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48" activeTab="48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PatData!$A$1:$P$577</definedName>
    <definedName name="_Glob_MedDiscATC_01">PedBerMedDisc!$AF$2</definedName>
    <definedName name="_Glob_MedDiscATC_02">PedBerMedDisc!$AF$3</definedName>
    <definedName name="_Glob_MedDiscATC_03">PedBerMedDisc!$AF$4</definedName>
    <definedName name="_Glob_MedDiscATC_04">PedBerMedDisc!$AF$5</definedName>
    <definedName name="_Glob_MedDiscATC_05">PedBerMedDisc!$AF$6</definedName>
    <definedName name="_Glob_MedDiscATC_06">PedBerMedDisc!$AF$7</definedName>
    <definedName name="_Glob_MedDiscATC_07">PedBerMedDisc!$AF$8</definedName>
    <definedName name="_Glob_MedDiscATC_08">PedBerMedDisc!$AF$9</definedName>
    <definedName name="_Glob_MedDiscATC_09">PedBerMedDisc!$AF$10</definedName>
    <definedName name="_Glob_MedDiscATC_10">PedBerMedDisc!$AF$11</definedName>
    <definedName name="_Glob_MedDiscATC_11">PedBerMedDisc!$AF$12</definedName>
    <definedName name="_Glob_MedDiscATC_12">PedBerMedDisc!$AF$13</definedName>
    <definedName name="_Glob_MedDiscATC_13">PedBerMedDisc!$AF$14</definedName>
    <definedName name="_Glob_MedDiscATC_14">PedBerMedDisc!$AF$15</definedName>
    <definedName name="_Glob_MedDiscATC_15">PedBerMedDisc!$AF$16</definedName>
    <definedName name="_Glob_MedDiscATC_16">PedBerMedDisc!$AF$17</definedName>
    <definedName name="_Glob_MedDiscATC_17">PedBerMedDisc!$AF$18</definedName>
    <definedName name="_Glob_MedDiscATC_18">PedBerMedDisc!$AF$19</definedName>
    <definedName name="_Glob_MedDiscATC_19">PedBerMedDisc!$AF$20</definedName>
    <definedName name="_Glob_MedDiscATC_20">PedBerMedDisc!$AF$21</definedName>
    <definedName name="_Glob_MedDiscATC_21">PedBerMedDisc!$AF$22</definedName>
    <definedName name="_Glob_MedDiscATC_22">PedBerMedDisc!$AF$23</definedName>
    <definedName name="_Glob_MedDiscATC_23">PedBerMedDisc!$AF$24</definedName>
    <definedName name="_Glob_MedDiscATC_24">PedBerMedDisc!$AF$25</definedName>
    <definedName name="_Glob_MedDiscATC_25">PedBerMedDisc!$AF$26</definedName>
    <definedName name="_Glob_MedDiscATC_26">PedBerMedDisc!$AF$27</definedName>
    <definedName name="_Glob_MedDiscATC_27">PedBerMedDisc!$AF$28</definedName>
    <definedName name="_Glob_MedDiscATC_28">PedBerMedDisc!$AF$29</definedName>
    <definedName name="_Glob_MedDiscATC_29">PedBerMedDisc!$AF$30</definedName>
    <definedName name="_Glob_MedDiscATC_30">PedBerMedDisc!$AF$31</definedName>
    <definedName name="_Glob_MedDiscDoseEenh_01">PedBerMedDisc!$F$2</definedName>
    <definedName name="_Glob_MedDiscDoseEenh_02">PedBerMedDisc!$F$3</definedName>
    <definedName name="_Glob_MedDiscDoseEenh_03">PedBerMedDisc!$F$4</definedName>
    <definedName name="_Glob_MedDiscDoseEenh_04">PedBerMedDisc!$F$5</definedName>
    <definedName name="_Glob_MedDiscDoseEenh_05">PedBerMedDisc!$F$6</definedName>
    <definedName name="_Glob_MedDiscDoseEenh_06">PedBerMedDisc!$F$7</definedName>
    <definedName name="_Glob_MedDiscDoseEenh_07">PedBerMedDisc!$F$8</definedName>
    <definedName name="_Glob_MedDiscDoseEenh_08">PedBerMedDisc!$F$9</definedName>
    <definedName name="_Glob_MedDiscDoseEenh_09">PedBerMedDisc!$F$10</definedName>
    <definedName name="_Glob_MedDiscDoseEenh_10">PedBerMedDisc!$F$11</definedName>
    <definedName name="_Glob_MedDiscDoseEenh_11">PedBerMedDisc!$F$12</definedName>
    <definedName name="_Glob_MedDiscDoseEenh_12">PedBerMedDisc!$F$13</definedName>
    <definedName name="_Glob_MedDiscDoseEenh_13">PedBerMedDisc!$F$14</definedName>
    <definedName name="_Glob_MedDiscDoseEenh_14">PedBerMedDisc!$F$15</definedName>
    <definedName name="_Glob_MedDiscDoseEenh_15">PedBerMedDisc!$F$16</definedName>
    <definedName name="_Glob_MedDiscDoseEenh_16">PedBerMedDisc!$F$17</definedName>
    <definedName name="_Glob_MedDiscDoseEenh_17">PedBerMedDisc!$F$18</definedName>
    <definedName name="_Glob_MedDiscDoseEenh_18">PedBerMedDisc!$F$19</definedName>
    <definedName name="_Glob_MedDiscDoseEenh_19">PedBerMedDisc!$F$20</definedName>
    <definedName name="_Glob_MedDiscDoseEenh_20">PedBerMedDisc!$F$21</definedName>
    <definedName name="_Glob_MedDiscDoseEenh_21">PedBerMedDisc!$F$22</definedName>
    <definedName name="_Glob_MedDiscDoseEenh_22">PedBerMedDisc!$F$23</definedName>
    <definedName name="_Glob_MedDiscDoseEenh_23">PedBerMedDisc!$F$24</definedName>
    <definedName name="_Glob_MedDiscDoseEenh_24">PedBerMedDisc!$F$25</definedName>
    <definedName name="_Glob_MedDiscDoseEenh_25">PedBerMedDisc!$F$26</definedName>
    <definedName name="_Glob_MedDiscDoseEenh_26">PedBerMedDisc!$F$27</definedName>
    <definedName name="_Glob_MedDiscDoseEenh_27">PedBerMedDisc!$F$28</definedName>
    <definedName name="_Glob_MedDiscDoseEenh_28">PedBerMedDisc!$F$29</definedName>
    <definedName name="_Glob_MedDiscDoseEenh_29">PedBerMedDisc!$F$30</definedName>
    <definedName name="_Glob_MedDiscDoseEenh_30">PedBerMedDisc!$F$31</definedName>
    <definedName name="_Glob_MedDiscDoseHoev_01">PedBerMedDisc!$G$2</definedName>
    <definedName name="_Glob_MedDiscDoseHoev_02">PedBerMedDisc!$G$3</definedName>
    <definedName name="_Glob_MedDiscDoseHoev_03">PedBerMedDisc!$G$4</definedName>
    <definedName name="_Glob_MedDiscDoseHoev_04">PedBerMedDisc!$G$5</definedName>
    <definedName name="_Glob_MedDiscDoseHoev_05">PedBerMedDisc!$G$6</definedName>
    <definedName name="_Glob_MedDiscDoseHoev_06">PedBerMedDisc!$G$7</definedName>
    <definedName name="_Glob_MedDiscDoseHoev_07">PedBerMedDisc!$G$8</definedName>
    <definedName name="_Glob_MedDiscDoseHoev_08">PedBerMedDisc!$G$9</definedName>
    <definedName name="_Glob_MedDiscDoseHoev_09">PedBerMedDisc!$G$10</definedName>
    <definedName name="_Glob_MedDiscDoseHoev_10">PedBerMedDisc!$G$11</definedName>
    <definedName name="_Glob_MedDiscDoseHoev_11">PedBerMedDisc!$G$12</definedName>
    <definedName name="_Glob_MedDiscDoseHoev_12">PedBerMedDisc!$G$13</definedName>
    <definedName name="_Glob_MedDiscDoseHoev_13">PedBerMedDisc!$G$14</definedName>
    <definedName name="_Glob_MedDiscDoseHoev_14">PedBerMedDisc!$G$15</definedName>
    <definedName name="_Glob_MedDiscDoseHoev_15">PedBerMedDisc!$G$16</definedName>
    <definedName name="_Glob_MedDiscDoseHoev_16">PedBerMedDisc!$G$17</definedName>
    <definedName name="_Glob_MedDiscDoseHoev_17">PedBerMedDisc!$G$18</definedName>
    <definedName name="_Glob_MedDiscDoseHoev_18">PedBerMedDisc!$G$19</definedName>
    <definedName name="_Glob_MedDiscDoseHoev_19">PedBerMedDisc!$G$20</definedName>
    <definedName name="_Glob_MedDiscDoseHoev_20">PedBerMedDisc!$G$21</definedName>
    <definedName name="_Glob_MedDiscDoseHoev_21">PedBerMedDisc!$G$22</definedName>
    <definedName name="_Glob_MedDiscDoseHoev_22">PedBerMedDisc!$G$23</definedName>
    <definedName name="_Glob_MedDiscDoseHoev_23">PedBerMedDisc!$G$24</definedName>
    <definedName name="_Glob_MedDiscDoseHoev_24">PedBerMedDisc!$G$25</definedName>
    <definedName name="_Glob_MedDiscDoseHoev_25">PedBerMedDisc!$G$26</definedName>
    <definedName name="_Glob_MedDiscDoseHoev_26">PedBerMedDisc!$G$27</definedName>
    <definedName name="_Glob_MedDiscDoseHoev_27">PedBerMedDisc!$G$28</definedName>
    <definedName name="_Glob_MedDiscDoseHoev_28">PedBerMedDisc!$G$29</definedName>
    <definedName name="_Glob_MedDiscDoseHoev_29">PedBerMedDisc!$G$30</definedName>
    <definedName name="_Glob_MedDiscDoseHoev_30">PedBerMedDisc!$G$31</definedName>
    <definedName name="_Glob_MedDiscEtiket_01">PedBerMedDisc!$AI$2</definedName>
    <definedName name="_Glob_MedDiscEtiket_02">PedBerMedDisc!$AI$3</definedName>
    <definedName name="_Glob_MedDiscEtiket_03">PedBerMedDisc!$AI$4</definedName>
    <definedName name="_Glob_MedDiscEtiket_04">PedBerMedDisc!$AI$5</definedName>
    <definedName name="_Glob_MedDiscEtiket_05">PedBerMedDisc!$AI$6</definedName>
    <definedName name="_Glob_MedDiscEtiket_06">PedBerMedDisc!$AI$7</definedName>
    <definedName name="_Glob_MedDiscEtiket_07">PedBerMedDisc!$AI$8</definedName>
    <definedName name="_Glob_MedDiscEtiket_08">PedBerMedDisc!$AI$9</definedName>
    <definedName name="_Glob_MedDiscEtiket_09">PedBerMedDisc!$AI$10</definedName>
    <definedName name="_Glob_MedDiscEtiket_10">PedBerMedDisc!$AI$11</definedName>
    <definedName name="_Glob_MedDiscEtiket_11">PedBerMedDisc!$AI$12</definedName>
    <definedName name="_Glob_MedDiscEtiket_12">PedBerMedDisc!$AI$13</definedName>
    <definedName name="_Glob_MedDiscEtiket_13">PedBerMedDisc!$AI$14</definedName>
    <definedName name="_Glob_MedDiscEtiket_14">PedBerMedDisc!$AI$15</definedName>
    <definedName name="_Glob_MedDiscEtiket_15">PedBerMedDisc!$AI$16</definedName>
    <definedName name="_Glob_MedDiscEtiket_16">PedBerMedDisc!$AI$17</definedName>
    <definedName name="_Glob_MedDiscEtiket_17">PedBerMedDisc!$AI$18</definedName>
    <definedName name="_Glob_MedDiscEtiket_18">PedBerMedDisc!$AI$19</definedName>
    <definedName name="_Glob_MedDiscEtiket_19">PedBerMedDisc!$AI$20</definedName>
    <definedName name="_Glob_MedDiscEtiket_20">PedBerMedDisc!$AI$21</definedName>
    <definedName name="_Glob_MedDiscEtiket_21">PedBerMedDisc!$AI$22</definedName>
    <definedName name="_Glob_MedDiscEtiket_22">PedBerMedDisc!$AI$23</definedName>
    <definedName name="_Glob_MedDiscEtiket_23">PedBerMedDisc!$AI$24</definedName>
    <definedName name="_Glob_MedDiscEtiket_24">PedBerMedDisc!$AI$25</definedName>
    <definedName name="_Glob_MedDiscEtiket_25">PedBerMedDisc!$AI$26</definedName>
    <definedName name="_Glob_MedDiscEtiket_26">PedBerMedDisc!$AI$27</definedName>
    <definedName name="_Glob_MedDiscEtiket_27">PedBerMedDisc!$AI$28</definedName>
    <definedName name="_Glob_MedDiscEtiket_28">PedBerMedDisc!$AI$29</definedName>
    <definedName name="_Glob_MedDiscEtiket_29">PedBerMedDisc!$AI$30</definedName>
    <definedName name="_Glob_MedDiscEtiket_30">PedBerMedDisc!$AI$31</definedName>
    <definedName name="_Glob_MedDiscGeneric_01">PedBerMedDisc!$D$2</definedName>
    <definedName name="_Glob_MedDiscGeneric_02">PedBerMedDisc!$D$3</definedName>
    <definedName name="_Glob_MedDiscGeneric_03">PedBerMedDisc!$D$4</definedName>
    <definedName name="_Glob_MedDiscGeneric_04">PedBerMedDisc!$D$5</definedName>
    <definedName name="_Glob_MedDiscGeneric_05">PedBerMedDisc!$D$6</definedName>
    <definedName name="_Glob_MedDiscGeneric_06">PedBerMedDisc!$D$7</definedName>
    <definedName name="_Glob_MedDiscGeneric_07">PedBerMedDisc!$D$8</definedName>
    <definedName name="_Glob_MedDiscGeneric_08">PedBerMedDisc!$D$9</definedName>
    <definedName name="_Glob_MedDiscGeneric_09">PedBerMedDisc!$D$10</definedName>
    <definedName name="_Glob_MedDiscGeneric_10">PedBerMedDisc!$D$11</definedName>
    <definedName name="_Glob_MedDiscGeneric_11">PedBerMedDisc!$D$12</definedName>
    <definedName name="_Glob_MedDiscGeneric_12">PedBerMedDisc!$D$13</definedName>
    <definedName name="_Glob_MedDiscGeneric_13">PedBerMedDisc!$D$14</definedName>
    <definedName name="_Glob_MedDiscGeneric_14">PedBerMedDisc!$D$15</definedName>
    <definedName name="_Glob_MedDiscGeneric_15">PedBerMedDisc!$D$16</definedName>
    <definedName name="_Glob_MedDiscGeneric_16">PedBerMedDisc!$D$17</definedName>
    <definedName name="_Glob_MedDiscGeneric_17">PedBerMedDisc!$D$18</definedName>
    <definedName name="_Glob_MedDiscGeneric_18">PedBerMedDisc!$D$19</definedName>
    <definedName name="_Glob_MedDiscGeneric_19">PedBerMedDisc!$D$20</definedName>
    <definedName name="_Glob_MedDiscGeneric_20">PedBerMedDisc!$D$21</definedName>
    <definedName name="_Glob_MedDiscGeneric_21">PedBerMedDisc!$D$22</definedName>
    <definedName name="_Glob_MedDiscGeneric_22">PedBerMedDisc!$D$23</definedName>
    <definedName name="_Glob_MedDiscGeneric_23">PedBerMedDisc!$D$24</definedName>
    <definedName name="_Glob_MedDiscGeneric_24">PedBerMedDisc!$D$25</definedName>
    <definedName name="_Glob_MedDiscGeneric_25">PedBerMedDisc!$D$26</definedName>
    <definedName name="_Glob_MedDiscGeneric_26">PedBerMedDisc!$D$27</definedName>
    <definedName name="_Glob_MedDiscGeneric_27">PedBerMedDisc!$D$28</definedName>
    <definedName name="_Glob_MedDiscGeneric_28">PedBerMedDisc!$D$29</definedName>
    <definedName name="_Glob_MedDiscGeneric_29">PedBerMedDisc!$D$30</definedName>
    <definedName name="_Glob_MedDiscGeneric_30">PedBerMedDisc!$D$31</definedName>
    <definedName name="_Glob_MedDiscGPK_01">PedBerMedDisc!$U$2</definedName>
    <definedName name="_Glob_MedDiscGPK_02">PedBerMedDisc!$U$3</definedName>
    <definedName name="_Glob_MedDiscGPK_03">PedBerMedDisc!$U$4</definedName>
    <definedName name="_Glob_MedDiscGPK_04">PedBerMedDisc!$U$5</definedName>
    <definedName name="_Glob_MedDiscGPK_05">PedBerMedDisc!$U$6</definedName>
    <definedName name="_Glob_MedDiscGPK_06">PedBerMedDisc!$U$7</definedName>
    <definedName name="_Glob_MedDiscGPK_07">PedBerMedDisc!$U$8</definedName>
    <definedName name="_Glob_MedDiscGPK_08">PedBerMedDisc!$U$9</definedName>
    <definedName name="_Glob_MedDiscGPK_09">PedBerMedDisc!$U$10</definedName>
    <definedName name="_Glob_MedDiscGPK_10">PedBerMedDisc!$U$11</definedName>
    <definedName name="_Glob_MedDiscGPK_11">PedBerMedDisc!$U$12</definedName>
    <definedName name="_Glob_MedDiscGPK_12">PedBerMedDisc!$U$13</definedName>
    <definedName name="_Glob_MedDiscGPK_13">PedBerMedDisc!$U$14</definedName>
    <definedName name="_Glob_MedDiscGPK_14">PedBerMedDisc!$U$15</definedName>
    <definedName name="_Glob_MedDiscGPK_15">PedBerMedDisc!$U$16</definedName>
    <definedName name="_Glob_MedDiscGPK_16">PedBerMedDisc!$U$17</definedName>
    <definedName name="_Glob_MedDiscGPK_17">PedBerMedDisc!$U$18</definedName>
    <definedName name="_Glob_MedDiscGPK_18">PedBerMedDisc!$U$19</definedName>
    <definedName name="_Glob_MedDiscGPK_19">PedBerMedDisc!$U$20</definedName>
    <definedName name="_Glob_MedDiscGPK_20">PedBerMedDisc!$U$21</definedName>
    <definedName name="_Glob_MedDiscGPK_21">PedBerMedDisc!$U$22</definedName>
    <definedName name="_Glob_MedDiscGPK_22">PedBerMedDisc!$U$23</definedName>
    <definedName name="_Glob_MedDiscGPK_23">PedBerMedDisc!$U$24</definedName>
    <definedName name="_Glob_MedDiscGPK_24">PedBerMedDisc!$U$25</definedName>
    <definedName name="_Glob_MedDiscGPK_25">PedBerMedDisc!$U$26</definedName>
    <definedName name="_Glob_MedDiscGPK_26">PedBerMedDisc!$U$27</definedName>
    <definedName name="_Glob_MedDiscGPK_27">PedBerMedDisc!$U$28</definedName>
    <definedName name="_Glob_MedDiscGPK_28">PedBerMedDisc!$U$29</definedName>
    <definedName name="_Glob_MedDiscGPK_29">PedBerMedDisc!$U$30</definedName>
    <definedName name="_Glob_MedDiscGPK_30">PedBerMedDisc!$U$31</definedName>
    <definedName name="_Glob_MedDiscInd_01">PedBerMedDisc!$B$2</definedName>
    <definedName name="_Glob_MedDiscInd_02">PedBerMedDisc!$B$3</definedName>
    <definedName name="_Glob_MedDiscInd_03">PedBerMedDisc!$B$4</definedName>
    <definedName name="_Glob_MedDiscInd_04">PedBerMedDisc!$B$5</definedName>
    <definedName name="_Glob_MedDiscInd_05">PedBerMedDisc!$B$6</definedName>
    <definedName name="_Glob_MedDiscInd_06">PedBerMedDisc!$B$7</definedName>
    <definedName name="_Glob_MedDiscInd_07">PedBerMedDisc!$B$8</definedName>
    <definedName name="_Glob_MedDiscInd_08">PedBerMedDisc!$B$9</definedName>
    <definedName name="_Glob_MedDiscInd_09">PedBerMedDisc!$B$10</definedName>
    <definedName name="_Glob_MedDiscInd_10">PedBerMedDisc!$B$11</definedName>
    <definedName name="_Glob_MedDiscInd_11">PedBerMedDisc!$B$12</definedName>
    <definedName name="_Glob_MedDiscInd_12">PedBerMedDisc!$B$13</definedName>
    <definedName name="_Glob_MedDiscInd_13">PedBerMedDisc!$B$14</definedName>
    <definedName name="_Glob_MedDiscInd_14">PedBerMedDisc!$B$15</definedName>
    <definedName name="_Glob_MedDiscInd_15">PedBerMedDisc!$B$16</definedName>
    <definedName name="_Glob_MedDiscInd_16">PedBerMedDisc!$B$17</definedName>
    <definedName name="_Glob_MedDiscInd_17">PedBerMedDisc!$B$18</definedName>
    <definedName name="_Glob_MedDiscInd_18">PedBerMedDisc!$B$19</definedName>
    <definedName name="_Glob_MedDiscInd_19">PedBerMedDisc!$B$20</definedName>
    <definedName name="_Glob_MedDiscInd_20">PedBerMedDisc!$B$21</definedName>
    <definedName name="_Glob_MedDiscInd_21">PedBerMedDisc!$B$22</definedName>
    <definedName name="_Glob_MedDiscInd_22">PedBerMedDisc!$B$23</definedName>
    <definedName name="_Glob_MedDiscInd_23">PedBerMedDisc!$B$24</definedName>
    <definedName name="_Glob_MedDiscInd_24">PedBerMedDisc!$B$25</definedName>
    <definedName name="_Glob_MedDiscInd_25">PedBerMedDisc!$B$26</definedName>
    <definedName name="_Glob_MedDiscInd_26">PedBerMedDisc!$B$27</definedName>
    <definedName name="_Glob_MedDiscInd_27">PedBerMedDisc!$B$28</definedName>
    <definedName name="_Glob_MedDiscInd_28">PedBerMedDisc!$B$29</definedName>
    <definedName name="_Glob_MedDiscInd_29">PedBerMedDisc!$B$30</definedName>
    <definedName name="_Glob_MedDiscInd_30">PedBerMedDisc!$B$31</definedName>
    <definedName name="_Glob_MedDiscInloop_01">PedBerMedDisc!$Q$2</definedName>
    <definedName name="_Glob_MedDiscInloop_02">PedBerMedDisc!$Q$3</definedName>
    <definedName name="_Glob_MedDiscInloop_03">PedBerMedDisc!$Q$4</definedName>
    <definedName name="_Glob_MedDiscInloop_04">PedBerMedDisc!$Q$5</definedName>
    <definedName name="_Glob_MedDiscInloop_05">PedBerMedDisc!$Q$6</definedName>
    <definedName name="_Glob_MedDiscInloop_06">PedBerMedDisc!$Q$7</definedName>
    <definedName name="_Glob_MedDiscInloop_07">PedBerMedDisc!$Q$8</definedName>
    <definedName name="_Glob_MedDiscInloop_08">PedBerMedDisc!$Q$9</definedName>
    <definedName name="_Glob_MedDiscInloop_09">PedBerMedDisc!$Q$10</definedName>
    <definedName name="_Glob_MedDiscInloop_10">PedBerMedDisc!$Q$11</definedName>
    <definedName name="_Glob_MedDiscInloop_11">PedBerMedDisc!$Q$12</definedName>
    <definedName name="_Glob_MedDiscInloop_12">PedBerMedDisc!$Q$13</definedName>
    <definedName name="_Glob_MedDiscInloop_13">PedBerMedDisc!$Q$14</definedName>
    <definedName name="_Glob_MedDiscInloop_14">PedBerMedDisc!$Q$15</definedName>
    <definedName name="_Glob_MedDiscInloop_15">PedBerMedDisc!$Q$16</definedName>
    <definedName name="_Glob_MedDiscInloop_16">PedBerMedDisc!$Q$17</definedName>
    <definedName name="_Glob_MedDiscInloop_17">PedBerMedDisc!$Q$18</definedName>
    <definedName name="_Glob_MedDiscInloop_18">PedBerMedDisc!$Q$19</definedName>
    <definedName name="_Glob_MedDiscInloop_19">PedBerMedDisc!$Q$20</definedName>
    <definedName name="_Glob_MedDiscInloop_20">PedBerMedDisc!$Q$21</definedName>
    <definedName name="_Glob_MedDiscInloop_21">PedBerMedDisc!$Q$22</definedName>
    <definedName name="_Glob_MedDiscInloop_22">PedBerMedDisc!$Q$23</definedName>
    <definedName name="_Glob_MedDiscInloop_23">PedBerMedDisc!$Q$24</definedName>
    <definedName name="_Glob_MedDiscInloop_24">PedBerMedDisc!$Q$25</definedName>
    <definedName name="_Glob_MedDiscInloop_25">PedBerMedDisc!$Q$26</definedName>
    <definedName name="_Glob_MedDiscInloop_26">PedBerMedDisc!$Q$27</definedName>
    <definedName name="_Glob_MedDiscInloop_27">PedBerMedDisc!$Q$28</definedName>
    <definedName name="_Glob_MedDiscInloop_28">PedBerMedDisc!$Q$29</definedName>
    <definedName name="_Glob_MedDiscInloop_29">PedBerMedDisc!$Q$30</definedName>
    <definedName name="_Glob_MedDiscInloop_30">PedBerMedDisc!$Q$31</definedName>
    <definedName name="_Glob_MedDiscKeuze_01">PedBerMedDisc!$C$2</definedName>
    <definedName name="_Glob_MedDiscKeuze_02">PedBerMedDisc!$C$3</definedName>
    <definedName name="_Glob_MedDiscKeuze_03">PedBerMedDisc!$C$4</definedName>
    <definedName name="_Glob_MedDiscKeuze_04">PedBerMedDisc!$C$5</definedName>
    <definedName name="_Glob_MedDiscKeuze_05">PedBerMedDisc!$C$6</definedName>
    <definedName name="_Glob_MedDiscKeuze_06">PedBerMedDisc!$C$7</definedName>
    <definedName name="_Glob_MedDiscKeuze_07">PedBerMedDisc!$C$8</definedName>
    <definedName name="_Glob_MedDiscKeuze_08">PedBerMedDisc!$C$9</definedName>
    <definedName name="_Glob_MedDiscKeuze_09">PedBerMedDisc!$C$10</definedName>
    <definedName name="_Glob_MedDiscKeuze_10">PedBerMedDisc!$C$11</definedName>
    <definedName name="_Glob_MedDiscKeuze_11">PedBerMedDisc!$C$12</definedName>
    <definedName name="_Glob_MedDiscKeuze_12">PedBerMedDisc!$C$13</definedName>
    <definedName name="_Glob_MedDiscKeuze_13">PedBerMedDisc!$C$14</definedName>
    <definedName name="_Glob_MedDiscKeuze_14">PedBerMedDisc!$C$15</definedName>
    <definedName name="_Glob_MedDiscKeuze_15">PedBerMedDisc!$C$16</definedName>
    <definedName name="_Glob_MedDiscKeuze_16">PedBerMedDisc!$C$17</definedName>
    <definedName name="_Glob_MedDiscKeuze_17">PedBerMedDisc!$C$18</definedName>
    <definedName name="_Glob_MedDiscKeuze_18">PedBerMedDisc!$C$19</definedName>
    <definedName name="_Glob_MedDiscKeuze_19">PedBerMedDisc!$C$20</definedName>
    <definedName name="_Glob_MedDiscKeuze_20">PedBerMedDisc!$C$21</definedName>
    <definedName name="_Glob_MedDiscKeuze_21">PedBerMedDisc!$C$22</definedName>
    <definedName name="_Glob_MedDiscKeuze_22">PedBerMedDisc!$C$23</definedName>
    <definedName name="_Glob_MedDiscKeuze_23">PedBerMedDisc!$C$24</definedName>
    <definedName name="_Glob_MedDiscKeuze_24">PedBerMedDisc!$C$25</definedName>
    <definedName name="_Glob_MedDiscKeuze_25">PedBerMedDisc!$C$26</definedName>
    <definedName name="_Glob_MedDiscKeuze_26">PedBerMedDisc!$C$27</definedName>
    <definedName name="_Glob_MedDiscKeuze_27">PedBerMedDisc!$C$28</definedName>
    <definedName name="_Glob_MedDiscKeuze_28">PedBerMedDisc!$C$29</definedName>
    <definedName name="_Glob_MedDiscKeuze_29">PedBerMedDisc!$C$30</definedName>
    <definedName name="_Glob_MedDiscKeuze_30">PedBerMedDisc!$C$31</definedName>
    <definedName name="_Glob_MedDiscOplKeuze_01">PedBerMedDisc!$O$2</definedName>
    <definedName name="_Glob_MedDiscOplKeuze_02">PedBerMedDisc!$O$3</definedName>
    <definedName name="_Glob_MedDiscOplKeuze_03">PedBerMedDisc!$O$4</definedName>
    <definedName name="_Glob_MedDiscOplKeuze_04">PedBerMedDisc!$O$5</definedName>
    <definedName name="_Glob_MedDiscOplKeuze_05">PedBerMedDisc!$O$6</definedName>
    <definedName name="_Glob_MedDiscOplKeuze_06">PedBerMedDisc!$O$7</definedName>
    <definedName name="_Glob_MedDiscOplKeuze_07">PedBerMedDisc!$O$8</definedName>
    <definedName name="_Glob_MedDiscOplKeuze_08">PedBerMedDisc!$O$9</definedName>
    <definedName name="_Glob_MedDiscOplKeuze_09">PedBerMedDisc!$O$10</definedName>
    <definedName name="_Glob_MedDiscOplKeuze_10">PedBerMedDisc!$O$11</definedName>
    <definedName name="_Glob_MedDiscOplKeuze_11">PedBerMedDisc!$O$12</definedName>
    <definedName name="_Glob_MedDiscOplKeuze_12">PedBerMedDisc!$O$13</definedName>
    <definedName name="_Glob_MedDiscOplKeuze_13">PedBerMedDisc!$O$14</definedName>
    <definedName name="_Glob_MedDiscOplKeuze_14">PedBerMedDisc!$O$15</definedName>
    <definedName name="_Glob_MedDiscOplKeuze_15">PedBerMedDisc!$O$16</definedName>
    <definedName name="_Glob_MedDiscOplKeuze_16">PedBerMedDisc!$O$17</definedName>
    <definedName name="_Glob_MedDiscOplKeuze_17">PedBerMedDisc!$O$18</definedName>
    <definedName name="_Glob_MedDiscOplKeuze_18">PedBerMedDisc!$O$19</definedName>
    <definedName name="_Glob_MedDiscOplKeuze_19">PedBerMedDisc!$O$20</definedName>
    <definedName name="_Glob_MedDiscOplKeuze_20">PedBerMedDisc!$O$21</definedName>
    <definedName name="_Glob_MedDiscOplKeuze_21">PedBerMedDisc!$O$22</definedName>
    <definedName name="_Glob_MedDiscOplKeuze_22">PedBerMedDisc!$O$23</definedName>
    <definedName name="_Glob_MedDiscOplKeuze_23">PedBerMedDisc!$O$24</definedName>
    <definedName name="_Glob_MedDiscOplKeuze_24">PedBerMedDisc!$O$25</definedName>
    <definedName name="_Glob_MedDiscOplKeuze_25">PedBerMedDisc!$O$26</definedName>
    <definedName name="_Glob_MedDiscOplKeuze_26">PedBerMedDisc!$O$27</definedName>
    <definedName name="_Glob_MedDiscOplKeuze_27">PedBerMedDisc!$O$28</definedName>
    <definedName name="_Glob_MedDiscOplKeuze_28">PedBerMedDisc!$O$29</definedName>
    <definedName name="_Glob_MedDiscOplKeuze_29">PedBerMedDisc!$O$30</definedName>
    <definedName name="_Glob_MedDiscOplKeuze_30">PedBerMedDisc!$O$31</definedName>
    <definedName name="_Glob_MedDiscOplVol_01">PedBerMedDisc!$N$2</definedName>
    <definedName name="_Glob_MedDiscOplVol_02">PedBerMedDisc!$N$3</definedName>
    <definedName name="_Glob_MedDiscOplVol_03">PedBerMedDisc!$N$4</definedName>
    <definedName name="_Glob_MedDiscOplVol_04">PedBerMedDisc!$N$5</definedName>
    <definedName name="_Glob_MedDiscOplVol_05">PedBerMedDisc!$N$6</definedName>
    <definedName name="_Glob_MedDiscOplVol_06">PedBerMedDisc!$N$7</definedName>
    <definedName name="_Glob_MedDiscOplVol_07">PedBerMedDisc!$N$8</definedName>
    <definedName name="_Glob_MedDiscOplVol_08">PedBerMedDisc!$N$9</definedName>
    <definedName name="_Glob_MedDiscOplVol_09">PedBerMedDisc!$N$10</definedName>
    <definedName name="_Glob_MedDiscOplVol_10">PedBerMedDisc!$N$11</definedName>
    <definedName name="_Glob_MedDiscOplVol_11">PedBerMedDisc!$N$12</definedName>
    <definedName name="_Glob_MedDiscOplVol_12">PedBerMedDisc!$N$13</definedName>
    <definedName name="_Glob_MedDiscOplVol_13">PedBerMedDisc!$N$14</definedName>
    <definedName name="_Glob_MedDiscOplVol_14">PedBerMedDisc!$N$15</definedName>
    <definedName name="_Glob_MedDiscOplVol_15">PedBerMedDisc!$N$16</definedName>
    <definedName name="_Glob_MedDiscOplVol_16">PedBerMedDisc!$N$17</definedName>
    <definedName name="_Glob_MedDiscOplVol_17">PedBerMedDisc!$N$18</definedName>
    <definedName name="_Glob_MedDiscOplVol_18">PedBerMedDisc!$N$19</definedName>
    <definedName name="_Glob_MedDiscOplVol_19">PedBerMedDisc!$N$20</definedName>
    <definedName name="_Glob_MedDiscOplVol_20">PedBerMedDisc!$N$21</definedName>
    <definedName name="_Glob_MedDiscOplVol_21">PedBerMedDisc!$N$22</definedName>
    <definedName name="_Glob_MedDiscOplVol_22">PedBerMedDisc!$N$23</definedName>
    <definedName name="_Glob_MedDiscOplVol_23">PedBerMedDisc!$N$24</definedName>
    <definedName name="_Glob_MedDiscOplVol_24">PedBerMedDisc!$N$25</definedName>
    <definedName name="_Glob_MedDiscOplVol_25">PedBerMedDisc!$N$26</definedName>
    <definedName name="_Glob_MedDiscOplVol_26">PedBerMedDisc!$N$27</definedName>
    <definedName name="_Glob_MedDiscOplVol_27">PedBerMedDisc!$N$28</definedName>
    <definedName name="_Glob_MedDiscOplVol_28">PedBerMedDisc!$N$29</definedName>
    <definedName name="_Glob_MedDiscOplVol_29">PedBerMedDisc!$N$30</definedName>
    <definedName name="_Glob_MedDiscOplVol_30">PedBerMedDisc!$N$31</definedName>
    <definedName name="_Glob_MedDiscOpm_01">GlobBerOpm!$C$7</definedName>
    <definedName name="_Glob_MedDiscOpm_02">GlobBerOpm!$C$8</definedName>
    <definedName name="_Glob_MedDiscOpm_03">GlobBerOpm!$C$9</definedName>
    <definedName name="_Glob_MedDiscOpm_04">GlobBerOpm!$C$10</definedName>
    <definedName name="_Glob_MedDiscOpm_05">GlobBerOpm!$C$11</definedName>
    <definedName name="_Glob_MedDiscOpm_06">GlobBerOpm!$C$12</definedName>
    <definedName name="_Glob_MedDiscOpm_07">GlobBerOpm!$C$13</definedName>
    <definedName name="_Glob_MedDiscOpm_08">GlobBerOpm!$C$14</definedName>
    <definedName name="_Glob_MedDiscOpm_09">GlobBerOpm!$C$15</definedName>
    <definedName name="_Glob_MedDiscOpm_10">GlobBerOpm!$C$16</definedName>
    <definedName name="_Glob_MedDiscOpm_11">GlobBerOpm!$C$17</definedName>
    <definedName name="_Glob_MedDiscOpm_12">GlobBerOpm!$C$18</definedName>
    <definedName name="_Glob_MedDiscOpm_13">GlobBerOpm!$C$19</definedName>
    <definedName name="_Glob_MedDiscOpm_14">GlobBerOpm!$C$20</definedName>
    <definedName name="_Glob_MedDiscOpm_15">GlobBerOpm!$C$21</definedName>
    <definedName name="_Glob_MedDiscOpm_16">GlobBerOpm!$C$22</definedName>
    <definedName name="_Glob_MedDiscOpm_17">GlobBerOpm!$C$23</definedName>
    <definedName name="_Glob_MedDiscOpm_18">GlobBerOpm!$C$24</definedName>
    <definedName name="_Glob_MedDiscOpm_19">GlobBerOpm!$C$25</definedName>
    <definedName name="_Glob_MedDiscOpm_20">GlobBerOpm!$C$26</definedName>
    <definedName name="_Glob_MedDiscOpm_21">GlobBerOpm!$C$27</definedName>
    <definedName name="_Glob_MedDiscOpm_22">GlobBerOpm!$C$28</definedName>
    <definedName name="_Glob_MedDiscOpm_23">GlobBerOpm!$C$29</definedName>
    <definedName name="_Glob_MedDiscOpm_24">GlobBerOpm!$C$30</definedName>
    <definedName name="_Glob_MedDiscOpm_25">GlobBerOpm!$C$31</definedName>
    <definedName name="_Glob_MedDiscOpm_26">GlobBerOpm!$C$32</definedName>
    <definedName name="_Glob_MedDiscOpm_27">GlobBerOpm!$C$33</definedName>
    <definedName name="_Glob_MedDiscOpm_28">GlobBerOpm!$C$34</definedName>
    <definedName name="_Glob_MedDiscOpm_29">GlobBerOpm!$C$35</definedName>
    <definedName name="_Glob_MedDiscOpm_30">GlobBerOpm!$C$36</definedName>
    <definedName name="_Glob_MedDiscStandDose_01">PedBerMedDisc!$E$2</definedName>
    <definedName name="_Glob_MedDiscStandDose_02">PedBerMedDisc!$E$3</definedName>
    <definedName name="_Glob_MedDiscStandDose_03">PedBerMedDisc!$E$4</definedName>
    <definedName name="_Glob_MedDiscStandDose_04">PedBerMedDisc!$E$5</definedName>
    <definedName name="_Glob_MedDiscStandDose_05">PedBerMedDisc!$E$6</definedName>
    <definedName name="_Glob_MedDiscStandDose_06">PedBerMedDisc!$E$7</definedName>
    <definedName name="_Glob_MedDiscStandDose_07">PedBerMedDisc!$E$8</definedName>
    <definedName name="_Glob_MedDiscStandDose_08">PedBerMedDisc!$E$9</definedName>
    <definedName name="_Glob_MedDiscStandDose_09">PedBerMedDisc!$E$10</definedName>
    <definedName name="_Glob_MedDiscStandDose_10">PedBerMedDisc!$E$11</definedName>
    <definedName name="_Glob_MedDiscStandDose_11">PedBerMedDisc!$E$12</definedName>
    <definedName name="_Glob_MedDiscStandDose_12">PedBerMedDisc!$E$13</definedName>
    <definedName name="_Glob_MedDiscStandDose_13">PedBerMedDisc!$E$14</definedName>
    <definedName name="_Glob_MedDiscStandDose_14">PedBerMedDisc!$E$15</definedName>
    <definedName name="_Glob_MedDiscStandDose_15">PedBerMedDisc!$E$16</definedName>
    <definedName name="_Glob_MedDiscStandDose_16">PedBerMedDisc!$E$17</definedName>
    <definedName name="_Glob_MedDiscStandDose_17">PedBerMedDisc!$E$18</definedName>
    <definedName name="_Glob_MedDiscStandDose_18">PedBerMedDisc!$E$19</definedName>
    <definedName name="_Glob_MedDiscStandDose_19">PedBerMedDisc!$E$20</definedName>
    <definedName name="_Glob_MedDiscStandDose_20">PedBerMedDisc!$E$21</definedName>
    <definedName name="_Glob_MedDiscStandDose_21">PedBerMedDisc!$E$22</definedName>
    <definedName name="_Glob_MedDiscStandDose_22">PedBerMedDisc!$E$23</definedName>
    <definedName name="_Glob_MedDiscStandDose_23">PedBerMedDisc!$E$24</definedName>
    <definedName name="_Glob_MedDiscStandDose_24">PedBerMedDisc!$E$25</definedName>
    <definedName name="_Glob_MedDiscStandDose_25">PedBerMedDisc!$E$26</definedName>
    <definedName name="_Glob_MedDiscStandDose_26">PedBerMedDisc!$E$27</definedName>
    <definedName name="_Glob_MedDiscStandDose_27">PedBerMedDisc!$E$28</definedName>
    <definedName name="_Glob_MedDiscStandDose_28">PedBerMedDisc!$E$29</definedName>
    <definedName name="_Glob_MedDiscStandDose_29">PedBerMedDisc!$E$30</definedName>
    <definedName name="_Glob_MedDiscStandDose_30">PedBerMedDisc!$E$31</definedName>
    <definedName name="_Glob_MedDiscSterkte_01">PedBerMedDisc!$AG$2</definedName>
    <definedName name="_Glob_MedDiscSterkte_02">PedBerMedDisc!$AG$3</definedName>
    <definedName name="_Glob_MedDiscSterkte_03">PedBerMedDisc!$AG$4</definedName>
    <definedName name="_Glob_MedDiscSterkte_04">PedBerMedDisc!$AG$5</definedName>
    <definedName name="_Glob_MedDiscSterkte_05">PedBerMedDisc!$AG$6</definedName>
    <definedName name="_Glob_MedDiscSterkte_06">PedBerMedDisc!$AG$7</definedName>
    <definedName name="_Glob_MedDiscSterkte_07">PedBerMedDisc!$AG$8</definedName>
    <definedName name="_Glob_MedDiscSterkte_08">PedBerMedDisc!$AG$9</definedName>
    <definedName name="_Glob_MedDiscSterkte_09">PedBerMedDisc!$AG$10</definedName>
    <definedName name="_Glob_MedDiscSterkte_10">PedBerMedDisc!$AG$11</definedName>
    <definedName name="_Glob_MedDiscSterkte_11">PedBerMedDisc!$AG$12</definedName>
    <definedName name="_Glob_MedDiscSterkte_12">PedBerMedDisc!$AG$13</definedName>
    <definedName name="_Glob_MedDiscSterkte_13">PedBerMedDisc!$AG$14</definedName>
    <definedName name="_Glob_MedDiscSterkte_14">PedBerMedDisc!$AG$15</definedName>
    <definedName name="_Glob_MedDiscSterkte_15">PedBerMedDisc!$AG$16</definedName>
    <definedName name="_Glob_MedDiscSterkte_16">PedBerMedDisc!$AG$17</definedName>
    <definedName name="_Glob_MedDiscSterkte_17">PedBerMedDisc!$AG$18</definedName>
    <definedName name="_Glob_MedDiscSterkte_18">PedBerMedDisc!$AG$19</definedName>
    <definedName name="_Glob_MedDiscSterkte_19">PedBerMedDisc!$AG$20</definedName>
    <definedName name="_Glob_MedDiscSterkte_20">PedBerMedDisc!$AG$21</definedName>
    <definedName name="_Glob_MedDiscSterkte_21">PedBerMedDisc!$AG$22</definedName>
    <definedName name="_Glob_MedDiscSterkte_22">PedBerMedDisc!$AG$23</definedName>
    <definedName name="_Glob_MedDiscSterkte_23">PedBerMedDisc!$AG$24</definedName>
    <definedName name="_Glob_MedDiscSterkte_24">PedBerMedDisc!$AG$25</definedName>
    <definedName name="_Glob_MedDiscSterkte_25">PedBerMedDisc!$AG$26</definedName>
    <definedName name="_Glob_MedDiscSterkte_26">PedBerMedDisc!$AG$27</definedName>
    <definedName name="_Glob_MedDiscSterkte_27">PedBerMedDisc!$AG$28</definedName>
    <definedName name="_Glob_MedDiscSterkte_28">PedBerMedDisc!$AG$29</definedName>
    <definedName name="_Glob_MedDiscSterkte_29">PedBerMedDisc!$AG$30</definedName>
    <definedName name="_Glob_MedDiscSterkte_30">PedBerMedDisc!$AG$31</definedName>
    <definedName name="_Glob_MedDiscSterkteEenh_01">PedBerMedDisc!$AH$2</definedName>
    <definedName name="_Glob_MedDiscSterkteEenh_02">PedBerMedDisc!$AH$3</definedName>
    <definedName name="_Glob_MedDiscSterkteEenh_03">PedBerMedDisc!$AH$4</definedName>
    <definedName name="_Glob_MedDiscSterkteEenh_04">PedBerMedDisc!$AH$5</definedName>
    <definedName name="_Glob_MedDiscSterkteEenh_05">PedBerMedDisc!$AH$6</definedName>
    <definedName name="_Glob_MedDiscSterkteEenh_06">PedBerMedDisc!$AH$7</definedName>
    <definedName name="_Glob_MedDiscSterkteEenh_07">PedBerMedDisc!$AH$8</definedName>
    <definedName name="_Glob_MedDiscSterkteEenh_08">PedBerMedDisc!$AH$9</definedName>
    <definedName name="_Glob_MedDiscSterkteEenh_09">PedBerMedDisc!$AH$10</definedName>
    <definedName name="_Glob_MedDiscSterkteEenh_10">PedBerMedDisc!$AH$11</definedName>
    <definedName name="_Glob_MedDiscSterkteEenh_11">PedBerMedDisc!$AH$12</definedName>
    <definedName name="_Glob_MedDiscSterkteEenh_12">PedBerMedDisc!$AH$13</definedName>
    <definedName name="_Glob_MedDiscSterkteEenh_13">PedBerMedDisc!$AH$14</definedName>
    <definedName name="_Glob_MedDiscSterkteEenh_14">PedBerMedDisc!$AH$15</definedName>
    <definedName name="_Glob_MedDiscSterkteEenh_15">PedBerMedDisc!$AH$16</definedName>
    <definedName name="_Glob_MedDiscSterkteEenh_16">PedBerMedDisc!$AH$17</definedName>
    <definedName name="_Glob_MedDiscSterkteEenh_17">PedBerMedDisc!$AH$18</definedName>
    <definedName name="_Glob_MedDiscSterkteEenh_18">PedBerMedDisc!$AH$19</definedName>
    <definedName name="_Glob_MedDiscSterkteEenh_19">PedBerMedDisc!$AH$20</definedName>
    <definedName name="_Glob_MedDiscSterkteEenh_20">PedBerMedDisc!$AH$21</definedName>
    <definedName name="_Glob_MedDiscSterkteEenh_21">PedBerMedDisc!$AH$22</definedName>
    <definedName name="_Glob_MedDiscSterkteEenh_22">PedBerMedDisc!$AH$23</definedName>
    <definedName name="_Glob_MedDiscSterkteEenh_23">PedBerMedDisc!$AH$24</definedName>
    <definedName name="_Glob_MedDiscSterkteEenh_24">PedBerMedDisc!$AH$25</definedName>
    <definedName name="_Glob_MedDiscSterkteEenh_25">PedBerMedDisc!$AH$26</definedName>
    <definedName name="_Glob_MedDiscSterkteEenh_26">PedBerMedDisc!$AH$27</definedName>
    <definedName name="_Glob_MedDiscSterkteEenh_27">PedBerMedDisc!$AH$28</definedName>
    <definedName name="_Glob_MedDiscSterkteEenh_28">PedBerMedDisc!$AH$29</definedName>
    <definedName name="_Glob_MedDiscSterkteEenh_29">PedBerMedDisc!$AH$30</definedName>
    <definedName name="_Glob_MedDiscSterkteEenh_30">PedBerMedDisc!$AH$31</definedName>
    <definedName name="_Glob_MedDiscTijden_01">PedBerMedDisc!$I$2</definedName>
    <definedName name="_Glob_MedDiscTijden_02">PedBerMedDisc!$I$3</definedName>
    <definedName name="_Glob_MedDiscTijden_03">PedBerMedDisc!$I$4</definedName>
    <definedName name="_Glob_MedDiscTijden_04">PedBerMedDisc!$I$5</definedName>
    <definedName name="_Glob_MedDiscTijden_05">PedBerMedDisc!$I$6</definedName>
    <definedName name="_Glob_MedDiscTijden_06">PedBerMedDisc!$I$7</definedName>
    <definedName name="_Glob_MedDiscTijden_07">PedBerMedDisc!$I$8</definedName>
    <definedName name="_Glob_MedDiscTijden_08">PedBerMedDisc!$I$9</definedName>
    <definedName name="_Glob_MedDiscTijden_09">PedBerMedDisc!$I$10</definedName>
    <definedName name="_Glob_MedDiscTijden_10">PedBerMedDisc!$I$11</definedName>
    <definedName name="_Glob_MedDiscTijden_11">PedBerMedDisc!$I$12</definedName>
    <definedName name="_Glob_MedDiscTijden_12">PedBerMedDisc!$I$13</definedName>
    <definedName name="_Glob_MedDiscTijden_13">PedBerMedDisc!$I$14</definedName>
    <definedName name="_Glob_MedDiscTijden_14">PedBerMedDisc!$I$15</definedName>
    <definedName name="_Glob_MedDiscTijden_15">PedBerMedDisc!$I$16</definedName>
    <definedName name="_Glob_MedDiscTijden_16">PedBerMedDisc!$I$17</definedName>
    <definedName name="_Glob_MedDiscTijden_17">PedBerMedDisc!$I$18</definedName>
    <definedName name="_Glob_MedDiscTijden_18">PedBerMedDisc!$I$19</definedName>
    <definedName name="_Glob_MedDiscTijden_19">PedBerMedDisc!$I$20</definedName>
    <definedName name="_Glob_MedDiscTijden_20">PedBerMedDisc!$I$21</definedName>
    <definedName name="_Glob_MedDiscTijden_21">PedBerMedDisc!$I$22</definedName>
    <definedName name="_Glob_MedDiscTijden_22">PedBerMedDisc!$I$23</definedName>
    <definedName name="_Glob_MedDiscTijden_23">PedBerMedDisc!$I$24</definedName>
    <definedName name="_Glob_MedDiscTijden_24">PedBerMedDisc!$I$25</definedName>
    <definedName name="_Glob_MedDiscTijden_25">PedBerMedDisc!$I$26</definedName>
    <definedName name="_Glob_MedDiscTijden_26">PedBerMedDisc!$I$27</definedName>
    <definedName name="_Glob_MedDiscTijden_27">PedBerMedDisc!$I$28</definedName>
    <definedName name="_Glob_MedDiscTijden_28">PedBerMedDisc!$I$29</definedName>
    <definedName name="_Glob_MedDiscTijden_29">PedBerMedDisc!$I$30</definedName>
    <definedName name="_Glob_MedDiscTijden_30">PedBerMedDisc!$I$31</definedName>
    <definedName name="_Glob_MedDiscToed_01">PedBerMedDisc!$L$2</definedName>
    <definedName name="_Glob_MedDiscToed_02">PedBerMedDisc!$L$3</definedName>
    <definedName name="_Glob_MedDiscToed_03">PedBerMedDisc!$L$4</definedName>
    <definedName name="_Glob_MedDiscToed_04">PedBerMedDisc!$L$5</definedName>
    <definedName name="_Glob_MedDiscToed_05">PedBerMedDisc!$L$6</definedName>
    <definedName name="_Glob_MedDiscToed_06">PedBerMedDisc!$L$7</definedName>
    <definedName name="_Glob_MedDiscToed_07">PedBerMedDisc!$L$8</definedName>
    <definedName name="_Glob_MedDiscToed_08">PedBerMedDisc!$L$9</definedName>
    <definedName name="_Glob_MedDiscToed_09">PedBerMedDisc!$L$10</definedName>
    <definedName name="_Glob_MedDiscToed_10">PedBerMedDisc!$L$11</definedName>
    <definedName name="_Glob_MedDiscToed_11">PedBerMedDisc!$L$12</definedName>
    <definedName name="_Glob_MedDiscToed_12">PedBerMedDisc!$L$13</definedName>
    <definedName name="_Glob_MedDiscToed_13">PedBerMedDisc!$L$14</definedName>
    <definedName name="_Glob_MedDiscToed_14">PedBerMedDisc!$L$15</definedName>
    <definedName name="_Glob_MedDiscToed_15">PedBerMedDisc!$L$16</definedName>
    <definedName name="_Glob_MedDiscToed_16">PedBerMedDisc!$L$17</definedName>
    <definedName name="_Glob_MedDiscToed_17">PedBerMedDisc!$L$18</definedName>
    <definedName name="_Glob_MedDiscToed_18">PedBerMedDisc!$L$19</definedName>
    <definedName name="_Glob_MedDiscToed_19">PedBerMedDisc!$L$20</definedName>
    <definedName name="_Glob_MedDiscToed_20">PedBerMedDisc!$L$21</definedName>
    <definedName name="_Glob_MedDiscToed_21">PedBerMedDisc!$L$22</definedName>
    <definedName name="_Glob_MedDiscToed_22">PedBerMedDisc!$L$23</definedName>
    <definedName name="_Glob_MedDiscToed_23">PedBerMedDisc!$L$24</definedName>
    <definedName name="_Glob_MedDiscToed_24">PedBerMedDisc!$L$25</definedName>
    <definedName name="_Glob_MedDiscToed_25">PedBerMedDisc!$L$26</definedName>
    <definedName name="_Glob_MedDiscToed_26">PedBerMedDisc!$L$27</definedName>
    <definedName name="_Glob_MedDiscToed_27">PedBerMedDisc!$L$28</definedName>
    <definedName name="_Glob_MedDiscToed_28">PedBerMedDisc!$L$29</definedName>
    <definedName name="_Glob_MedDiscToed_29">PedBerMedDisc!$L$30</definedName>
    <definedName name="_Glob_MedDiscToed_30">PedBerMedDisc!$L$31</definedName>
    <definedName name="_Neo_AchterNaamNICU">NeoBerIV!$B$1</definedName>
    <definedName name="_Neo_AchterNaamNICU1700">NeoBer1700!$B$1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ArtLijn">NeoBerIV!$B$18</definedName>
    <definedName name="_Neo_ArtLijn1700">NeoBer1700!$B$18</definedName>
    <definedName name="_Neo_Arts">NeoBerIV!$F$1</definedName>
    <definedName name="_Neo_Arts1700">NeoBer1700!$F$1</definedName>
    <definedName name="_Neo_Bed">NeoBerIV!$B$2</definedName>
    <definedName name="_Neo_Bed1700">NeoBer1700!$B$2</definedName>
    <definedName name="_Neo_CaCl21700">NeoBer1700!$D$39</definedName>
    <definedName name="_Neo_Dagen">NeoBerIV!$D$5</definedName>
    <definedName name="_Neo_Dagen1700">NeoBer1700!$D$5</definedName>
    <definedName name="_Neo_DagKeuze">NeoBerIV!$D$36</definedName>
    <definedName name="_Neo_DagKeuze1700">NeoBer1700!$D$36</definedName>
    <definedName name="_Neo_Extra">NeoBerIV!$J$14</definedName>
    <definedName name="_Neo_Extra_1">NeoBerIV!$J$20</definedName>
    <definedName name="_Neo_Extra_10">NeoBerIV!$J$18</definedName>
    <definedName name="_Neo_Extra_11">NeoBerIV!$J$29</definedName>
    <definedName name="_Neo_Extra_12">NeoBerIV!$J$30</definedName>
    <definedName name="_Neo_Extra_13">NeoBerIV!$J$31</definedName>
    <definedName name="_Neo_Extra_2">NeoBerIV!$J$21</definedName>
    <definedName name="_Neo_Extra_3">NeoBerIV!$J$22</definedName>
    <definedName name="_Neo_Extra_4">NeoBerIV!$J$23</definedName>
    <definedName name="_Neo_Extra_5">NeoBerIV!$J$24</definedName>
    <definedName name="_Neo_Extra_6">NeoBerIV!$J$25</definedName>
    <definedName name="_Neo_Extra_7">NeoBerIV!$J$26</definedName>
    <definedName name="_Neo_Extra_8">NeoBerIV!$J$27</definedName>
    <definedName name="_Neo_Extra_9">NeoBerIV!$J$28</definedName>
    <definedName name="_Neo_Extra1700">NeoBer1700!$J$14</definedName>
    <definedName name="_Neo_Extra1700_1">NeoBer1700!$J$20</definedName>
    <definedName name="_Neo_Extra1700_10">NeoBer1700!$J$18</definedName>
    <definedName name="_Neo_Extra1700_11">NeoBer1700!$J$29</definedName>
    <definedName name="_Neo_Extra1700_12">NeoBer1700!$J$30</definedName>
    <definedName name="_Neo_Extra1700_13">NeoBer1700!$J$31</definedName>
    <definedName name="_Neo_Extra1700_2">NeoBer1700!$J$21</definedName>
    <definedName name="_Neo_Extra1700_3">NeoBer1700!$J$22</definedName>
    <definedName name="_Neo_Extra1700_4">NeoBer1700!$J$23</definedName>
    <definedName name="_Neo_Extra1700_5">NeoBer1700!$J$24</definedName>
    <definedName name="_Neo_Extra1700_6">NeoBer1700!$J$25</definedName>
    <definedName name="_Neo_Extra1700_7">NeoBer1700!$J$26</definedName>
    <definedName name="_Neo_Extra1700_8">NeoBer1700!$J$27</definedName>
    <definedName name="_Neo_Extra1700_9">NeoBer1700!$J$28</definedName>
    <definedName name="_Neo_Fototherapie">NeoBerIV!$B$15</definedName>
    <definedName name="_Neo_Fototherapie1700">NeoBer1700!$B$15</definedName>
    <definedName name="_Neo_Frequentie_1">NeoBerIV!$D$10</definedName>
    <definedName name="_Neo_Frequentie_2">NeoBerIV!$D$12</definedName>
    <definedName name="_Neo_Frequentie1700_1">NeoBer1700!$D$10</definedName>
    <definedName name="_Neo_Frequentie1700_2">NeoBer1700!$D$12</definedName>
    <definedName name="_Neo_GeboorteDatum">NeoBerIV!$B$3</definedName>
    <definedName name="_Neo_Gewicht">NeoBerIV!$B$4</definedName>
    <definedName name="_Neo_GlucSterkte">NeoBerIV!$D$45</definedName>
    <definedName name="_Neo_GlucSterkte1700">NeoBer1700!$D$45</definedName>
    <definedName name="_Neo_Hoeveelheid_1">NeoBerIV!$D$11</definedName>
    <definedName name="_Neo_Hoeveelheid_2">NeoBerIV!$D$13</definedName>
    <definedName name="_Neo_Hoeveelheid1700_1">NeoBer1700!$D$11</definedName>
    <definedName name="_Neo_Hoeveelheid1700_2">NeoBer1700!$D$13</definedName>
    <definedName name="_Neo_IntakePerKg">NeoBerIV!$D$16</definedName>
    <definedName name="_Neo_IntakePerKg1700">NeoBer1700!$D$16</definedName>
    <definedName name="_Neo_IntraLipid">NeoBerIV!$D$35</definedName>
    <definedName name="_Neo_IntraLipid1700">NeoBer1700!$D$35</definedName>
    <definedName name="_Neo_KCl">NeoBerIV!$D$38</definedName>
    <definedName name="_Neo_KCl1700">NeoBer1700!$D$38</definedName>
    <definedName name="_Neo_Lab04_01">NeoBerLab!$M$4</definedName>
    <definedName name="_Neo_Lab04_02">NeoBerLab!$M$5</definedName>
    <definedName name="_Neo_Lab04_03">NeoBerLab!$M$6</definedName>
    <definedName name="_Neo_Lab04_04">NeoBerLab!$M$7</definedName>
    <definedName name="_Neo_Lab04_05">NeoBerLab!$M$8</definedName>
    <definedName name="_Neo_Lab04_06">NeoBerLab!$M$9</definedName>
    <definedName name="_Neo_Lab04_07">NeoBerLab!$M$10</definedName>
    <definedName name="_Neo_Lab04_08">NeoBerLab!$M$11</definedName>
    <definedName name="_Neo_Lab04_09">NeoBerLab!$M$12</definedName>
    <definedName name="_Neo_Lab04_10">NeoBerLab!$M$13</definedName>
    <definedName name="_Neo_Lab04_11">NeoBerLab!$M$14</definedName>
    <definedName name="_Neo_Lab04_12">NeoBerLab!$M$15</definedName>
    <definedName name="_Neo_Lab04_13">NeoBerLab!$M$16</definedName>
    <definedName name="_Neo_Lab04_14">NeoBerLab!$M$17</definedName>
    <definedName name="_Neo_Lab04_15">NeoBerLab!$M$18</definedName>
    <definedName name="_Neo_Lab04_16">NeoBerLab!$M$19</definedName>
    <definedName name="_Neo_Lab04_17">NeoBerLab!$M$20</definedName>
    <definedName name="_Neo_Lab04_18">NeoBerLab!$M$21</definedName>
    <definedName name="_Neo_Lab04_19">NeoBerLab!$M$22</definedName>
    <definedName name="_Neo_Lab04_20">NeoBerLab!$M$23</definedName>
    <definedName name="_Neo_Lab04_21">NeoBerLab!$M$24</definedName>
    <definedName name="_Neo_Lab04_22">NeoBerLab!$M$25</definedName>
    <definedName name="_Neo_Lab04_23">NeoBerLab!$M$26</definedName>
    <definedName name="_Neo_Lab04_24">NeoBerLab!$M$27</definedName>
    <definedName name="_Neo_Lab04_25">NeoBerLab!$M$28</definedName>
    <definedName name="_Neo_Lab04_26">NeoBerLab!$M$29</definedName>
    <definedName name="_Neo_Lab04_27">NeoBerLab!$M$30</definedName>
    <definedName name="_Neo_Lab04_28">NeoBerLab!$M$31</definedName>
    <definedName name="_Neo_Lab04_29">NeoBerLab!$M$32</definedName>
    <definedName name="_Neo_Lab04_30">NeoBerLab!$M$33</definedName>
    <definedName name="_Neo_Lab04_31">NeoBerLab!$M$34</definedName>
    <definedName name="_Neo_Lab12_01">NeoBerLab!$E$4</definedName>
    <definedName name="_Neo_Lab12_02">NeoBerLab!$E$5</definedName>
    <definedName name="_Neo_Lab12_03">NeoBerLab!$E$6</definedName>
    <definedName name="_Neo_Lab12_04">NeoBerLab!$E$7</definedName>
    <definedName name="_Neo_Lab12_05">NeoBerLab!$E$8</definedName>
    <definedName name="_Neo_Lab12_06">NeoBerLab!$E$9</definedName>
    <definedName name="_Neo_Lab12_07">NeoBerLab!$E$10</definedName>
    <definedName name="_Neo_Lab12_08">NeoBerLab!$E$11</definedName>
    <definedName name="_Neo_Lab12_09">NeoBerLab!$E$12</definedName>
    <definedName name="_Neo_Lab12_10">NeoBerLab!$E$13</definedName>
    <definedName name="_Neo_Lab12_11">NeoBerLab!$E$14</definedName>
    <definedName name="_Neo_Lab12_12">NeoBerLab!$E$15</definedName>
    <definedName name="_Neo_Lab12_13">NeoBerLab!$E$16</definedName>
    <definedName name="_Neo_Lab12_14">NeoBerLab!$E$17</definedName>
    <definedName name="_Neo_Lab12_15">NeoBerLab!$E$18</definedName>
    <definedName name="_Neo_Lab12_16">NeoBerLab!$E$19</definedName>
    <definedName name="_Neo_Lab12_17">NeoBerLab!$E$20</definedName>
    <definedName name="_Neo_Lab12_18">NeoBerLab!$E$21</definedName>
    <definedName name="_Neo_Lab12_19">NeoBerLab!$E$22</definedName>
    <definedName name="_Neo_Lab12_20">NeoBerLab!$E$23</definedName>
    <definedName name="_Neo_Lab12_21">NeoBerLab!$E$24</definedName>
    <definedName name="_Neo_Lab12_22">NeoBerLab!$E$25</definedName>
    <definedName name="_Neo_Lab12_23">NeoBerLab!$E$26</definedName>
    <definedName name="_Neo_Lab12_24">NeoBerLab!$E$27</definedName>
    <definedName name="_Neo_Lab12_25">NeoBerLab!$E$28</definedName>
    <definedName name="_Neo_Lab12_26">NeoBerLab!$E$29</definedName>
    <definedName name="_Neo_Lab12_27">NeoBerLab!$E$30</definedName>
    <definedName name="_Neo_Lab12_28">NeoBerLab!$E$31</definedName>
    <definedName name="_Neo_Lab12_29">NeoBerLab!$E$32</definedName>
    <definedName name="_Neo_Lab12_30">NeoBerLab!$E$33</definedName>
    <definedName name="_Neo_Lab12_31">NeoBerLab!$E$34</definedName>
    <definedName name="_Neo_Lab16_01">NeoBerLab!$G$4</definedName>
    <definedName name="_Neo_Lab16_02">NeoBerLab!$G$5</definedName>
    <definedName name="_Neo_Lab16_03">NeoBerLab!$G$6</definedName>
    <definedName name="_Neo_Lab16_04">NeoBerLab!$G$7</definedName>
    <definedName name="_Neo_Lab16_05">NeoBerLab!$G$8</definedName>
    <definedName name="_Neo_Lab16_06">NeoBerLab!$G$9</definedName>
    <definedName name="_Neo_Lab16_07">NeoBerLab!$G$10</definedName>
    <definedName name="_Neo_Lab16_08">NeoBerLab!$G$11</definedName>
    <definedName name="_Neo_Lab16_09">NeoBerLab!$G$12</definedName>
    <definedName name="_Neo_Lab16_10">NeoBerLab!$G$13</definedName>
    <definedName name="_Neo_Lab16_11">NeoBerLab!$G$14</definedName>
    <definedName name="_Neo_Lab16_12">NeoBerLab!$G$15</definedName>
    <definedName name="_Neo_Lab16_13">NeoBerLab!$G$16</definedName>
    <definedName name="_Neo_Lab16_14">NeoBerLab!$G$17</definedName>
    <definedName name="_Neo_Lab16_15">NeoBerLab!$G$18</definedName>
    <definedName name="_Neo_Lab16_16">NeoBerLab!$G$19</definedName>
    <definedName name="_Neo_Lab16_17">NeoBerLab!$G$20</definedName>
    <definedName name="_Neo_Lab16_18">NeoBerLab!$G$21</definedName>
    <definedName name="_Neo_Lab16_19">NeoBerLab!$G$22</definedName>
    <definedName name="_Neo_Lab16_20">NeoBerLab!$G$23</definedName>
    <definedName name="_Neo_Lab16_21">NeoBerLab!$G$24</definedName>
    <definedName name="_Neo_Lab16_22">NeoBerLab!$G$25</definedName>
    <definedName name="_Neo_Lab16_23">NeoBerLab!$G$26</definedName>
    <definedName name="_Neo_Lab16_24">NeoBerLab!$G$27</definedName>
    <definedName name="_Neo_Lab16_25">NeoBerLab!$G$28</definedName>
    <definedName name="_Neo_Lab16_26">NeoBerLab!$G$29</definedName>
    <definedName name="_Neo_Lab16_27">NeoBerLab!$G$30</definedName>
    <definedName name="_Neo_Lab16_28">NeoBerLab!$G$31</definedName>
    <definedName name="_Neo_Lab16_29">NeoBerLab!$G$32</definedName>
    <definedName name="_Neo_Lab16_30">NeoBerLab!$G$33</definedName>
    <definedName name="_Neo_Lab16_31">NeoBerLab!$G$34</definedName>
    <definedName name="_Neo_Lab20_01">NeoBerLab!$I$4</definedName>
    <definedName name="_Neo_Lab20_02">NeoBerLab!$I$5</definedName>
    <definedName name="_Neo_Lab20_03">NeoBerLab!$I$6</definedName>
    <definedName name="_Neo_Lab20_04">NeoBerLab!$I$7</definedName>
    <definedName name="_Neo_Lab20_05">NeoBerLab!$I$8</definedName>
    <definedName name="_Neo_Lab20_06">NeoBerLab!$I$9</definedName>
    <definedName name="_Neo_Lab20_07">NeoBerLab!$I$10</definedName>
    <definedName name="_Neo_Lab20_08">NeoBerLab!$I$11</definedName>
    <definedName name="_Neo_Lab20_09">NeoBerLab!$I$12</definedName>
    <definedName name="_Neo_Lab20_10">NeoBerLab!$I$13</definedName>
    <definedName name="_Neo_Lab20_11">NeoBerLab!$I$14</definedName>
    <definedName name="_Neo_Lab20_12">NeoBerLab!$I$15</definedName>
    <definedName name="_Neo_Lab20_13">NeoBerLab!$I$16</definedName>
    <definedName name="_Neo_Lab20_14">NeoBerLab!$I$17</definedName>
    <definedName name="_Neo_Lab20_15">NeoBerLab!$I$18</definedName>
    <definedName name="_Neo_Lab20_16">NeoBerLab!$I$19</definedName>
    <definedName name="_Neo_Lab20_17">NeoBerLab!$I$20</definedName>
    <definedName name="_Neo_Lab20_18">NeoBerLab!$I$21</definedName>
    <definedName name="_Neo_Lab20_19">NeoBerLab!$I$22</definedName>
    <definedName name="_Neo_Lab20_20">NeoBerLab!$I$23</definedName>
    <definedName name="_Neo_Lab20_21">NeoBerLab!$I$24</definedName>
    <definedName name="_Neo_Lab20_22">NeoBerLab!$I$25</definedName>
    <definedName name="_Neo_Lab20_23">NeoBerLab!$I$26</definedName>
    <definedName name="_Neo_Lab20_24">NeoBerLab!$I$27</definedName>
    <definedName name="_Neo_Lab20_25">NeoBerLab!$I$28</definedName>
    <definedName name="_Neo_Lab20_26">NeoBerLab!$I$29</definedName>
    <definedName name="_Neo_Lab20_27">NeoBerLab!$I$30</definedName>
    <definedName name="_Neo_Lab20_28">NeoBerLab!$I$31</definedName>
    <definedName name="_Neo_Lab20_29">NeoBerLab!$I$32</definedName>
    <definedName name="_Neo_Lab20_30">NeoBerLab!$I$33</definedName>
    <definedName name="_Neo_Lab20_31">NeoBerLab!$I$34</definedName>
    <definedName name="_Neo_Lab24_01">NeoBerLab!$K$4</definedName>
    <definedName name="_Neo_Lab24_02">NeoBerLab!$K$5</definedName>
    <definedName name="_Neo_Lab24_03">NeoBerLab!$K$6</definedName>
    <definedName name="_Neo_Lab24_04">NeoBerLab!$K$7</definedName>
    <definedName name="_Neo_Lab24_05">NeoBerLab!$K$8</definedName>
    <definedName name="_Neo_Lab24_06">NeoBerLab!$K$9</definedName>
    <definedName name="_Neo_Lab24_07">NeoBerLab!$K$10</definedName>
    <definedName name="_Neo_Lab24_08">NeoBerLab!$K$11</definedName>
    <definedName name="_Neo_Lab24_09">NeoBerLab!$K$12</definedName>
    <definedName name="_Neo_Lab24_10">NeoBerLab!$K$13</definedName>
    <definedName name="_Neo_Lab24_11">NeoBerLab!$K$14</definedName>
    <definedName name="_Neo_Lab24_12">NeoBerLab!$K$15</definedName>
    <definedName name="_Neo_Lab24_13">NeoBerLab!$K$16</definedName>
    <definedName name="_Neo_Lab24_14">NeoBerLab!$K$17</definedName>
    <definedName name="_Neo_Lab24_15">NeoBerLab!$K$18</definedName>
    <definedName name="_Neo_Lab24_16">NeoBerLab!$K$19</definedName>
    <definedName name="_Neo_Lab24_17">NeoBerLab!$K$20</definedName>
    <definedName name="_Neo_Lab24_18">NeoBerLab!$K$21</definedName>
    <definedName name="_Neo_Lab24_19">NeoBerLab!$K$22</definedName>
    <definedName name="_Neo_Lab24_20">NeoBerLab!$K$23</definedName>
    <definedName name="_Neo_Lab24_21">NeoBerLab!$K$24</definedName>
    <definedName name="_Neo_Lab24_22">NeoBerLab!$K$25</definedName>
    <definedName name="_Neo_Lab24_23">NeoBerLab!$K$26</definedName>
    <definedName name="_Neo_Lab24_24">NeoBerLab!$K$27</definedName>
    <definedName name="_Neo_Lab24_25">NeoBerLab!$K$28</definedName>
    <definedName name="_Neo_Lab24_26">NeoBerLab!$K$29</definedName>
    <definedName name="_Neo_Lab24_27">NeoBerLab!$K$30</definedName>
    <definedName name="_Neo_Lab24_28">NeoBerLab!$K$31</definedName>
    <definedName name="_Neo_Lab24_29">NeoBerLab!$K$32</definedName>
    <definedName name="_Neo_Lab24_30">NeoBerLab!$K$33</definedName>
    <definedName name="_Neo_Lab24_31">NeoBerLab!$K$34</definedName>
    <definedName name="_Neo_LabDag1_01">NeoBerLab!$O$4</definedName>
    <definedName name="_Neo_LabDag1_02">NeoBerLab!$O$5</definedName>
    <definedName name="_Neo_LabDag1_03">NeoBerLab!$O$6</definedName>
    <definedName name="_Neo_LabDag1_04">NeoBerLab!$O$7</definedName>
    <definedName name="_Neo_LabDag1_05">NeoBerLab!$O$8</definedName>
    <definedName name="_Neo_LabDag1_06">NeoBerLab!$O$9</definedName>
    <definedName name="_Neo_LabDag1_07">NeoBerLab!$O$10</definedName>
    <definedName name="_Neo_LabDag1_08">NeoBerLab!$O$11</definedName>
    <definedName name="_Neo_LabDag1_09">NeoBerLab!$O$12</definedName>
    <definedName name="_Neo_LabDag1_10">NeoBerLab!$O$13</definedName>
    <definedName name="_Neo_LabDag1_11">NeoBerLab!$O$14</definedName>
    <definedName name="_Neo_LabDag1_12">NeoBerLab!$O$15</definedName>
    <definedName name="_Neo_LabDag1_13">NeoBerLab!$O$16</definedName>
    <definedName name="_Neo_LabDag1_14">NeoBerLab!$O$17</definedName>
    <definedName name="_Neo_LabDag1_15">NeoBerLab!$O$18</definedName>
    <definedName name="_Neo_LabDag1_16">NeoBerLab!$O$19</definedName>
    <definedName name="_Neo_LabDag1_17">NeoBerLab!$O$20</definedName>
    <definedName name="_Neo_LabDag1_18">NeoBerLab!$O$21</definedName>
    <definedName name="_Neo_LabDag1_19">NeoBerLab!$O$22</definedName>
    <definedName name="_Neo_LabDag1_20">NeoBerLab!$O$23</definedName>
    <definedName name="_Neo_LabDag1_21">NeoBerLab!$O$24</definedName>
    <definedName name="_Neo_LabDag1_22">NeoBerLab!$O$25</definedName>
    <definedName name="_Neo_LabDag1_23">NeoBerLab!$O$26</definedName>
    <definedName name="_Neo_LabDag1_24">NeoBerLab!$O$27</definedName>
    <definedName name="_Neo_LabDag1_25">NeoBerLab!$O$28</definedName>
    <definedName name="_Neo_LabDag1_26">NeoBerLab!$O$29</definedName>
    <definedName name="_Neo_LabDag1_27">NeoBerLab!$O$30</definedName>
    <definedName name="_Neo_LabDag1_28">NeoBerLab!$O$31</definedName>
    <definedName name="_Neo_LabDag1_29">NeoBerLab!$O$32</definedName>
    <definedName name="_Neo_LabDag1_30">NeoBerLab!$O$33</definedName>
    <definedName name="_Neo_LabDag1_31">NeoBerLab!$O$34</definedName>
    <definedName name="_Neo_LabDag2_01">NeoBerLab!$Q$4</definedName>
    <definedName name="_Neo_LabDag2_02">NeoBerLab!$Q$5</definedName>
    <definedName name="_Neo_LabDag2_03">NeoBerLab!$Q$6</definedName>
    <definedName name="_Neo_LabDag2_04">NeoBerLab!$Q$7</definedName>
    <definedName name="_Neo_LabDag2_05">NeoBerLab!$Q$8</definedName>
    <definedName name="_Neo_LabDag2_06">NeoBerLab!$Q$9</definedName>
    <definedName name="_Neo_LabDag2_07">NeoBerLab!$Q$10</definedName>
    <definedName name="_Neo_LabDag2_08">NeoBerLab!$Q$11</definedName>
    <definedName name="_Neo_LabDag2_09">NeoBerLab!$Q$12</definedName>
    <definedName name="_Neo_LabDag2_10">NeoBerLab!$Q$13</definedName>
    <definedName name="_Neo_LabDag2_11">NeoBerLab!$Q$14</definedName>
    <definedName name="_Neo_LabDag2_12">NeoBerLab!$Q$15</definedName>
    <definedName name="_Neo_LabDag2_13">NeoBerLab!$Q$16</definedName>
    <definedName name="_Neo_LabDag2_14">NeoBerLab!$Q$17</definedName>
    <definedName name="_Neo_LabDag2_15">NeoBerLab!$Q$18</definedName>
    <definedName name="_Neo_LabDag2_16">NeoBerLab!$Q$19</definedName>
    <definedName name="_Neo_LabDag2_17">NeoBerLab!$Q$20</definedName>
    <definedName name="_Neo_LabDag2_18">NeoBerLab!$Q$21</definedName>
    <definedName name="_Neo_LabDag2_19">NeoBerLab!$Q$22</definedName>
    <definedName name="_Neo_LabDag2_20">NeoBerLab!$Q$23</definedName>
    <definedName name="_Neo_LabDag2_21">NeoBerLab!$Q$24</definedName>
    <definedName name="_Neo_LabDag2_22">NeoBerLab!$Q$25</definedName>
    <definedName name="_Neo_LabDag2_23">NeoBerLab!$Q$26</definedName>
    <definedName name="_Neo_LabDag2_24">NeoBerLab!$Q$27</definedName>
    <definedName name="_Neo_LabDag2_25">NeoBerLab!$Q$28</definedName>
    <definedName name="_Neo_LabDag2_26">NeoBerLab!$Q$29</definedName>
    <definedName name="_Neo_LabDag2_27">NeoBerLab!$Q$30</definedName>
    <definedName name="_Neo_LabDag2_28">NeoBerLab!$Q$31</definedName>
    <definedName name="_Neo_LabDag2_29">NeoBerLab!$Q$32</definedName>
    <definedName name="_Neo_LabDag2_30">NeoBerLab!$Q$33</definedName>
    <definedName name="_Neo_LabDag2_31">NeoBerLab!$Q$34</definedName>
    <definedName name="_Neo_LabDag3_01">NeoBerLab!$S$4</definedName>
    <definedName name="_Neo_LabDag3_02">NeoBerLab!$S$5</definedName>
    <definedName name="_Neo_LabDag3_03">NeoBerLab!$S$6</definedName>
    <definedName name="_Neo_LabDag3_04">NeoBerLab!$S$7</definedName>
    <definedName name="_Neo_LabDag3_05">NeoBerLab!$S$8</definedName>
    <definedName name="_Neo_LabDag3_06">NeoBerLab!$S$9</definedName>
    <definedName name="_Neo_LabDag3_07">NeoBerLab!$S$10</definedName>
    <definedName name="_Neo_LabDag3_08">NeoBerLab!$S$11</definedName>
    <definedName name="_Neo_LabDag3_09">NeoBerLab!$S$12</definedName>
    <definedName name="_Neo_LabDag3_10">NeoBerLab!$S$13</definedName>
    <definedName name="_Neo_LabDag3_11">NeoBerLab!$S$14</definedName>
    <definedName name="_Neo_LabDag3_12">NeoBerLab!$S$15</definedName>
    <definedName name="_Neo_LabDag3_13">NeoBerLab!$S$16</definedName>
    <definedName name="_Neo_LabDag3_14">NeoBerLab!$S$17</definedName>
    <definedName name="_Neo_LabDag3_15">NeoBerLab!$S$18</definedName>
    <definedName name="_Neo_LabDag3_16">NeoBerLab!$S$19</definedName>
    <definedName name="_Neo_LabDag3_17">NeoBerLab!$S$20</definedName>
    <definedName name="_Neo_LabDag3_18">NeoBerLab!$S$21</definedName>
    <definedName name="_Neo_LabDag3_19">NeoBerLab!$S$22</definedName>
    <definedName name="_Neo_LabDag3_20">NeoBerLab!$S$23</definedName>
    <definedName name="_Neo_LabDag3_21">NeoBerLab!$S$24</definedName>
    <definedName name="_Neo_LabDag3_22">NeoBerLab!$S$25</definedName>
    <definedName name="_Neo_LabDag3_23">NeoBerLab!$S$26</definedName>
    <definedName name="_Neo_LabDag3_24">NeoBerLab!$S$27</definedName>
    <definedName name="_Neo_LabDag3_25">NeoBerLab!$S$28</definedName>
    <definedName name="_Neo_LabDag3_26">NeoBerLab!$S$29</definedName>
    <definedName name="_Neo_LabDag3_27">NeoBerLab!$S$30</definedName>
    <definedName name="_Neo_LabDag3_28">NeoBerLab!$S$31</definedName>
    <definedName name="_Neo_LabDag3_29">NeoBerLab!$S$32</definedName>
    <definedName name="_Neo_LabDag3_30">NeoBerLab!$S$33</definedName>
    <definedName name="_Neo_LabDag3_31">NeoBerLab!$S$34</definedName>
    <definedName name="_Neo_LabOpm">NeoBerLab!$D$38</definedName>
    <definedName name="_Neo_LabOpn_01">NeoBerLab!$C$4</definedName>
    <definedName name="_Neo_LabOpn_02">NeoBerLab!$C$5</definedName>
    <definedName name="_Neo_LabOpn_03">NeoBerLab!$C$6</definedName>
    <definedName name="_Neo_LabOpn_04">NeoBerLab!$C$7</definedName>
    <definedName name="_Neo_LabOpn_05">NeoBerLab!$C$8</definedName>
    <definedName name="_Neo_LabOpn_06">NeoBerLab!$C$9</definedName>
    <definedName name="_Neo_LabOpn_07">NeoBerLab!$C$10</definedName>
    <definedName name="_Neo_LabOpn_08">NeoBerLab!$C$11</definedName>
    <definedName name="_Neo_LabOpn_09">NeoBerLab!$C$12</definedName>
    <definedName name="_Neo_LabOpn_10">NeoBerLab!$C$13</definedName>
    <definedName name="_Neo_LabOpn_11">NeoBerLab!$C$14</definedName>
    <definedName name="_Neo_LabOpn_12">NeoBerLab!$C$15</definedName>
    <definedName name="_Neo_LabOpn_13">NeoBerLab!$C$16</definedName>
    <definedName name="_Neo_LabOpn_14">NeoBerLab!$C$17</definedName>
    <definedName name="_Neo_LabOpn_15">NeoBerLab!$C$18</definedName>
    <definedName name="_Neo_LabOpn_16">NeoBerLab!$C$19</definedName>
    <definedName name="_Neo_LabOpn_17">NeoBerLab!$C$20</definedName>
    <definedName name="_Neo_LabOpn_18">NeoBerLab!$C$21</definedName>
    <definedName name="_Neo_LabOpn_19">NeoBerLab!$C$22</definedName>
    <definedName name="_Neo_LabOpn_20">NeoBerLab!$C$23</definedName>
    <definedName name="_Neo_LabOpn_21">NeoBerLab!$C$24</definedName>
    <definedName name="_Neo_LabOpn_22">NeoBerLab!$C$25</definedName>
    <definedName name="_Neo_LabOpn_23">NeoBerLab!$C$26</definedName>
    <definedName name="_Neo_LabOpn_24">NeoBerLab!$C$27</definedName>
    <definedName name="_Neo_LabOpn_25">NeoBerLab!$C$28</definedName>
    <definedName name="_Neo_LabOpn_26">NeoBerLab!$C$29</definedName>
    <definedName name="_Neo_LabOpn_27">NeoBerLab!$C$30</definedName>
    <definedName name="_Neo_LabOpn_28">NeoBerLab!$C$31</definedName>
    <definedName name="_Neo_LabOpn_29">NeoBerLab!$C$32</definedName>
    <definedName name="_Neo_LabOpn_30">NeoBerLab!$C$33</definedName>
    <definedName name="_Neo_LabOpn_31">NeoBerLab!$C$34</definedName>
    <definedName name="_Neo_LabOpn_32">NeoBerLab!$C$35</definedName>
    <definedName name="_Neo_Medicament_1">NeoBerIV!$B$20</definedName>
    <definedName name="_Neo_Medicament_2">NeoBerIV!$B$21</definedName>
    <definedName name="_Neo_Medicament_3">NeoBerIV!$B$22</definedName>
    <definedName name="_Neo_Medicament_4">NeoBerIV!$B$23</definedName>
    <definedName name="_Neo_Medicament_5">NeoBerIV!$B$24</definedName>
    <definedName name="_Neo_Medicament_6">NeoBerIV!$B$25</definedName>
    <definedName name="_Neo_Medicament_7">NeoBerIV!$B$26</definedName>
    <definedName name="_Neo_Medicament_8">NeoBerIV!$B$27</definedName>
    <definedName name="_Neo_Medicament_9">NeoBerIV!$B$28</definedName>
    <definedName name="_Neo_Medicament1700_1">NeoBer1700!$B$20</definedName>
    <definedName name="_Neo_Medicament1700_2">NeoBer1700!$B$21</definedName>
    <definedName name="_Neo_Medicament1700_3">NeoBer1700!$B$22</definedName>
    <definedName name="_Neo_Medicament1700_4">NeoBer1700!$B$23</definedName>
    <definedName name="_Neo_Medicament1700_5">NeoBer1700!$B$24</definedName>
    <definedName name="_Neo_Medicament1700_6">NeoBer1700!$B$25</definedName>
    <definedName name="_Neo_Medicament1700_7">NeoBer1700!$B$26</definedName>
    <definedName name="_Neo_Medicament1700_8">NeoBer1700!$B$27</definedName>
    <definedName name="_Neo_Medicament1700_9">NeoBer1700!$B$28</definedName>
    <definedName name="_Neo_MedSterkte_1">NeoBerIV!$C$20</definedName>
    <definedName name="_Neo_MedSterkte_2">NeoBerIV!$C$21</definedName>
    <definedName name="_Neo_MedSterkte_3">NeoBerIV!$C$22</definedName>
    <definedName name="_Neo_MedSterkte_4">NeoBerIV!$C$23</definedName>
    <definedName name="_Neo_MedSterkte_5">NeoBerIV!$C$24</definedName>
    <definedName name="_Neo_MedSterkte_6">NeoBerIV!$C$25</definedName>
    <definedName name="_Neo_MedSterkte_7">NeoBerIV!$C$26</definedName>
    <definedName name="_Neo_MedSterkte_8">NeoBerIV!$C$27</definedName>
    <definedName name="_Neo_MedSterkte_9">NeoBerIV!$C$28</definedName>
    <definedName name="_Neo_MedSterkte1700_1">NeoBer1700!$C$20</definedName>
    <definedName name="_Neo_MedSterkte1700_2">NeoBer1700!$C$21</definedName>
    <definedName name="_Neo_MedSterkte1700_3">NeoBer1700!$C$22</definedName>
    <definedName name="_Neo_MedSterkte1700_4">NeoBer1700!$C$23</definedName>
    <definedName name="_Neo_MedSterkte1700_5">NeoBer1700!$C$24</definedName>
    <definedName name="_Neo_MedSterkte1700_6">NeoBer1700!$C$25</definedName>
    <definedName name="_Neo_MedSterkte1700_7">NeoBer1700!$C$26</definedName>
    <definedName name="_Neo_MedSterkte1700_8">NeoBer1700!$C$27</definedName>
    <definedName name="_Neo_MedSterkte1700_9">NeoBer1700!$C$28</definedName>
    <definedName name="_Neo_MedTekst_1">NeoBerIV!$B$32</definedName>
    <definedName name="_Neo_MedTekst_2">NeoBerIV!$B$33</definedName>
    <definedName name="_Neo_MedTekst1700_1">NeoBer1700!$B$32</definedName>
    <definedName name="_Neo_MedTekst1700_2">NeoBer1700!$B$33</definedName>
    <definedName name="_Neo_MgCl2">NeoBerIV!$D$40</definedName>
    <definedName name="_Neo_MgCl21700">NeoBer1700!$D$40</definedName>
    <definedName name="_Neo_NaCl1700">NeoBer1700!$D$37</definedName>
    <definedName name="_Neo_NICUMix">NeoBerIV!$D$43</definedName>
    <definedName name="_Neo_NICUMix1700">NeoBer1700!$D$43</definedName>
    <definedName name="_Neo_OplHoev_1">NeoBerIV!$D$20</definedName>
    <definedName name="_Neo_OplHoev_2">NeoBerIV!$D$21</definedName>
    <definedName name="_Neo_OplHoev_3">NeoBerIV!$D$22</definedName>
    <definedName name="_Neo_OplHoev_4">NeoBerIV!$D$23</definedName>
    <definedName name="_Neo_OplHoev_5">NeoBerIV!$D$24</definedName>
    <definedName name="_Neo_OplHoev_6">NeoBerIV!$D$25</definedName>
    <definedName name="_Neo_OplHoev_7">NeoBerIV!$D$26</definedName>
    <definedName name="_Neo_OplHoev_8">NeoBerIV!$D$27</definedName>
    <definedName name="_Neo_OplHoev_9">NeoBerIV!$D$28</definedName>
    <definedName name="_Neo_OplHoev1700_1">NeoBer1700!$D$20</definedName>
    <definedName name="_Neo_OplHoev1700_2">NeoBer1700!$D$21</definedName>
    <definedName name="_Neo_OplHoev1700_3">NeoBer1700!$D$22</definedName>
    <definedName name="_Neo_OplHoev1700_4">NeoBer1700!$D$23</definedName>
    <definedName name="_Neo_OplHoev1700_5">NeoBer1700!$D$24</definedName>
    <definedName name="_Neo_OplHoev1700_6">NeoBer1700!$D$25</definedName>
    <definedName name="_Neo_OplHoev1700_7">NeoBer1700!$D$26</definedName>
    <definedName name="_Neo_OplHoev1700_8">NeoBer1700!$D$27</definedName>
    <definedName name="_Neo_OplHoev1700_9">NeoBer1700!$D$28</definedName>
    <definedName name="_Neo_Oplossing_1">NeoBerIV!$E$20</definedName>
    <definedName name="_Neo_Oplossing_10">NeoBerIV!$E$29</definedName>
    <definedName name="_Neo_Oplossing_11">NeoBerIV!$E$30</definedName>
    <definedName name="_Neo_Oplossing_12">NeoBerIV!$E$31</definedName>
    <definedName name="_Neo_Oplossing_2">NeoBerIV!$E$21</definedName>
    <definedName name="_Neo_Oplossing_3">NeoBerIV!$E$22</definedName>
    <definedName name="_Neo_Oplossing_4">NeoBerIV!$E$23</definedName>
    <definedName name="_Neo_Oplossing_5">NeoBerIV!$E$24</definedName>
    <definedName name="_Neo_Oplossing_6">NeoBerIV!$E$25</definedName>
    <definedName name="_Neo_Oplossing_7">NeoBerIV!$E$26</definedName>
    <definedName name="_Neo_Oplossing_8">NeoBerIV!$E$27</definedName>
    <definedName name="_Neo_Oplossing_9">NeoBerIV!$E$28</definedName>
    <definedName name="_Neo_Oplossing1700_1">NeoBer1700!$E$20</definedName>
    <definedName name="_Neo_Oplossing1700_10">NeoBer1700!$E$29</definedName>
    <definedName name="_Neo_Oplossing1700_11">NeoBer1700!$E$30</definedName>
    <definedName name="_Neo_Oplossing1700_12">NeoBer1700!$E$31</definedName>
    <definedName name="_Neo_Oplossing1700_2">NeoBer1700!$E$21</definedName>
    <definedName name="_Neo_Oplossing1700_3">NeoBer1700!$E$22</definedName>
    <definedName name="_Neo_Oplossing1700_4">NeoBer1700!$E$23</definedName>
    <definedName name="_Neo_Oplossing1700_5">NeoBer1700!$E$24</definedName>
    <definedName name="_Neo_Oplossing1700_6">NeoBer1700!$E$25</definedName>
    <definedName name="_Neo_Oplossing1700_7">NeoBer1700!$E$26</definedName>
    <definedName name="_Neo_Oplossing1700_8">NeoBer1700!$E$27</definedName>
    <definedName name="_Neo_Oplossing1700_9">NeoBer1700!$E$28</definedName>
    <definedName name="_Neo_Parenteraal">NeoBerIV!$B$17</definedName>
    <definedName name="_Neo_Parenteraal1700">NeoBer1700!$B$17</definedName>
    <definedName name="_Neo_PatNum">NeoBerIV!$F$3</definedName>
    <definedName name="_Neo_PatNum1700">NeoBer1700!$F$3</definedName>
    <definedName name="_Neo_PercentageKeuze_0">NeoBerIV!$J$52</definedName>
    <definedName name="_Neo_PercentageKeuze_1">NeoBerIV!$J$53</definedName>
    <definedName name="_Neo_PercentageKeuze_2">NeoBerIV!$J$54</definedName>
    <definedName name="_Neo_PercentageKeuze_3">NeoBerIV!$J$55</definedName>
    <definedName name="_Neo_PercentageKeuze_4">NeoBerIV!$J$56</definedName>
    <definedName name="_Neo_PercentageKeuze_5">NeoBerIV!$J$58</definedName>
    <definedName name="_Neo_PercentageKeuze_6">NeoBerIV!$J$59</definedName>
    <definedName name="_Neo_PercentageKeuze_7">NeoBerIV!$J$60</definedName>
    <definedName name="_Neo_PercentageKeuze_8">NeoBerIV!$J$61</definedName>
    <definedName name="_Neo_PercentageKeuze1700_0">NeoBer1700!$J$52</definedName>
    <definedName name="_Neo_PercentageKeuze1700_1">NeoBer1700!$J$53</definedName>
    <definedName name="_Neo_PercentageKeuze1700_2">NeoBer1700!$J$54</definedName>
    <definedName name="_Neo_PercentageKeuze1700_3">NeoBer1700!$J$55</definedName>
    <definedName name="_Neo_PercentageKeuze1700_4">NeoBer1700!$J$56</definedName>
    <definedName name="_Neo_PercentageKeuze1700_5">NeoBer1700!$J$58</definedName>
    <definedName name="_Neo_PercentageKeuze1700_6">NeoBer1700!$J$59</definedName>
    <definedName name="_Neo_PercentageKeuze1700_7">NeoBer1700!$J$60</definedName>
    <definedName name="_Neo_PercentageKeuze1700_8">NeoBer1700!$J$61</definedName>
    <definedName name="_Neo_Primene">NeoBerIV!$D$42</definedName>
    <definedName name="_Neo_Primene1700">NeoBer1700!$D$42</definedName>
    <definedName name="_Neo_SelectedIntralipidSmof">NeoBerIV!$F$35</definedName>
    <definedName name="_Neo_SelectedIntralipidSmof1700">NeoBer1700!$F$35</definedName>
    <definedName name="_Neo_SoluVit">NeoBerIV!$D$41</definedName>
    <definedName name="_Neo_SoluVit1700">NeoBer1700!$D$41</definedName>
    <definedName name="_Neo_SSTB">NeoBerIV!$D$44</definedName>
    <definedName name="_Neo_SSTB1700">NeoBer1700!$D$44</definedName>
    <definedName name="_Neo_Stand_1">NeoBerIV!$F$20</definedName>
    <definedName name="_Neo_Stand_10">NeoBerIV!$F$29</definedName>
    <definedName name="_Neo_Stand_11">NeoBerIV!$F$30</definedName>
    <definedName name="_Neo_Stand_12">NeoBerIV!$F$31</definedName>
    <definedName name="_Neo_Stand_2">NeoBerIV!$F$21</definedName>
    <definedName name="_Neo_Stand_3">NeoBerIV!$F$22</definedName>
    <definedName name="_Neo_Stand_4">NeoBerIV!$F$23</definedName>
    <definedName name="_Neo_Stand_5">NeoBerIV!$F$24</definedName>
    <definedName name="_Neo_Stand_6">NeoBerIV!$F$25</definedName>
    <definedName name="_Neo_Stand_7">NeoBerIV!$F$26</definedName>
    <definedName name="_Neo_Stand_8">NeoBerIV!$F$27</definedName>
    <definedName name="_Neo_Stand_9">NeoBerIV!$F$28</definedName>
    <definedName name="_Neo_Stand1700_1">NeoBer1700!$F$20</definedName>
    <definedName name="_Neo_Stand1700_10">NeoBer1700!$F$29</definedName>
    <definedName name="_Neo_Stand1700_11">NeoBer1700!$F$30</definedName>
    <definedName name="_Neo_Stand1700_12">NeoBer1700!$F$31</definedName>
    <definedName name="_Neo_Stand1700_2">NeoBer1700!$F$21</definedName>
    <definedName name="_Neo_Stand1700_3">NeoBer1700!$F$22</definedName>
    <definedName name="_Neo_Stand1700_4">NeoBer1700!$F$23</definedName>
    <definedName name="_Neo_Stand1700_5">NeoBer1700!$F$24</definedName>
    <definedName name="_Neo_Stand1700_6">NeoBer1700!$F$25</definedName>
    <definedName name="_Neo_Stand1700_7">NeoBer1700!$F$26</definedName>
    <definedName name="_Neo_Stand1700_8">NeoBer1700!$F$27</definedName>
    <definedName name="_Neo_Stand1700_9">NeoBer1700!$F$28</definedName>
    <definedName name="_Neo_Sterkte_1">NeoBerIV!$C$20</definedName>
    <definedName name="_Neo_Sterkte_2">NeoBerIV!$C$21</definedName>
    <definedName name="_Neo_Sterkte_3">NeoBerIV!$C$22</definedName>
    <definedName name="_Neo_Sterkte_4">NeoBerIV!$C$23</definedName>
    <definedName name="_Neo_Sterkte_5">NeoBerIV!$C$24</definedName>
    <definedName name="_Neo_Sterkte_6">NeoBerIV!$C$25</definedName>
    <definedName name="_Neo_Sterkte_7">NeoBerIV!$C$26</definedName>
    <definedName name="_Neo_Sterkte_8">NeoBerIV!$C$27</definedName>
    <definedName name="_Neo_Sterkte_9">NeoBerIV!$C$28</definedName>
    <definedName name="_Neo_Supervisor">NeoBerIV!$A$63</definedName>
    <definedName name="_Neo_Supervisor1700">NeoBer1700!$A$63</definedName>
    <definedName name="_Neo_Toevoeging_0">NeoBerIV!$B$52</definedName>
    <definedName name="_Neo_Toevoeging_1">NeoBerIV!$B$53</definedName>
    <definedName name="_Neo_Toevoeging_2">NeoBerIV!$B$54</definedName>
    <definedName name="_Neo_Toevoeging_3">NeoBerIV!$B$55</definedName>
    <definedName name="_Neo_Toevoeging_4">NeoBerIV!$B$56</definedName>
    <definedName name="_Neo_Toevoeging_5">NeoBerIV!$B$58</definedName>
    <definedName name="_Neo_Toevoeging_6">NeoBerIV!$B$59</definedName>
    <definedName name="_Neo_Toevoeging_7">NeoBerIV!$B$60</definedName>
    <definedName name="_Neo_Toevoeging_8">NeoBerIV!$B$61</definedName>
    <definedName name="_Neo_Toevoeging1700_0">NeoBer1700!$B$52</definedName>
    <definedName name="_Neo_Toevoeging1700_1">NeoBer1700!$B$53</definedName>
    <definedName name="_Neo_Toevoeging1700_2">NeoBer1700!$B$54</definedName>
    <definedName name="_Neo_Toevoeging1700_3">NeoBer1700!$B$55</definedName>
    <definedName name="_Neo_Toevoeging1700_4">NeoBer1700!$B$56</definedName>
    <definedName name="_Neo_Toevoeging1700_5">NeoBer1700!$B$58</definedName>
    <definedName name="_Neo_Toevoeging1700_6">NeoBer1700!$B$59</definedName>
    <definedName name="_Neo_Toevoeging1700_7">NeoBer1700!$B$60</definedName>
    <definedName name="_Neo_Toevoeging1700_8">NeoBer1700!$B$61</definedName>
    <definedName name="_Neo_TPNCaCl2">NeoBerIV!$D$39</definedName>
    <definedName name="_Neo_TPNNacl">NeoBerIV!$D$37</definedName>
    <definedName name="_Neo_Voeding">NeoBerIV!$D$14</definedName>
    <definedName name="_Neo_Voeding1700">NeoBer1700!$D$14</definedName>
    <definedName name="_Neo_VoornaamNICU">NeoBerIV!$C$1</definedName>
    <definedName name="_Neo_VoornaamNICU1700">NeoBer1700!$C$1</definedName>
    <definedName name="_Neo_Weken">NeoBerIV!$D$4</definedName>
    <definedName name="_Neo_Weken1700">NeoBer1700!$D$4</definedName>
    <definedName name="_OpnDatum">PatDetails!$C$2</definedName>
    <definedName name="_Pat__Gewicht">PatDetails!$G$2</definedName>
    <definedName name="_Pat__Lengte">PatDetails!$H$2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AfsprVerliezen">PedBerExtraAfspr!$H$18</definedName>
    <definedName name="_Ped_EntFreq_1">PedBerEnt!$J$2</definedName>
    <definedName name="_Ped_EntFreq_2">PedBerEnt!$J$3</definedName>
    <definedName name="_Ped_EntFreq_3">PedBerEnt!$J$4</definedName>
    <definedName name="_Ped_EntFreq_4">PedBerEnt!$J$5</definedName>
    <definedName name="_Ped_EntKeuze_1">PedBerEnt!$N$2</definedName>
    <definedName name="_Ped_EntKeuze_2">PedBerEnt!$N$3</definedName>
    <definedName name="_Ped_EntKeuze_3">PedBerEnt!$N$4</definedName>
    <definedName name="_Ped_EntKeuze_4">PedBerEnt!$N$5</definedName>
    <definedName name="_Ped_EntOpm">GlobBerOpm!$C$6</definedName>
    <definedName name="_Ped_EntSonde">PedBerEnt!$O$2</definedName>
    <definedName name="_Ped_EntSpeciale_01">PedBerEnt!$H$2</definedName>
    <definedName name="_Ped_EntSpeciale_02">PedBerEnt!$H$3</definedName>
    <definedName name="_Ped_EntSpeciale_03">PedBerEnt!$H$4</definedName>
    <definedName name="_Ped_EntSpeciale_04">PedBerEnt!$H$5</definedName>
    <definedName name="_Ped_EntSpeciale_05">PedBerEnt!$H$6</definedName>
    <definedName name="_Ped_EntSpeciale_06">PedBerEnt!$H$7</definedName>
    <definedName name="_Ped_EntSpeciale_07">PedBerEnt!$H$8</definedName>
    <definedName name="_Ped_EntSpeciale_08">PedBerEnt!$H$9</definedName>
    <definedName name="_Ped_EntSpeciale_09">PedBerEnt!$H$10</definedName>
    <definedName name="_Ped_EntSpeciale_10">PedBerEnt!$H$11</definedName>
    <definedName name="_Ped_EntSpeciale_11">PedBerEnt!$H$12</definedName>
    <definedName name="_Ped_EntSpeciale_12">PedBerEnt!$H$13</definedName>
    <definedName name="_Ped_EntVol_1">PedBerEnt!$K$2</definedName>
    <definedName name="_Ped_EntVol_2">PedBerEnt!$K$3</definedName>
    <definedName name="_Ped_EntVol_3">PedBerEnt!$K$4</definedName>
    <definedName name="_Ped_Ent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Opm">GlobBerOpm!$C$2</definedName>
    <definedName name="_Ped_Lab14_01">PedBerLab!$E$4</definedName>
    <definedName name="_Ped_Lab14_02">PedBerLab!$E$5</definedName>
    <definedName name="_Ped_Lab14_03">PedBerLab!$E$6</definedName>
    <definedName name="_Ped_Lab14_04">PedBerLab!$E$7</definedName>
    <definedName name="_Ped_Lab14_05">PedBerLab!$E$8</definedName>
    <definedName name="_Ped_Lab14_06">PedBerLab!$E$9</definedName>
    <definedName name="_Ped_Lab14_07">PedBerLab!$E$10</definedName>
    <definedName name="_Ped_Lab14_08">PedBerLab!$E$11</definedName>
    <definedName name="_Ped_Lab14_09">PedBerLab!$E$12</definedName>
    <definedName name="_Ped_Lab14_10">PedBerLab!$E$13</definedName>
    <definedName name="_Ped_Lab14_11">PedBerLab!$E$14</definedName>
    <definedName name="_Ped_Lab14_12">PedBerLab!$E$15</definedName>
    <definedName name="_Ped_Lab14_13">PedBerLab!$E$16</definedName>
    <definedName name="_Ped_Lab14_14">PedBerLab!$E$17</definedName>
    <definedName name="_Ped_Lab14_15">PedBerLab!$E$18</definedName>
    <definedName name="_Ped_Lab14_16">PedBerLab!$E$19</definedName>
    <definedName name="_Ped_Lab14_17">PedBerLab!$E$20</definedName>
    <definedName name="_Ped_Lab14_18">PedBerLab!$E$21</definedName>
    <definedName name="_Ped_Lab14_19">PedBerLab!$E$22</definedName>
    <definedName name="_Ped_Lab14_20">PedBerLab!$E$23</definedName>
    <definedName name="_Ped_Lab14_21">PedBerLab!$E$24</definedName>
    <definedName name="_Ped_Lab14_22">PedBerLab!$E$25</definedName>
    <definedName name="_Ped_Lab14_23">PedBerLab!$E$26</definedName>
    <definedName name="_Ped_Lab14_24">PedBerLab!$E$27</definedName>
    <definedName name="_Ped_Lab14_25">PedBerLab!$E$28</definedName>
    <definedName name="_Ped_Lab14_26">PedBerLab!$E$29</definedName>
    <definedName name="_Ped_Lab14_27">PedBerLab!$E$30</definedName>
    <definedName name="_Ped_Lab14_28">PedBerLab!$E$31</definedName>
    <definedName name="_Ped_Lab14_29">PedBerLab!$E$32</definedName>
    <definedName name="_Ped_Lab14_30">PedBerLab!$E$33</definedName>
    <definedName name="_Ped_Lab14_31">PedBerLab!$E$34</definedName>
    <definedName name="_Ped_Lab19_01">PedBerLab!$G$4</definedName>
    <definedName name="_Ped_Lab19_02">PedBerLab!$G$5</definedName>
    <definedName name="_Ped_Lab19_03">PedBerLab!$G$6</definedName>
    <definedName name="_Ped_Lab19_04">PedBerLab!$G$7</definedName>
    <definedName name="_Ped_Lab19_05">PedBerLab!$G$8</definedName>
    <definedName name="_Ped_Lab19_06">PedBerLab!$G$9</definedName>
    <definedName name="_Ped_Lab19_07">PedBerLab!$G$10</definedName>
    <definedName name="_Ped_Lab19_08">PedBerLab!$G$11</definedName>
    <definedName name="_Ped_Lab19_09">PedBerLab!$G$12</definedName>
    <definedName name="_Ped_Lab19_10">PedBerLab!$G$13</definedName>
    <definedName name="_Ped_Lab19_11">PedBerLab!$G$14</definedName>
    <definedName name="_Ped_Lab19_12">PedBerLab!$G$15</definedName>
    <definedName name="_Ped_Lab19_13">PedBerLab!$G$16</definedName>
    <definedName name="_Ped_Lab19_14">PedBerLab!$G$17</definedName>
    <definedName name="_Ped_Lab19_15">PedBerLab!$G$18</definedName>
    <definedName name="_Ped_Lab19_16">PedBerLab!$G$19</definedName>
    <definedName name="_Ped_Lab19_17">PedBerLab!$G$20</definedName>
    <definedName name="_Ped_Lab19_18">PedBerLab!$G$21</definedName>
    <definedName name="_Ped_Lab19_19">PedBerLab!$G$22</definedName>
    <definedName name="_Ped_Lab19_20">PedBerLab!$G$23</definedName>
    <definedName name="_Ped_Lab19_21">PedBerLab!$G$24</definedName>
    <definedName name="_Ped_Lab19_22">PedBerLab!$G$25</definedName>
    <definedName name="_Ped_Lab19_23">PedBerLab!$G$26</definedName>
    <definedName name="_Ped_Lab19_24">PedBerLab!$G$27</definedName>
    <definedName name="_Ped_Lab19_25">PedBerLab!$G$28</definedName>
    <definedName name="_Ped_Lab19_26">PedBerLab!$G$29</definedName>
    <definedName name="_Ped_Lab19_27">PedBerLab!$G$30</definedName>
    <definedName name="_Ped_Lab19_28">PedBerLab!$G$31</definedName>
    <definedName name="_Ped_Lab19_29">PedBerLab!$G$32</definedName>
    <definedName name="_Ped_Lab19_30">PedBerLab!$G$33</definedName>
    <definedName name="_Ped_Lab19_31">PedBerLab!$G$34</definedName>
    <definedName name="_Ped_Lab19_32">PedBerLab!$G$35</definedName>
    <definedName name="_Ped_Lab24_01">PedBerLab!$I$4</definedName>
    <definedName name="_Ped_Lab24_02">PedBerLab!$I$5</definedName>
    <definedName name="_Ped_Lab24_03">PedBerLab!$I$6</definedName>
    <definedName name="_Ped_Lab24_04">PedBerLab!$I$7</definedName>
    <definedName name="_Ped_Lab24_05">PedBerLab!$I$8</definedName>
    <definedName name="_Ped_Lab24_06">PedBerLab!$I$9</definedName>
    <definedName name="_Ped_Lab24_07">PedBerLab!$I$10</definedName>
    <definedName name="_Ped_Lab24_08">PedBerLab!$I$11</definedName>
    <definedName name="_Ped_Lab24_09">PedBerLab!$I$12</definedName>
    <definedName name="_Ped_Lab24_10">PedBerLab!$I$13</definedName>
    <definedName name="_Ped_Lab24_11">PedBerLab!$I$14</definedName>
    <definedName name="_Ped_Lab24_12">PedBerLab!$I$15</definedName>
    <definedName name="_Ped_Lab24_13">PedBerLab!$I$16</definedName>
    <definedName name="_Ped_Lab24_14">PedBerLab!$I$17</definedName>
    <definedName name="_Ped_Lab24_15">PedBerLab!$I$18</definedName>
    <definedName name="_Ped_Lab24_16">PedBerLab!$I$19</definedName>
    <definedName name="_Ped_Lab24_17">PedBerLab!$I$20</definedName>
    <definedName name="_Ped_Lab24_18">PedBerLab!$I$21</definedName>
    <definedName name="_Ped_Lab24_19">PedBerLab!$I$22</definedName>
    <definedName name="_Ped_Lab24_20">PedBerLab!$I$23</definedName>
    <definedName name="_Ped_Lab24_21">PedBerLab!$I$24</definedName>
    <definedName name="_Ped_Lab24_22">PedBerLab!$I$25</definedName>
    <definedName name="_Ped_Lab24_23">PedBerLab!$I$26</definedName>
    <definedName name="_Ped_Lab24_24">PedBerLab!$I$27</definedName>
    <definedName name="_Ped_Lab24_25">PedBerLab!$I$28</definedName>
    <definedName name="_Ped_Lab24_26">PedBerLab!$I$29</definedName>
    <definedName name="_Ped_Lab24_27">PedBerLab!$I$30</definedName>
    <definedName name="_Ped_Lab24_28">PedBerLab!$I$31</definedName>
    <definedName name="_Ped_Lab24_29">PedBerLab!$I$32</definedName>
    <definedName name="_Ped_Lab24_30">PedBerLab!$I$33</definedName>
    <definedName name="_Ped_Lab24_31">PedBerLab!$I$34</definedName>
    <definedName name="_Ped_LabDag1_01">PedBerLab!$L$4</definedName>
    <definedName name="_Ped_LabDag1_02">PedBerLab!$L$5</definedName>
    <definedName name="_Ped_LabDag1_03">PedBerLab!$L$6</definedName>
    <definedName name="_Ped_LabDag1_04">PedBerLab!$L$7</definedName>
    <definedName name="_Ped_LabDag1_05">PedBerLab!$L$8</definedName>
    <definedName name="_Ped_LabDag1_06">PedBerLab!$L$9</definedName>
    <definedName name="_Ped_LabDag1_07">PedBerLab!$L$10</definedName>
    <definedName name="_Ped_LabDag1_08">PedBerLab!$L$11</definedName>
    <definedName name="_Ped_LabDag1_09">PedBerLab!$L$12</definedName>
    <definedName name="_Ped_LabDag1_10">PedBerLab!$L$13</definedName>
    <definedName name="_Ped_LabDag1_11">PedBerLab!$L$14</definedName>
    <definedName name="_Ped_LabDag1_12">PedBerLab!$L$15</definedName>
    <definedName name="_Ped_LabDag1_13">PedBerLab!$L$16</definedName>
    <definedName name="_Ped_LabDag1_14">PedBerLab!$L$17</definedName>
    <definedName name="_Ped_LabDag1_15">PedBerLab!$L$18</definedName>
    <definedName name="_Ped_LabDag1_16">PedBerLab!$L$19</definedName>
    <definedName name="_Ped_LabDag1_17">PedBerLab!$L$20</definedName>
    <definedName name="_Ped_LabDag1_18">PedBerLab!$L$21</definedName>
    <definedName name="_Ped_LabDag1_19">PedBerLab!$L$22</definedName>
    <definedName name="_Ped_LabDag1_20">PedBerLab!$L$23</definedName>
    <definedName name="_Ped_LabDag1_21">PedBerLab!$L$24</definedName>
    <definedName name="_Ped_LabDag1_22">PedBerLab!$L$25</definedName>
    <definedName name="_Ped_LabDag1_23">PedBerLab!$L$26</definedName>
    <definedName name="_Ped_LabDag1_24">PedBerLab!$L$27</definedName>
    <definedName name="_Ped_LabDag1_25">PedBerLab!$L$28</definedName>
    <definedName name="_Ped_LabDag1_26">PedBerLab!$L$29</definedName>
    <definedName name="_Ped_LabDag1_27">PedBerLab!$L$30</definedName>
    <definedName name="_Ped_LabDag1_28">PedBerLab!$L$31</definedName>
    <definedName name="_Ped_LabDag1_29">PedBerLab!$L$32</definedName>
    <definedName name="_Ped_LabDag1_30">PedBerLab!$L$33</definedName>
    <definedName name="_Ped_LabDag1_31">PedBerLab!$L$34</definedName>
    <definedName name="_Ped_LabOpm">GlobBerOpm!$C$5</definedName>
    <definedName name="_Ped_LabOpn_01">PedBerLab!$C$4</definedName>
    <definedName name="_Ped_LabOpn_02">PedBerLab!$C$5</definedName>
    <definedName name="_Ped_LabOpn_03">PedBerLab!$C$6</definedName>
    <definedName name="_Ped_LabOpn_04">PedBerLab!$C$7</definedName>
    <definedName name="_Ped_LabOpn_05">PedBerLab!$C$8</definedName>
    <definedName name="_Ped_LabOpn_06">PedBerLab!$C$9</definedName>
    <definedName name="_Ped_LabOpn_07">PedBerLab!$C$10</definedName>
    <definedName name="_Ped_LabOpn_08">PedBerLab!$C$11</definedName>
    <definedName name="_Ped_LabOpn_09">PedBerLab!$C$12</definedName>
    <definedName name="_Ped_LabOpn_10">PedBerLab!$C$13</definedName>
    <definedName name="_Ped_LabOpn_11">PedBerLab!$C$14</definedName>
    <definedName name="_Ped_LabOpn_12">PedBerLab!$C$15</definedName>
    <definedName name="_Ped_LabOpn_13">PedBerLab!$C$16</definedName>
    <definedName name="_Ped_LabOpn_14">PedBerLab!$C$17</definedName>
    <definedName name="_Ped_LabOpn_15">PedBerLab!$C$18</definedName>
    <definedName name="_Ped_LabOpn_16">PedBerLab!$C$19</definedName>
    <definedName name="_Ped_LabOpn_17">PedBerLab!$C$20</definedName>
    <definedName name="_Ped_LabOpn_18">PedBerLab!$C$21</definedName>
    <definedName name="_Ped_LabOpn_19">PedBerLab!$C$22</definedName>
    <definedName name="_Ped_LabOpn_20">PedBerLab!$C$23</definedName>
    <definedName name="_Ped_LabOpn_21">PedBerLab!$C$24</definedName>
    <definedName name="_Ped_LabOpn_22">PedBerLab!$C$25</definedName>
    <definedName name="_Ped_LabOpn_23">PedBerLab!$C$26</definedName>
    <definedName name="_Ped_LabOpn_24">PedBerLab!$C$27</definedName>
    <definedName name="_Ped_LabOpn_25">PedBerLab!$C$28</definedName>
    <definedName name="_Ped_LabOpn_26">PedBerLab!$C$29</definedName>
    <definedName name="_Ped_LabOpn_27">PedBerLab!$C$30</definedName>
    <definedName name="_Ped_LabOpn_28">PedBerLab!$C$31</definedName>
    <definedName name="_Ped_LabOpn_29">PedBerLab!$C$32</definedName>
    <definedName name="_Ped_LabOpn_30">PedBerLab!$C$33</definedName>
    <definedName name="_Ped_LabOpn_31">PedBerLab!$C$34</definedName>
    <definedName name="_Ped_LabOpn_32">PedBerLab!$C$35</definedName>
    <definedName name="_Ped_MedIVKeuze_01">PedBerMedIV!$B$3</definedName>
    <definedName name="_Ped_MedIVKeuze_02">PedBerMedIV!$B$4</definedName>
    <definedName name="_Ped_MedIVKeuze_03">PedBerMedIV!$B$5</definedName>
    <definedName name="_Ped_MedIVKeuze_04">PedBerMedIV!$B$6</definedName>
    <definedName name="_Ped_MedIVKeuze_05">PedBerMedIV!$B$7</definedName>
    <definedName name="_Ped_MedIVKeuze_06">PedBerMedIV!$B$8</definedName>
    <definedName name="_Ped_MedIVKeuze_07">PedBerMedIV!$B$9</definedName>
    <definedName name="_Ped_MedIVKeuze_08">PedBerMedIV!$B$10</definedName>
    <definedName name="_Ped_MedIVKeuze_09">PedBerMedIV!$B$11</definedName>
    <definedName name="_Ped_MedIVKeuze_10">PedBerMedIV!$B$12</definedName>
    <definedName name="_Ped_MedIVKeuze_11">PedBerMedIV!$B$13</definedName>
    <definedName name="_Ped_MedIVKeuze_12">PedBerMedIV!$B$14</definedName>
    <definedName name="_Ped_MedIVKeuze_13">PedBerMedIV!$B$15</definedName>
    <definedName name="_Ped_MedIVKeuze_14">PedBerMedIV!$B$16</definedName>
    <definedName name="_Ped_MedIVKeuze_15">PedBerMedIV!$B$17</definedName>
    <definedName name="_Ped_MedIVOplVlst_01">PedBerMedIV!$I$3</definedName>
    <definedName name="_Ped_MedIVOplVlst_02">PedBerMedIV!$I$4</definedName>
    <definedName name="_Ped_MedIVOplVlst_03">PedBerMedIV!$I$5</definedName>
    <definedName name="_Ped_MedIVOplVlst_04">PedBerMedIV!$I$6</definedName>
    <definedName name="_Ped_MedIVOplVlst_05">PedBerMedIV!$I$7</definedName>
    <definedName name="_Ped_MedIVOplVlst_06">PedBerMedIV!$I$8</definedName>
    <definedName name="_Ped_MedIVOplVlst_07">PedBerMedIV!$I$9</definedName>
    <definedName name="_Ped_MedIVOplVlst_08">PedBerMedIV!$I$10</definedName>
    <definedName name="_Ped_MedIVOplVlst_09">PedBerMedIV!$I$11</definedName>
    <definedName name="_Ped_MedIVOplVlst_10">PedBerMedIV!$I$12</definedName>
    <definedName name="_Ped_MedIVOplVlst_11">PedBerMedIV!$I$13</definedName>
    <definedName name="_Ped_MedIVOplVlst_12">PedBerMedIV!$I$14</definedName>
    <definedName name="_Ped_MedIVOplVlst_13">PedBerMedIV!$I$15</definedName>
    <definedName name="_Ped_MedIVOplVlst_14">PedBerMedIV!$I$16</definedName>
    <definedName name="_Ped_MedIVOplVlst_15">PedBerMedIV!$I$17</definedName>
    <definedName name="_Ped_MedIVOplVol_01">PedBerMedIV!$E$3</definedName>
    <definedName name="_Ped_MedIVOplVol_02">PedBerMedIV!$E$4</definedName>
    <definedName name="_Ped_MedIVOplVol_03">PedBerMedIV!$E$5</definedName>
    <definedName name="_Ped_MedIVOplVol_04">PedBerMedIV!$E$6</definedName>
    <definedName name="_Ped_MedIVOplVol_05">PedBerMedIV!$E$7</definedName>
    <definedName name="_Ped_MedIVOplVol_06">PedBerMedIV!$E$8</definedName>
    <definedName name="_Ped_MedIVOplVol_07">PedBerMedIV!$E$9</definedName>
    <definedName name="_Ped_MedIVOplVol_08">PedBerMedIV!$E$10</definedName>
    <definedName name="_Ped_MedIVOplVol_09">PedBerMedIV!$E$11</definedName>
    <definedName name="_Ped_MedIVOplVol_10">PedBerMedIV!$E$12</definedName>
    <definedName name="_Ped_MedIVOplVol_11">PedBerMedIV!$E$13</definedName>
    <definedName name="_Ped_MedIVOplVol_12">PedBerMedIV!$E$14</definedName>
    <definedName name="_Ped_MedIVOplVol_13">PedBerMedIV!$E$15</definedName>
    <definedName name="_Ped_MedIVOplVol_14">PedBerMedIV!$E$16</definedName>
    <definedName name="_Ped_MedIVOplVol_15">PedBerMedIV!$E$17</definedName>
    <definedName name="_Ped_MedIVOpm">GlobBerOpm!$C$3</definedName>
    <definedName name="_Ped_MedIVStand_01">PedBerMedIV!$J$3</definedName>
    <definedName name="_Ped_MedIVStand_02">PedBerMedIV!$J$4</definedName>
    <definedName name="_Ped_MedIVStand_03">PedBerMedIV!$J$5</definedName>
    <definedName name="_Ped_MedIVStand_04">PedBerMedIV!$J$6</definedName>
    <definedName name="_Ped_MedIVStand_05">PedBerMedIV!$J$7</definedName>
    <definedName name="_Ped_MedIVStand_06">PedBerMedIV!$J$8</definedName>
    <definedName name="_Ped_MedIVStand_07">PedBerMedIV!$J$9</definedName>
    <definedName name="_Ped_MedIVStand_08">PedBerMedIV!$J$10</definedName>
    <definedName name="_Ped_MedIVStand_09">PedBerMedIV!$J$11</definedName>
    <definedName name="_Ped_MedIVStand_10">PedBerMedIV!$J$12</definedName>
    <definedName name="_Ped_MedIVStand_11">PedBerMedIV!$J$13</definedName>
    <definedName name="_Ped_MedIVStand_12">PedBerMedIV!$J$14</definedName>
    <definedName name="_Ped_MedIVStand_13">PedBerMedIV!$J$15</definedName>
    <definedName name="_Ped_MedIVStand_14">PedBerMedIV!$J$16</definedName>
    <definedName name="_Ped_MedIVStand_15">PedBerMedIV!$J$17</definedName>
    <definedName name="_Ped_MedIVSterkte_01">PedBerMedIV!$D$3</definedName>
    <definedName name="_Ped_MedIVSterkte_02">PedBerMedIV!$D$4</definedName>
    <definedName name="_Ped_MedIVSterkte_03">PedBerMedIV!$D$5</definedName>
    <definedName name="_Ped_MedIVSterkte_04">PedBerMedIV!$D$6</definedName>
    <definedName name="_Ped_MedIVSterkte_05">PedBerMedIV!$D$7</definedName>
    <definedName name="_Ped_MedIVSterkte_06">PedBerMedIV!$D$8</definedName>
    <definedName name="_Ped_MedIVSterkte_07">PedBerMedIV!$D$9</definedName>
    <definedName name="_Ped_MedIVSterkte_08">PedBerMedIV!$D$10</definedName>
    <definedName name="_Ped_MedIVSterkte_09">PedBerMedIV!$D$11</definedName>
    <definedName name="_Ped_MedIVSterkte_10">PedBerMedIV!$D$12</definedName>
    <definedName name="_Ped_MedIVSterkte_11">PedBerMedIV!$D$13</definedName>
    <definedName name="_Ped_MedIVSterkte_12">PedBerMedIV!$D$14</definedName>
    <definedName name="_Ped_MedIVSterkte_13">PedBerMedIV!$D$15</definedName>
    <definedName name="_Ped_MedIVSterkte_14">PedBerMedIV!$D$16</definedName>
    <definedName name="_Ped_MedIVSterkte_15">PedBerMedIV!$D$17</definedName>
    <definedName name="_Ped_PMActief">PedBerIVenPM!$D$2</definedName>
    <definedName name="_Ped_PMAO">PedBerIVenPM!$G$2</definedName>
    <definedName name="_Ped_PMAS">PedBerIVenPM!$G$5</definedName>
    <definedName name="_Ped_PMAV">PedBerIVenPM!$G$4</definedName>
    <definedName name="_Ped_PMFreq">PedBerIVenPM!$G$1</definedName>
    <definedName name="_Ped_PMMod">PedBerIVenPM!$E$2</definedName>
    <definedName name="_Ped_PMVO">PedBerIVenPM!$G$3</definedName>
    <definedName name="_Ped_PMVS">PedBerIVenPM!$G$6</definedName>
    <definedName name="_Ped_TPNCaCl">PedBerTPN!$C$9</definedName>
    <definedName name="_Ped_TPNCaGlucVol">PedBerTPN!$E$9</definedName>
    <definedName name="_Ped_TPNKCl1">PedBerTPN!$C$8</definedName>
    <definedName name="_Ped_TPNKCl2">PedBerTPN!$C$22</definedName>
    <definedName name="_Ped_TPNKClVol1">PedBerTPN!$E$8</definedName>
    <definedName name="_Ped_TPNKClVol2">PedBerTPN!$E$22</definedName>
    <definedName name="_Ped_TPNKeuze">PedBerTPN!$B$4</definedName>
    <definedName name="_Ped_TPNKNaFosf">PedBerTPN!$C$11</definedName>
    <definedName name="_Ped_TPNKNaFosfVol">PedBerTPN!$E$11</definedName>
    <definedName name="_Ped_TPNLipidStand">PedBerTPN!$D$12</definedName>
    <definedName name="_Ped_TPNMgCl">PedBerTPN!$C$10</definedName>
    <definedName name="_Ped_TPNMgClVol">PedBerTPN!$E$10</definedName>
    <definedName name="_Ped_TPNNaCl1">PedBerTPN!$C$7</definedName>
    <definedName name="_Ped_TPNNaCl2">PedBerTPN!$C$21</definedName>
    <definedName name="_Ped_TPNNaClVol1">PedBerTPN!$E$7</definedName>
    <definedName name="_Ped_TPNNaClVol2">PedBerTPN!$E$21</definedName>
    <definedName name="_Ped_TPNOpm">GlobBerOpm!$C$4</definedName>
    <definedName name="_Ped_TPNPediTrace">PedBerTPN!$E$5</definedName>
    <definedName name="_Ped_TPNSMOF">PedBerTPN!$C$16</definedName>
    <definedName name="_Ped_TPNSoluvit">PedBerTPN!$C$15</definedName>
    <definedName name="_Ped_TPNSoluvitVol">PedBerTPN!$E$15</definedName>
    <definedName name="_Ped_TPNSST1Keuze">PedBerTPN!$B$6</definedName>
    <definedName name="_Ped_TPNSST1Stand">PedBerTPN!$D$3</definedName>
    <definedName name="_Ped_TPNSST2Keuze">PedBerTPN!$B$20</definedName>
    <definedName name="_Ped_TPNSST2Stand">PedBerTPN!$D$19</definedName>
    <definedName name="_Ped_TPNVitIntra">PedBerTPN!$C$14</definedName>
    <definedName name="_Ped_TPNVitIntraVol">PedBerTPN!$E$14</definedName>
    <definedName name="_Ped_TPN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PatData!$A$1:$B$713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PatData!$A$1:$P$577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25" i="77" l="1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L59" i="45"/>
  <c r="M59" i="45"/>
  <c r="N59" i="45"/>
  <c r="O59" i="45"/>
  <c r="P59" i="45"/>
  <c r="Q59" i="45"/>
  <c r="R59" i="45"/>
  <c r="S59" i="45"/>
  <c r="T59" i="45"/>
  <c r="U59" i="45"/>
  <c r="V59" i="45"/>
  <c r="L60" i="45"/>
  <c r="M60" i="45"/>
  <c r="N60" i="45"/>
  <c r="O60" i="45"/>
  <c r="P60" i="45"/>
  <c r="Q60" i="45"/>
  <c r="R60" i="45"/>
  <c r="S60" i="45"/>
  <c r="T60" i="45"/>
  <c r="U60" i="45"/>
  <c r="V60" i="45"/>
  <c r="L61" i="45"/>
  <c r="M61" i="45"/>
  <c r="N61" i="45"/>
  <c r="O61" i="45"/>
  <c r="P61" i="45"/>
  <c r="Q61" i="45"/>
  <c r="R61" i="45"/>
  <c r="S61" i="45"/>
  <c r="T61" i="45"/>
  <c r="U61" i="45"/>
  <c r="V61" i="45"/>
  <c r="L54" i="45"/>
  <c r="M54" i="45"/>
  <c r="N54" i="45"/>
  <c r="O54" i="45"/>
  <c r="P54" i="45"/>
  <c r="Q54" i="45"/>
  <c r="R54" i="45"/>
  <c r="S54" i="45"/>
  <c r="T54" i="45"/>
  <c r="U54" i="45"/>
  <c r="V54" i="45"/>
  <c r="L55" i="45"/>
  <c r="M55" i="45"/>
  <c r="N55" i="45"/>
  <c r="O55" i="45"/>
  <c r="P55" i="45"/>
  <c r="Q55" i="45"/>
  <c r="R55" i="45"/>
  <c r="S55" i="45"/>
  <c r="T55" i="45"/>
  <c r="U55" i="45"/>
  <c r="V55" i="45"/>
  <c r="L56" i="45"/>
  <c r="M56" i="45"/>
  <c r="N56" i="45"/>
  <c r="O56" i="45"/>
  <c r="P56" i="45"/>
  <c r="Q56" i="45"/>
  <c r="R56" i="45"/>
  <c r="S56" i="45"/>
  <c r="T56" i="45"/>
  <c r="U56" i="45"/>
  <c r="V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D3" i="73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N37" i="73" l="1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I8" i="73" s="1"/>
  <c r="O68" i="33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S49" i="72" l="1"/>
  <c r="D5" i="73" s="1"/>
  <c r="F65" i="33" s="1"/>
  <c r="O49" i="72"/>
  <c r="I6" i="73" s="1"/>
  <c r="O66" i="33" s="1"/>
  <c r="Q49" i="72"/>
  <c r="D4" i="73" s="1"/>
  <c r="F64" i="33" s="1"/>
  <c r="N49" i="72"/>
  <c r="I5" i="73" s="1"/>
  <c r="O65" i="33" s="1"/>
  <c r="T49" i="72"/>
  <c r="D7" i="73" s="1"/>
  <c r="F67" i="33" s="1"/>
  <c r="U49" i="72"/>
  <c r="I7" i="73" s="1"/>
  <c r="O67" i="33" s="1"/>
  <c r="L49" i="72"/>
  <c r="I3" i="73" s="1"/>
  <c r="O63" i="33" s="1"/>
  <c r="R49" i="72"/>
  <c r="D6" i="73" s="1"/>
  <c r="F66" i="33" s="1"/>
  <c r="M49" i="72"/>
  <c r="I4" i="73" s="1"/>
  <c r="O64" i="33" s="1"/>
  <c r="V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Q58" i="45" l="1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M63" i="33" s="1"/>
  <c r="I60" i="73"/>
  <c r="G60" i="73"/>
  <c r="P50" i="72"/>
  <c r="H8" i="73" s="1"/>
  <c r="M68" i="33" s="1"/>
  <c r="O50" i="72"/>
  <c r="H6" i="73" s="1"/>
  <c r="M66" i="33" s="1"/>
  <c r="N50" i="72"/>
  <c r="H5" i="73" s="1"/>
  <c r="M65" i="33" s="1"/>
  <c r="M50" i="72"/>
  <c r="H4" i="73" s="1"/>
  <c r="M64" i="33" s="1"/>
  <c r="S50" i="72"/>
  <c r="C5" i="73" s="1"/>
  <c r="D65" i="33" s="1"/>
  <c r="Q50" i="72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D63" i="33" s="1"/>
  <c r="R45" i="72"/>
  <c r="R50" i="72" s="1"/>
  <c r="C6" i="73" s="1"/>
  <c r="D66" i="33" s="1"/>
  <c r="E60" i="73"/>
  <c r="U50" i="72"/>
  <c r="H7" i="73" s="1"/>
  <c r="M67" i="3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B108" i="45" l="1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H64" i="33" s="1"/>
  <c r="C4" i="73"/>
  <c r="D64" i="33" s="1"/>
  <c r="L47" i="72"/>
  <c r="J3" i="73" s="1"/>
  <c r="Q63" i="33" s="1"/>
  <c r="P47" i="72"/>
  <c r="J8" i="73" s="1"/>
  <c r="Q68" i="33" s="1"/>
  <c r="O47" i="72"/>
  <c r="J6" i="73" s="1"/>
  <c r="Q66" i="33" s="1"/>
  <c r="S47" i="72"/>
  <c r="E5" i="73" s="1"/>
  <c r="H65" i="33" s="1"/>
  <c r="M47" i="72"/>
  <c r="J4" i="73" s="1"/>
  <c r="Q64" i="33" s="1"/>
  <c r="N47" i="72"/>
  <c r="J5" i="73" s="1"/>
  <c r="Q65" i="3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H66" i="33" s="1"/>
  <c r="T50" i="72"/>
  <c r="B111" i="72"/>
  <c r="B113" i="72"/>
  <c r="B112" i="72"/>
  <c r="B109" i="72"/>
  <c r="B108" i="72"/>
  <c r="B107" i="72"/>
  <c r="B114" i="72"/>
  <c r="B110" i="72"/>
  <c r="U47" i="72"/>
  <c r="J7" i="73" s="1"/>
  <c r="Q67" i="33" s="1"/>
  <c r="Q50" i="45"/>
  <c r="G60" i="39"/>
  <c r="H60" i="39" s="1"/>
  <c r="E60" i="39"/>
  <c r="F60" i="39" s="1"/>
  <c r="K50" i="45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B111" i="45" l="1"/>
  <c r="C112" i="9"/>
  <c r="B107" i="45"/>
  <c r="B110" i="45"/>
  <c r="E18" i="73"/>
  <c r="F13" i="33" s="1"/>
  <c r="J13" i="33"/>
  <c r="B86" i="72"/>
  <c r="G30" i="33"/>
  <c r="C110" i="9"/>
  <c r="C107" i="9"/>
  <c r="B112" i="45"/>
  <c r="C111" i="9"/>
  <c r="T47" i="72"/>
  <c r="E7" i="73" s="1"/>
  <c r="H67" i="33" s="1"/>
  <c r="C7" i="73"/>
  <c r="D67" i="33" s="1"/>
  <c r="Q47" i="45"/>
  <c r="E4" i="39" s="1"/>
  <c r="C4" i="39"/>
  <c r="E3" i="73"/>
  <c r="H63" i="33" s="1"/>
  <c r="U47" i="45"/>
  <c r="N16" i="74"/>
  <c r="M17" i="74" s="1"/>
  <c r="H5" i="36"/>
  <c r="C147" i="9"/>
  <c r="C3" i="3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E18" i="39"/>
  <c r="E3" i="39"/>
  <c r="C150" i="9"/>
  <c r="C149" i="9"/>
  <c r="C143" i="9"/>
  <c r="T47" i="45"/>
  <c r="E7" i="39" s="1"/>
  <c r="J12" i="11"/>
  <c r="J11" i="11"/>
  <c r="H12" i="11"/>
  <c r="H11" i="11"/>
  <c r="F12" i="11"/>
  <c r="F11" i="11"/>
  <c r="S11" i="11"/>
  <c r="O11" i="11"/>
  <c r="N11" i="11"/>
  <c r="M11" i="11"/>
  <c r="N17" i="36" l="1"/>
  <c r="A8" i="36"/>
  <c r="C152" i="9"/>
  <c r="A8" i="74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<sst xmlns="http://schemas.openxmlformats.org/spreadsheetml/2006/main" count="10072" uniqueCount="6452">
  <si>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</si>
  <si>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</si>
  <si>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</si>
  <si>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</si>
  <si>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</si>
  <si>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</si>
  <si>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</si>
  <si>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</si>
  <si>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</si>
  <si>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</si>
  <si>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</si>
  <si>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</si>
  <si>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</si>
  <si>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</si>
  <si>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</si>
  <si>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</si>
  <si>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</si>
  <si>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</si>
  <si>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</si>
  <si>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</si>
  <si>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</si>
  <si>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</si>
  <si>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</si>
  <si>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</si>
  <si>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</si>
  <si>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</si>
  <si>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</si>
  <si>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</si>
  <si>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</si>
  <si>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</si>
  <si>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</si>
  <si>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</si>
  <si>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</si>
  <si>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</si>
  <si>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</si>
  <si>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</si>
  <si>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</si>
  <si>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</si>
  <si>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</si>
  <si>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</si>
  <si>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</si>
  <si>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</si>
  <si>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</si>
  <si>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</si>
  <si>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</si>
  <si>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</si>
  <si>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</si>
  <si>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</si>
  <si>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</si>
  <si>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</si>
  <si>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</si>
  <si>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</si>
  <si>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</si>
  <si>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</si>
  <si>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</si>
  <si>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</si>
  <si>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</si>
  <si>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</si>
  <si>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</si>
  <si>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</si>
  <si>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</si>
  <si>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</si>
  <si>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</si>
  <si>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</si>
  <si>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</si>
  <si>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</si>
  <si>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</si>
  <si>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</si>
  <si>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</si>
  <si>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</si>
  <si>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</si>
  <si>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</si>
  <si>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</si>
  <si>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</si>
  <si>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</si>
  <si>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</si>
  <si>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</si>
  <si>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</si>
  <si>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</si>
  <si>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</si>
  <si>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</si>
  <si>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</si>
  <si>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</si>
  <si>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</si>
  <si>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</si>
  <si>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</si>
  <si>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</si>
  <si>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</si>
  <si>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</si>
  <si>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</si>
  <si>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</si>
  <si>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</si>
  <si>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</si>
  <si>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</si>
  <si>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</si>
  <si>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</si>
  <si>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</si>
  <si>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</si>
  <si>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</si>
  <si>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</si>
  <si>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</si>
  <si>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</si>
  <si>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</si>
  <si>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</si>
  <si>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</si>
  <si>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</si>
  <si>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</si>
  <si>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</si>
  <si>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</si>
  <si>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</si>
  <si>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</si>
  <si>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</si>
  <si>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</si>
  <si>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</si>
  <si>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</si>
  <si>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</si>
  <si>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</si>
  <si>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</si>
  <si>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</si>
  <si>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</si>
  <si>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</si>
  <si>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</si>
  <si>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</si>
  <si>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</si>
  <si>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</si>
  <si>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</si>
  <si>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</si>
  <si>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</si>
  <si>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</si>
  <si>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</si>
  <si>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</si>
  <si>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</si>
  <si>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</si>
  <si>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</si>
  <si>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</si>
  <si>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</si>
  <si>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</si>
  <si>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</si>
  <si>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</si>
  <si>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</si>
  <si>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</si>
  <si>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</si>
  <si>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</si>
  <si>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</si>
  <si>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</si>
  <si>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</si>
  <si>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</si>
  <si>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</si>
  <si>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</si>
  <si>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</si>
  <si>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</si>
  <si>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</si>
  <si>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</si>
  <si>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</si>
  <si>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</si>
  <si>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</si>
  <si>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</si>
  <si>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</si>
  <si>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</si>
  <si>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</si>
  <si>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</si>
  <si>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</si>
  <si>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</si>
  <si>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</si>
  <si>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</si>
  <si>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</si>
  <si>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</si>
  <si>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</si>
  <si>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</si>
  <si>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</si>
  <si>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</si>
  <si>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</si>
  <si>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</si>
  <si>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</si>
  <si>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</si>
  <si>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</si>
  <si>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</si>
  <si>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</si>
  <si>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</si>
  <si>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</si>
  <si>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</si>
  <si>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</si>
  <si>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</si>
  <si>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</si>
  <si>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</si>
  <si>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</si>
  <si>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</si>
  <si>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</si>
  <si>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</si>
  <si>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</si>
  <si>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</si>
  <si>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</si>
  <si>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</si>
  <si>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</si>
  <si>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</si>
  <si>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</si>
  <si>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</si>
  <si>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</si>
  <si>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</si>
  <si>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</si>
  <si>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</si>
  <si>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</si>
  <si>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</si>
  <si>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</si>
  <si>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</si>
  <si>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</si>
  <si>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</si>
  <si>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</si>
  <si>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</si>
  <si>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</si>
  <si>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</si>
  <si>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</si>
  <si>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</si>
  <si>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</si>
  <si>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</si>
  <si>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</si>
  <si>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</si>
  <si>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</si>
  <si>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</si>
  <si>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</si>
  <si>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</si>
  <si>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</si>
  <si>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</si>
  <si>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</si>
  <si>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</si>
  <si>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</si>
  <si>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</si>
  <si>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</si>
  <si>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</si>
  <si>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</si>
  <si>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</si>
  <si>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</si>
  <si>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</si>
  <si>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</si>
  <si>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</si>
  <si>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</si>
  <si>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</si>
  <si>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</si>
  <si>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</si>
  <si>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</si>
  <si>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</si>
  <si>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</si>
  <si>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</si>
  <si>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</si>
  <si>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</si>
  <si>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</si>
  <si>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</si>
  <si>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</si>
  <si>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</si>
  <si>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</si>
  <si>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</si>
  <si>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</si>
  <si>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</si>
  <si>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</si>
  <si>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</si>
  <si>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</si>
  <si>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</si>
  <si>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</si>
  <si>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</si>
  <si>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</si>
  <si>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</si>
  <si>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</si>
  <si>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</si>
  <si>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</si>
  <si>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</si>
  <si>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</si>
  <si>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</si>
  <si>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</si>
  <si>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</si>
  <si>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</si>
  <si>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</si>
  <si>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</si>
  <si>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</si>
  <si>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</si>
  <si>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</si>
  <si>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</si>
  <si>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</si>
  <si>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</si>
  <si>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</si>
  <si>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</si>
  <si>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</si>
  <si>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</si>
  <si>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</si>
  <si>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</si>
  <si>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</si>
  <si>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</si>
  <si>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</si>
  <si>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</si>
  <si>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</si>
  <si>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</si>
  <si>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Achternaam</t>
  </si>
  <si>
    <t>Voornaam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</si>
  <si>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</si>
  <si>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</si>
  <si>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</si>
  <si>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</si>
  <si>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</si>
  <si>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</si>
  <si>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</si>
  <si>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</si>
  <si>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</si>
  <si>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</si>
  <si>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</si>
  <si>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</si>
  <si>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</si>
  <si>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</si>
  <si>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</si>
  <si>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</si>
  <si>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</si>
  <si>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</si>
  <si>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</si>
  <si>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</si>
  <si>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</si>
  <si>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</si>
  <si>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</si>
  <si>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</si>
  <si>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</si>
  <si>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</si>
  <si>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</si>
  <si>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</si>
  <si>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</si>
  <si>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</si>
  <si>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</si>
  <si>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</si>
  <si>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</si>
  <si>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</si>
  <si>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</si>
  <si>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</si>
  <si>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</si>
  <si>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</si>
  <si>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</si>
  <si>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</si>
  <si>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</si>
  <si>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</si>
  <si>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</si>
  <si>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</si>
  <si>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</si>
  <si>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</si>
  <si>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</si>
  <si>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</si>
  <si>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</si>
  <si>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</si>
  <si>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</si>
  <si>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</si>
  <si>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</si>
  <si>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</si>
  <si>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</si>
  <si>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</si>
  <si>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</si>
  <si>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</si>
  <si>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</si>
  <si>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</si>
  <si>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</si>
  <si>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</si>
  <si>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</si>
  <si>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</si>
  <si>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</si>
  <si>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</si>
  <si>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</si>
  <si>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</si>
  <si>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</si>
  <si>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</si>
  <si>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</si>
  <si>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</si>
  <si>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</si>
  <si>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</si>
  <si>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</si>
  <si>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</si>
  <si>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</si>
  <si>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</si>
  <si>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</si>
  <si>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</si>
  <si>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</si>
  <si>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</si>
  <si>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</si>
  <si>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</si>
  <si>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</si>
  <si>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</si>
  <si>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</si>
  <si>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</si>
  <si>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</si>
  <si>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</si>
  <si>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</si>
  <si>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</si>
  <si>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</si>
  <si>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</si>
  <si>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</si>
  <si>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</si>
  <si>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</si>
  <si>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</si>
  <si>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</si>
  <si>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</si>
  <si>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</si>
  <si>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</si>
  <si>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</si>
  <si>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</si>
  <si>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</si>
  <si>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</si>
  <si>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</si>
  <si>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</si>
  <si>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</si>
  <si>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</si>
  <si>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</si>
  <si>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</si>
  <si>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</si>
  <si>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</si>
  <si>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</si>
  <si>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</si>
  <si>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</si>
  <si>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</si>
  <si>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</si>
  <si>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</si>
  <si>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</si>
  <si>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</si>
  <si>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</si>
  <si>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</si>
  <si>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</si>
  <si>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</si>
  <si>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</si>
  <si>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</si>
  <si>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</si>
  <si>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</si>
  <si>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</si>
  <si>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</si>
  <si>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</si>
  <si>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</si>
  <si>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</si>
  <si>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</si>
  <si>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</si>
  <si>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</si>
  <si>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</si>
  <si>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</si>
  <si>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</si>
  <si>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</si>
  <si>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</si>
  <si>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</si>
  <si>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</si>
  <si>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</si>
  <si>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</si>
  <si>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</si>
  <si>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</si>
  <si>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</si>
  <si>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</si>
  <si>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</si>
  <si>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</si>
  <si>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</si>
  <si>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</si>
  <si>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</si>
  <si>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</si>
  <si>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</si>
  <si>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</si>
  <si>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</si>
  <si>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</si>
  <si>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</si>
  <si>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</si>
  <si>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</si>
  <si>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</si>
  <si>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</si>
  <si>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</si>
  <si>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</si>
  <si>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</si>
  <si>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</si>
  <si>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</si>
  <si>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</si>
  <si>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</si>
  <si>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</si>
  <si>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</si>
  <si>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</si>
  <si>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</si>
  <si>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</si>
  <si>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</si>
  <si>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</si>
  <si>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</si>
  <si>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</si>
  <si>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</si>
  <si>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</si>
  <si>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</si>
  <si>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</si>
  <si>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</si>
  <si>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</si>
  <si>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</si>
  <si>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</si>
  <si>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</si>
  <si>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</si>
  <si>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</si>
  <si>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</si>
  <si>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</si>
  <si>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</si>
  <si>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</si>
  <si>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</si>
  <si>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</si>
  <si>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</si>
  <si>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</si>
  <si>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</si>
  <si>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</si>
  <si>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</si>
  <si>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</si>
  <si>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</si>
  <si>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</si>
  <si>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</si>
  <si>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</si>
  <si>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</si>
  <si>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</si>
  <si>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</si>
  <si>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</si>
  <si>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</si>
  <si>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</si>
  <si>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</si>
  <si>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</si>
  <si>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</si>
  <si>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</si>
  <si>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</si>
  <si>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</si>
  <si>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</si>
  <si>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</si>
  <si>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</si>
  <si>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</si>
  <si>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</si>
  <si>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</si>
  <si>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</si>
  <si>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</si>
  <si>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</si>
  <si>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</si>
  <si>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</si>
  <si>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</si>
  <si>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</si>
  <si>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</si>
  <si>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</si>
  <si>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</si>
  <si>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</si>
  <si>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</si>
  <si>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</si>
  <si>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</si>
  <si>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</si>
  <si>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</si>
  <si>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</si>
  <si>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</si>
  <si>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</si>
  <si>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</si>
  <si>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</si>
  <si>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</si>
  <si>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</si>
  <si>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</si>
  <si>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</si>
  <si>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</si>
  <si>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</si>
  <si>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</si>
  <si>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</si>
  <si>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</si>
  <si>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</si>
  <si>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</si>
  <si>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</si>
  <si>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</si>
  <si>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</si>
  <si>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</si>
  <si>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</si>
  <si>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</si>
  <si>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</si>
  <si>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</si>
  <si>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</si>
  <si>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</si>
  <si>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</si>
  <si>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</si>
  <si>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</si>
  <si>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</si>
  <si>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</si>
  <si>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</si>
  <si>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</si>
  <si>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</si>
  <si>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</si>
  <si>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</si>
  <si>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</si>
  <si>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</si>
  <si>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</si>
  <si>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</si>
  <si>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</si>
  <si>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</si>
  <si>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</si>
  <si>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</si>
  <si>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</si>
  <si>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</si>
  <si>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</si>
  <si>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</si>
  <si>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</si>
  <si>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</si>
  <si>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</si>
  <si>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</si>
  <si>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</si>
  <si>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</si>
  <si>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</si>
  <si>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</si>
  <si>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</si>
  <si>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</si>
  <si>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</si>
  <si>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</si>
  <si>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</si>
  <si>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</si>
  <si>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</si>
  <si>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</si>
  <si>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</si>
  <si>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</si>
  <si>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</si>
  <si>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</si>
  <si>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</si>
  <si>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</si>
  <si>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</si>
  <si>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</si>
  <si>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</si>
  <si>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</si>
  <si>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</si>
  <si>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</si>
  <si>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</si>
  <si>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</si>
  <si>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</si>
  <si>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</si>
  <si>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</si>
  <si>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</si>
  <si>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</si>
  <si>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</si>
  <si>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</si>
  <si>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</si>
  <si>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</si>
  <si>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</si>
  <si>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</si>
  <si>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</si>
  <si>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</si>
  <si>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</si>
  <si>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</si>
  <si>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</si>
  <si>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</si>
  <si>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</si>
  <si>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</si>
  <si>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</si>
  <si>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</si>
  <si>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</si>
  <si>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</si>
  <si>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</si>
  <si>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</si>
  <si>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</si>
  <si>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</si>
  <si>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</si>
  <si>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</si>
  <si>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</si>
  <si>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</si>
  <si>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</si>
  <si>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</si>
  <si>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</si>
  <si>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</si>
  <si>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</si>
  <si>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</si>
  <si>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</si>
  <si>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</si>
  <si>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</si>
  <si>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</si>
  <si>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</si>
  <si>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</si>
  <si>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</si>
  <si>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</si>
  <si>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</si>
  <si>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</si>
  <si>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</si>
  <si>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</si>
  <si>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</si>
  <si>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</si>
  <si>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</si>
  <si>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</si>
  <si>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</si>
  <si>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</si>
  <si>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</si>
  <si>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</si>
  <si>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</si>
  <si>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</si>
  <si>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</si>
  <si>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</si>
  <si>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</si>
  <si>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</si>
  <si>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</si>
  <si>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</si>
  <si>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</si>
  <si>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</si>
  <si>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</si>
  <si>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</si>
  <si>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</si>
  <si>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</si>
  <si>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</si>
  <si>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</si>
  <si>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</si>
  <si>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</si>
  <si>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</si>
  <si>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</si>
  <si>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</si>
  <si>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</si>
  <si>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</si>
  <si>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</si>
  <si>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</si>
  <si>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</si>
  <si>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</si>
  <si>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</si>
  <si>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</si>
  <si>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</si>
  <si>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</si>
  <si>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</si>
  <si>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</si>
  <si>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</si>
  <si>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</si>
  <si>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</si>
  <si>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</si>
  <si>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</si>
  <si>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</si>
  <si>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</si>
  <si>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</si>
  <si>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</si>
  <si>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</si>
  <si>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</si>
  <si>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</si>
  <si>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</si>
  <si>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</si>
  <si>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</si>
  <si>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</si>
  <si>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</si>
  <si>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</si>
  <si>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</si>
  <si>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</si>
  <si>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</si>
  <si>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</si>
  <si>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</si>
  <si>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</si>
  <si>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</si>
  <si>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</si>
  <si>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</si>
  <si>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</si>
  <si>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</si>
  <si>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</si>
  <si>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</si>
  <si>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</si>
  <si>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</si>
  <si>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</si>
  <si>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</si>
  <si>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</si>
  <si>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</si>
  <si>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</si>
  <si>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</si>
  <si>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</si>
  <si>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</si>
  <si>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</si>
  <si>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</si>
  <si>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</si>
  <si>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</si>
  <si>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</si>
  <si>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</si>
  <si>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</si>
  <si>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</si>
  <si>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</si>
  <si>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</si>
  <si>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</si>
  <si>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</si>
  <si>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</si>
  <si>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</si>
  <si>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</si>
  <si>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</si>
  <si>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</si>
  <si>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</si>
  <si>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</si>
  <si>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</si>
  <si>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</si>
  <si>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</si>
  <si>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</si>
  <si>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</si>
  <si>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</si>
  <si>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</si>
  <si>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</si>
  <si>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</si>
  <si>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</si>
  <si>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</si>
  <si>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</si>
  <si>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</si>
  <si>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</si>
  <si>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</si>
  <si>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</si>
  <si>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</si>
  <si>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</si>
  <si>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</si>
  <si>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</si>
  <si>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</si>
  <si>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</si>
  <si>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</si>
  <si>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</si>
  <si>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</si>
  <si>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</si>
  <si>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</si>
  <si>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</si>
  <si>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</si>
  <si>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</si>
  <si>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</si>
  <si>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</si>
  <si>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</si>
  <si>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</si>
  <si>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</si>
  <si>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</si>
  <si>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</si>
  <si>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</si>
  <si>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</si>
  <si>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</si>
  <si>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</si>
  <si>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</si>
  <si>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</si>
  <si>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</si>
  <si>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</si>
  <si>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</si>
  <si>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</si>
  <si>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</si>
  <si>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</si>
  <si>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</si>
  <si>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</si>
  <si>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</si>
  <si>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</si>
  <si>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</si>
  <si>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</si>
  <si>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</si>
  <si>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</si>
  <si>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</si>
  <si>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</si>
  <si>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</si>
  <si>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</si>
  <si>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</si>
  <si>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</si>
  <si>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</si>
  <si>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</si>
  <si>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</si>
  <si>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</si>
  <si>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</si>
  <si>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</si>
  <si>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</si>
  <si>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</si>
  <si>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</si>
  <si>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</si>
  <si>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</si>
  <si>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</si>
  <si>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</si>
  <si>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</si>
  <si>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</si>
  <si>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</si>
  <si>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</si>
  <si>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</si>
  <si>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</si>
  <si>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</si>
  <si>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</si>
  <si>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</si>
  <si>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</si>
  <si>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</si>
  <si>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</si>
  <si>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</si>
  <si>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</si>
  <si>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</si>
  <si>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</si>
  <si>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</si>
  <si>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</si>
  <si>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</si>
  <si>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</si>
  <si>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</si>
  <si>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</si>
  <si>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</si>
  <si>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</si>
  <si>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</si>
  <si>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</si>
  <si>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</si>
  <si>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</si>
  <si>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</si>
  <si>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</si>
  <si>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</si>
  <si>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</si>
  <si>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</si>
  <si>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</si>
  <si>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</si>
  <si>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</si>
  <si>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</si>
  <si>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</si>
  <si>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</si>
  <si>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</si>
  <si>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</si>
  <si>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</si>
  <si>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</si>
  <si>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</si>
  <si>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</si>
  <si>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</si>
  <si>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</si>
  <si>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</si>
  <si>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</si>
  <si>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</si>
  <si>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</si>
  <si>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</si>
  <si>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</si>
  <si>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</si>
  <si>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</si>
  <si>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</si>
  <si>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</si>
  <si>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</si>
  <si>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</si>
  <si>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</si>
  <si>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</si>
  <si>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</si>
  <si>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</si>
  <si>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</si>
  <si>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</si>
  <si>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</si>
  <si>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</si>
  <si>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</si>
  <si>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</si>
  <si>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</si>
  <si>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</si>
  <si>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</si>
  <si>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</si>
  <si>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</si>
  <si>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</si>
  <si>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</si>
  <si>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</si>
  <si>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</si>
  <si>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</si>
  <si>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</si>
  <si>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</si>
  <si>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</si>
  <si>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</si>
  <si>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</si>
  <si>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</si>
  <si>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</si>
  <si>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</si>
  <si>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</si>
  <si>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</si>
  <si>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</si>
  <si>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</si>
  <si>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</si>
  <si>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</si>
  <si>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</si>
  <si>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</si>
  <si>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</si>
  <si>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</si>
  <si>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</si>
  <si>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</si>
  <si>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</si>
  <si>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</si>
  <si>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</si>
  <si>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</si>
  <si>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</si>
  <si>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</si>
  <si>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</si>
  <si>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</si>
  <si>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</si>
  <si>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</si>
  <si>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</si>
  <si>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</si>
  <si>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</si>
  <si>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</si>
  <si>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</si>
  <si>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</si>
  <si>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</si>
  <si>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</si>
  <si>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</si>
  <si>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</si>
  <si>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</si>
  <si>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</si>
  <si>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</si>
  <si>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</si>
  <si>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</si>
  <si>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</si>
  <si>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</si>
  <si>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</si>
  <si>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</si>
  <si>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</si>
  <si>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</si>
  <si>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</si>
  <si>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</si>
  <si>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</si>
  <si>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</si>
  <si>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</si>
  <si>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</si>
  <si>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</si>
  <si>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</si>
  <si>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</si>
  <si>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</si>
  <si>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</si>
  <si>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</si>
  <si>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</si>
  <si>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</si>
  <si>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</si>
  <si>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</si>
  <si>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</si>
  <si>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</si>
  <si>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</si>
  <si>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</si>
  <si>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</si>
  <si>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</si>
  <si>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</si>
  <si>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</si>
  <si>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</si>
  <si>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</si>
  <si>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</si>
  <si>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</si>
  <si>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</si>
  <si>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</si>
  <si>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</si>
  <si>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</si>
  <si>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</si>
  <si>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</si>
  <si>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</si>
  <si>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</si>
  <si>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</si>
  <si>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</si>
  <si>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</si>
  <si>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</si>
  <si>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</si>
  <si>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</si>
  <si>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</si>
  <si>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</si>
  <si>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</si>
  <si>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</si>
  <si>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</si>
  <si>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</si>
  <si>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</si>
  <si>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</si>
  <si>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</si>
  <si>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</si>
  <si>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</si>
  <si>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</si>
  <si>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</si>
  <si>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</si>
  <si>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</si>
  <si>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</si>
  <si>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</si>
  <si>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</si>
  <si>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</si>
  <si>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</si>
  <si>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</si>
  <si>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</si>
  <si>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</si>
  <si>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</si>
  <si>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</si>
  <si>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</si>
  <si>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</si>
  <si>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</si>
  <si>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</si>
  <si>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</si>
  <si>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</si>
  <si>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</si>
  <si>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</si>
  <si>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</si>
  <si>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</si>
  <si>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</si>
  <si>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</si>
  <si>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</si>
  <si>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</si>
  <si>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</si>
  <si>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</si>
  <si>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</si>
  <si>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</si>
  <si>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</si>
  <si>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</si>
  <si>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</si>
  <si>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</si>
  <si>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</si>
  <si>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</si>
  <si>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</si>
  <si>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</si>
  <si>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</si>
  <si>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</si>
  <si>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</si>
  <si>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</si>
  <si>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</si>
  <si>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</si>
  <si>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</si>
  <si>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</si>
  <si>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</si>
  <si>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</si>
  <si>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</si>
  <si>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</si>
  <si>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</si>
  <si>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</si>
  <si>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</si>
  <si>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</si>
  <si>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</si>
  <si>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</si>
  <si>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</si>
  <si>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</si>
  <si>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</si>
  <si>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</si>
  <si>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</si>
  <si>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</si>
  <si>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</si>
  <si>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</si>
  <si>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</si>
  <si>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</si>
  <si>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</si>
  <si>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</si>
  <si>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</si>
  <si>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</si>
  <si>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</si>
  <si>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</si>
  <si>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</si>
  <si>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</si>
  <si>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</si>
  <si>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</si>
  <si>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</si>
  <si>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</si>
  <si>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</si>
  <si>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</si>
  <si>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</si>
  <si>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</si>
  <si>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</si>
  <si>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</si>
  <si>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</si>
  <si>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</si>
  <si>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</si>
  <si>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</si>
  <si>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</si>
  <si>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</si>
  <si>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</si>
  <si>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</si>
  <si>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</si>
  <si>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</si>
  <si>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</si>
  <si>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</si>
  <si>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</si>
  <si>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</si>
  <si>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</si>
  <si>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</si>
  <si>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</si>
  <si>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</si>
  <si>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</si>
  <si>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</si>
  <si>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</si>
  <si>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</si>
  <si>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</si>
  <si>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</si>
  <si>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</si>
  <si>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</si>
  <si>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</si>
  <si>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</si>
  <si>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</si>
  <si>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</si>
  <si>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</si>
  <si>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</si>
  <si>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</si>
  <si>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</si>
  <si>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</si>
  <si>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</si>
  <si>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</si>
  <si>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</si>
  <si>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</si>
  <si>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</si>
  <si>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</si>
  <si>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</si>
  <si>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</si>
  <si>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</si>
  <si>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</si>
  <si>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</si>
  <si>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</si>
  <si>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</si>
  <si>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</si>
  <si>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</si>
  <si>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</si>
  <si>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</si>
  <si>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</si>
  <si>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</si>
  <si>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</si>
  <si>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</si>
  <si>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</si>
  <si>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</si>
  <si>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</si>
  <si>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</si>
  <si>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</si>
  <si>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</si>
  <si>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</si>
  <si>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</si>
  <si>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</si>
  <si>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</si>
  <si>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</si>
  <si>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</si>
  <si>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</si>
  <si>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</si>
  <si>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</si>
  <si>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</si>
  <si>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</si>
  <si>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</si>
  <si>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</si>
  <si>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</si>
  <si>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</si>
  <si>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</si>
  <si>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</si>
  <si>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</si>
  <si>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</si>
  <si>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</si>
  <si>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</si>
  <si>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</si>
  <si>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</si>
  <si>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</si>
  <si>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</si>
  <si>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</si>
  <si>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</si>
  <si>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</si>
  <si>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</si>
  <si>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</si>
  <si>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</si>
  <si>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</si>
  <si>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</si>
  <si>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</si>
  <si>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</si>
  <si>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</si>
  <si>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</si>
  <si>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</si>
  <si>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</si>
  <si>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</si>
  <si>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</si>
  <si>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</si>
  <si>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</si>
  <si>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</si>
  <si>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</si>
  <si>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</si>
  <si>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</si>
  <si>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</si>
  <si>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</si>
  <si>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</si>
  <si>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</si>
  <si>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</si>
  <si>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</si>
  <si>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</si>
  <si>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</si>
  <si>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</si>
  <si>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</si>
  <si>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</si>
  <si>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</si>
  <si>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</si>
  <si>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</si>
  <si>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</si>
  <si>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_Glob_MedDiscATC_01</t>
  </si>
  <si>
    <t>_Glob_MedDiscATC_02</t>
  </si>
  <si>
    <t>_Glob_MedDiscATC_03</t>
  </si>
  <si>
    <t>_Glob_MedDiscATC_04</t>
  </si>
  <si>
    <t>_Glob_MedDiscATC_05</t>
  </si>
  <si>
    <t>_Glob_MedDiscATC_06</t>
  </si>
  <si>
    <t>_Glob_MedDiscATC_07</t>
  </si>
  <si>
    <t>_Glob_MedDiscATC_08</t>
  </si>
  <si>
    <t>_Glob_MedDiscATC_09</t>
  </si>
  <si>
    <t>_Glob_MedDiscATC_10</t>
  </si>
  <si>
    <t>_Glob_MedDiscATC_11</t>
  </si>
  <si>
    <t>_Glob_MedDiscATC_12</t>
  </si>
  <si>
    <t>_Glob_MedDiscATC_13</t>
  </si>
  <si>
    <t>_Glob_MedDiscATC_14</t>
  </si>
  <si>
    <t>_Glob_MedDiscATC_15</t>
  </si>
  <si>
    <t>_Glob_MedDiscATC_16</t>
  </si>
  <si>
    <t>_Glob_MedDiscATC_17</t>
  </si>
  <si>
    <t>_Glob_MedDiscATC_18</t>
  </si>
  <si>
    <t>_Glob_MedDiscATC_19</t>
  </si>
  <si>
    <t>_Glob_MedDiscATC_20</t>
  </si>
  <si>
    <t>_Glob_MedDiscATC_21</t>
  </si>
  <si>
    <t>_Glob_MedDiscATC_22</t>
  </si>
  <si>
    <t>_Glob_MedDiscATC_23</t>
  </si>
  <si>
    <t>_Glob_MedDiscATC_24</t>
  </si>
  <si>
    <t>_Glob_MedDiscATC_25</t>
  </si>
  <si>
    <t>_Glob_MedDiscATC_26</t>
  </si>
  <si>
    <t>_Glob_MedDiscATC_27</t>
  </si>
  <si>
    <t>_Glob_MedDiscATC_28</t>
  </si>
  <si>
    <t>_Glob_MedDiscATC_29</t>
  </si>
  <si>
    <t>_Glob_MedDiscATC_30</t>
  </si>
  <si>
    <t>_Glob_MedDiscDoseEenh_01</t>
  </si>
  <si>
    <t>_Glob_MedDiscDoseEenh_02</t>
  </si>
  <si>
    <t>_Glob_MedDiscDoseEenh_03</t>
  </si>
  <si>
    <t>_Glob_MedDiscDoseEenh_04</t>
  </si>
  <si>
    <t>_Glob_MedDiscDoseEenh_05</t>
  </si>
  <si>
    <t>_Glob_MedDiscDoseEenh_06</t>
  </si>
  <si>
    <t>_Glob_MedDiscDoseEenh_07</t>
  </si>
  <si>
    <t>_Glob_MedDiscDoseEenh_08</t>
  </si>
  <si>
    <t>_Glob_MedDiscDoseEenh_09</t>
  </si>
  <si>
    <t>_Glob_MedDiscDoseEenh_10</t>
  </si>
  <si>
    <t>_Glob_MedDiscDoseEenh_11</t>
  </si>
  <si>
    <t>_Glob_MedDiscDoseEenh_12</t>
  </si>
  <si>
    <t>_Glob_MedDiscDoseEenh_13</t>
  </si>
  <si>
    <t>_Glob_MedDiscDoseEenh_14</t>
  </si>
  <si>
    <t>_Glob_MedDiscDoseEenh_15</t>
  </si>
  <si>
    <t>_Glob_MedDiscDoseEenh_16</t>
  </si>
  <si>
    <t>_Glob_MedDiscDoseEenh_17</t>
  </si>
  <si>
    <t>_Glob_MedDiscDoseEenh_18</t>
  </si>
  <si>
    <t>_Glob_MedDiscDoseEenh_19</t>
  </si>
  <si>
    <t>_Glob_MedDiscDoseEenh_20</t>
  </si>
  <si>
    <t>_Glob_MedDiscDoseEenh_21</t>
  </si>
  <si>
    <t>_Glob_MedDiscDoseEenh_22</t>
  </si>
  <si>
    <t>_Glob_MedDiscDoseEenh_23</t>
  </si>
  <si>
    <t>_Glob_MedDiscDoseEenh_24</t>
  </si>
  <si>
    <t>_Glob_MedDiscDoseEenh_25</t>
  </si>
  <si>
    <t>_Glob_MedDiscDoseEenh_26</t>
  </si>
  <si>
    <t>_Glob_MedDiscDoseEenh_27</t>
  </si>
  <si>
    <t>_Glob_MedDiscDoseEenh_28</t>
  </si>
  <si>
    <t>_Glob_MedDiscDoseEenh_29</t>
  </si>
  <si>
    <t>_Glob_MedDiscDoseEenh_30</t>
  </si>
  <si>
    <t>_Glob_MedDiscDoseHoev_01</t>
  </si>
  <si>
    <t>_Glob_MedDiscDoseHoev_02</t>
  </si>
  <si>
    <t>_Glob_MedDiscDoseHoev_03</t>
  </si>
  <si>
    <t>_Glob_MedDiscDoseHoev_04</t>
  </si>
  <si>
    <t>_Glob_MedDiscDoseHoev_05</t>
  </si>
  <si>
    <t>_Glob_MedDiscDoseHoev_06</t>
  </si>
  <si>
    <t>_Glob_MedDiscDoseHoev_07</t>
  </si>
  <si>
    <t>_Glob_MedDiscDoseHoev_08</t>
  </si>
  <si>
    <t>_Glob_MedDiscDoseHoev_09</t>
  </si>
  <si>
    <t>_Glob_MedDiscDoseHoev_10</t>
  </si>
  <si>
    <t>_Glob_MedDiscDoseHoev_11</t>
  </si>
  <si>
    <t>_Glob_MedDiscDoseHoev_12</t>
  </si>
  <si>
    <t>_Glob_MedDiscDoseHoev_13</t>
  </si>
  <si>
    <t>_Glob_MedDiscDoseHoev_14</t>
  </si>
  <si>
    <t>_Glob_MedDiscDoseHoev_15</t>
  </si>
  <si>
    <t>_Glob_MedDiscDoseHoev_16</t>
  </si>
  <si>
    <t>_Glob_MedDiscDoseHoev_17</t>
  </si>
  <si>
    <t>_Glob_MedDiscDoseHoev_18</t>
  </si>
  <si>
    <t>_Glob_MedDiscDoseHoev_19</t>
  </si>
  <si>
    <t>_Glob_MedDiscDoseHoev_20</t>
  </si>
  <si>
    <t>_Glob_MedDiscDoseHoev_21</t>
  </si>
  <si>
    <t>_Glob_MedDiscDoseHoev_22</t>
  </si>
  <si>
    <t>_Glob_MedDiscDoseHoev_23</t>
  </si>
  <si>
    <t>_Glob_MedDiscDoseHoev_24</t>
  </si>
  <si>
    <t>_Glob_MedDiscDoseHoev_25</t>
  </si>
  <si>
    <t>_Glob_MedDiscDoseHoev_26</t>
  </si>
  <si>
    <t>_Glob_MedDiscDoseHoev_27</t>
  </si>
  <si>
    <t>_Glob_MedDiscDoseHoev_28</t>
  </si>
  <si>
    <t>_Glob_MedDiscDoseHoev_29</t>
  </si>
  <si>
    <t>_Glob_MedDiscDoseHoev_30</t>
  </si>
  <si>
    <t>_Glob_MedDiscEtiket_01</t>
  </si>
  <si>
    <t>_Glob_MedDiscEtiket_02</t>
  </si>
  <si>
    <t>_Glob_MedDiscEtiket_03</t>
  </si>
  <si>
    <t>_Glob_MedDiscEtiket_04</t>
  </si>
  <si>
    <t>_Glob_MedDiscEtiket_05</t>
  </si>
  <si>
    <t>_Glob_MedDiscEtiket_06</t>
  </si>
  <si>
    <t>_Glob_MedDiscEtiket_07</t>
  </si>
  <si>
    <t>_Glob_MedDiscEtiket_08</t>
  </si>
  <si>
    <t>_Glob_MedDiscEtiket_09</t>
  </si>
  <si>
    <t>_Glob_MedDiscEtiket_10</t>
  </si>
  <si>
    <t>_Glob_MedDiscEtiket_11</t>
  </si>
  <si>
    <t>_Glob_MedDiscEtiket_12</t>
  </si>
  <si>
    <t>_Glob_MedDiscEtiket_13</t>
  </si>
  <si>
    <t>_Glob_MedDiscEtiket_14</t>
  </si>
  <si>
    <t>_Glob_MedDiscEtiket_15</t>
  </si>
  <si>
    <t>_Glob_MedDiscEtiket_16</t>
  </si>
  <si>
    <t>_Glob_MedDiscEtiket_17</t>
  </si>
  <si>
    <t>_Glob_MedDiscEtiket_18</t>
  </si>
  <si>
    <t>_Glob_MedDiscEtiket_19</t>
  </si>
  <si>
    <t>_Glob_MedDiscEtiket_20</t>
  </si>
  <si>
    <t>_Glob_MedDiscEtiket_21</t>
  </si>
  <si>
    <t>_Glob_MedDiscEtiket_22</t>
  </si>
  <si>
    <t>_Glob_MedDiscEtiket_23</t>
  </si>
  <si>
    <t>_Glob_MedDiscEtiket_24</t>
  </si>
  <si>
    <t>_Glob_MedDiscEtiket_25</t>
  </si>
  <si>
    <t>_Glob_MedDiscEtiket_26</t>
  </si>
  <si>
    <t>_Glob_MedDiscEtiket_27</t>
  </si>
  <si>
    <t>_Glob_MedDiscEtiket_28</t>
  </si>
  <si>
    <t>_Glob_MedDiscEtiket_29</t>
  </si>
  <si>
    <t>_Glob_MedDiscEtiket_30</t>
  </si>
  <si>
    <t>_Glob_MedDiscGeneric_01</t>
  </si>
  <si>
    <t>_Glob_MedDiscGeneric_02</t>
  </si>
  <si>
    <t>_Glob_MedDiscGeneric_03</t>
  </si>
  <si>
    <t>_Glob_MedDiscGeneric_04</t>
  </si>
  <si>
    <t>_Glob_MedDiscGeneric_05</t>
  </si>
  <si>
    <t>_Glob_MedDiscGeneric_06</t>
  </si>
  <si>
    <t>_Glob_MedDiscGeneric_07</t>
  </si>
  <si>
    <t>_Glob_MedDiscGeneric_08</t>
  </si>
  <si>
    <t>_Glob_MedDiscGeneric_09</t>
  </si>
  <si>
    <t>_Glob_MedDiscGeneric_10</t>
  </si>
  <si>
    <t>_Glob_MedDiscGeneric_11</t>
  </si>
  <si>
    <t>_Glob_MedDiscGeneric_12</t>
  </si>
  <si>
    <t>_Glob_MedDiscGeneric_13</t>
  </si>
  <si>
    <t>_Glob_MedDiscGeneric_14</t>
  </si>
  <si>
    <t>_Glob_MedDiscGeneric_15</t>
  </si>
  <si>
    <t>_Glob_MedDiscGeneric_16</t>
  </si>
  <si>
    <t>_Glob_MedDiscGeneric_17</t>
  </si>
  <si>
    <t>_Glob_MedDiscGeneric_18</t>
  </si>
  <si>
    <t>_Glob_MedDiscGeneric_19</t>
  </si>
  <si>
    <t>_Glob_MedDiscGeneric_20</t>
  </si>
  <si>
    <t>_Glob_MedDiscGeneric_21</t>
  </si>
  <si>
    <t>_Glob_MedDiscGeneric_22</t>
  </si>
  <si>
    <t>_Glob_MedDiscGeneric_23</t>
  </si>
  <si>
    <t>_Glob_MedDiscGeneric_24</t>
  </si>
  <si>
    <t>_Glob_MedDiscGeneric_25</t>
  </si>
  <si>
    <t>_Glob_MedDiscGeneric_26</t>
  </si>
  <si>
    <t>_Glob_MedDiscGeneric_27</t>
  </si>
  <si>
    <t>_Glob_MedDiscGeneric_28</t>
  </si>
  <si>
    <t>_Glob_MedDiscGeneric_29</t>
  </si>
  <si>
    <t>_Glob_MedDiscGeneric_30</t>
  </si>
  <si>
    <t>_Glob_MedDiscGPK_01</t>
  </si>
  <si>
    <t>_Glob_MedDiscGPK_02</t>
  </si>
  <si>
    <t>_Glob_MedDiscGPK_03</t>
  </si>
  <si>
    <t>_Glob_MedDiscGPK_04</t>
  </si>
  <si>
    <t>_Glob_MedDiscGPK_05</t>
  </si>
  <si>
    <t>_Glob_MedDiscGPK_06</t>
  </si>
  <si>
    <t>_Glob_MedDiscGPK_07</t>
  </si>
  <si>
    <t>_Glob_MedDiscGPK_08</t>
  </si>
  <si>
    <t>_Glob_MedDiscGPK_09</t>
  </si>
  <si>
    <t>_Glob_MedDiscGPK_10</t>
  </si>
  <si>
    <t>_Glob_MedDiscGPK_11</t>
  </si>
  <si>
    <t>_Glob_MedDiscGPK_12</t>
  </si>
  <si>
    <t>_Glob_MedDiscGPK_13</t>
  </si>
  <si>
    <t>_Glob_MedDiscGPK_14</t>
  </si>
  <si>
    <t>_Glob_MedDiscGPK_15</t>
  </si>
  <si>
    <t>_Glob_MedDiscGPK_16</t>
  </si>
  <si>
    <t>_Glob_MedDiscGPK_17</t>
  </si>
  <si>
    <t>_Glob_MedDiscGPK_18</t>
  </si>
  <si>
    <t>_Glob_MedDiscGPK_19</t>
  </si>
  <si>
    <t>_Glob_MedDiscGPK_20</t>
  </si>
  <si>
    <t>_Glob_MedDiscGPK_21</t>
  </si>
  <si>
    <t>_Glob_MedDiscGPK_22</t>
  </si>
  <si>
    <t>_Glob_MedDiscGPK_23</t>
  </si>
  <si>
    <t>_Glob_MedDiscGPK_24</t>
  </si>
  <si>
    <t>_Glob_MedDiscGPK_25</t>
  </si>
  <si>
    <t>_Glob_MedDiscGPK_26</t>
  </si>
  <si>
    <t>_Glob_MedDiscGPK_27</t>
  </si>
  <si>
    <t>_Glob_MedDiscGPK_28</t>
  </si>
  <si>
    <t>_Glob_MedDiscGPK_29</t>
  </si>
  <si>
    <t>_Glob_MedDiscGPK_30</t>
  </si>
  <si>
    <t>_Glob_MedDiscInd_01</t>
  </si>
  <si>
    <t>_Glob_MedDiscInd_02</t>
  </si>
  <si>
    <t>_Glob_MedDiscInd_03</t>
  </si>
  <si>
    <t>_Glob_MedDiscInd_04</t>
  </si>
  <si>
    <t>_Glob_MedDiscInd_05</t>
  </si>
  <si>
    <t>_Glob_MedDiscInd_06</t>
  </si>
  <si>
    <t>_Glob_MedDiscInd_07</t>
  </si>
  <si>
    <t>_Glob_MedDiscInd_08</t>
  </si>
  <si>
    <t>_Glob_MedDiscInd_09</t>
  </si>
  <si>
    <t>_Glob_MedDiscInd_10</t>
  </si>
  <si>
    <t>_Glob_MedDiscInd_11</t>
  </si>
  <si>
    <t>_Glob_MedDiscInd_12</t>
  </si>
  <si>
    <t>_Glob_MedDiscInd_13</t>
  </si>
  <si>
    <t>_Glob_MedDiscInd_14</t>
  </si>
  <si>
    <t>_Glob_MedDiscInd_15</t>
  </si>
  <si>
    <t>_Glob_MedDiscInd_16</t>
  </si>
  <si>
    <t>_Glob_MedDiscInd_17</t>
  </si>
  <si>
    <t>_Glob_MedDiscInd_18</t>
  </si>
  <si>
    <t>_Glob_MedDiscInd_19</t>
  </si>
  <si>
    <t>_Glob_MedDiscInd_20</t>
  </si>
  <si>
    <t>_Glob_MedDiscInd_21</t>
  </si>
  <si>
    <t>_Glob_MedDiscInd_22</t>
  </si>
  <si>
    <t>_Glob_MedDiscInd_23</t>
  </si>
  <si>
    <t>_Glob_MedDiscInd_24</t>
  </si>
  <si>
    <t>_Glob_MedDiscInd_25</t>
  </si>
  <si>
    <t>_Glob_MedDiscInd_26</t>
  </si>
  <si>
    <t>_Glob_MedDiscInd_27</t>
  </si>
  <si>
    <t>_Glob_MedDiscInd_28</t>
  </si>
  <si>
    <t>_Glob_MedDiscInd_29</t>
  </si>
  <si>
    <t>_Glob_MedDiscInd_30</t>
  </si>
  <si>
    <t>_Glob_MedDiscInloop_01</t>
  </si>
  <si>
    <t>_Glob_MedDiscInloop_02</t>
  </si>
  <si>
    <t>_Glob_MedDiscInloop_03</t>
  </si>
  <si>
    <t>_Glob_MedDiscInloop_04</t>
  </si>
  <si>
    <t>_Glob_MedDiscInloop_05</t>
  </si>
  <si>
    <t>_Glob_MedDiscInloop_06</t>
  </si>
  <si>
    <t>_Glob_MedDiscInloop_07</t>
  </si>
  <si>
    <t>_Glob_MedDiscInloop_08</t>
  </si>
  <si>
    <t>_Glob_MedDiscInloop_09</t>
  </si>
  <si>
    <t>_Glob_MedDiscInloop_10</t>
  </si>
  <si>
    <t>_Glob_MedDiscInloop_11</t>
  </si>
  <si>
    <t>_Glob_MedDiscInloop_12</t>
  </si>
  <si>
    <t>_Glob_MedDiscInloop_13</t>
  </si>
  <si>
    <t>_Glob_MedDiscInloop_14</t>
  </si>
  <si>
    <t>_Glob_MedDiscInloop_15</t>
  </si>
  <si>
    <t>_Glob_MedDiscInloop_16</t>
  </si>
  <si>
    <t>_Glob_MedDiscInloop_17</t>
  </si>
  <si>
    <t>_Glob_MedDiscInloop_18</t>
  </si>
  <si>
    <t>_Glob_MedDiscInloop_19</t>
  </si>
  <si>
    <t>_Glob_MedDiscInloop_20</t>
  </si>
  <si>
    <t>_Glob_MedDiscInloop_21</t>
  </si>
  <si>
    <t>_Glob_MedDiscInloop_22</t>
  </si>
  <si>
    <t>_Glob_MedDiscInloop_23</t>
  </si>
  <si>
    <t>_Glob_MedDiscInloop_24</t>
  </si>
  <si>
    <t>_Glob_MedDiscInloop_25</t>
  </si>
  <si>
    <t>_Glob_MedDiscInloop_26</t>
  </si>
  <si>
    <t>_Glob_MedDiscInloop_27</t>
  </si>
  <si>
    <t>_Glob_MedDiscInloop_28</t>
  </si>
  <si>
    <t>_Glob_MedDiscInloop_29</t>
  </si>
  <si>
    <t>_Glob_MedDiscInloop_30</t>
  </si>
  <si>
    <t>_Glob_MedDiscKeuze_01</t>
  </si>
  <si>
    <t>_Glob_MedDiscKeuze_02</t>
  </si>
  <si>
    <t>_Glob_MedDiscKeuze_03</t>
  </si>
  <si>
    <t>_Glob_MedDiscKeuze_04</t>
  </si>
  <si>
    <t>_Glob_MedDiscKeuze_05</t>
  </si>
  <si>
    <t>_Glob_MedDiscKeuze_06</t>
  </si>
  <si>
    <t>_Glob_MedDiscKeuze_07</t>
  </si>
  <si>
    <t>_Glob_MedDiscKeuze_08</t>
  </si>
  <si>
    <t>_Glob_MedDiscKeuze_09</t>
  </si>
  <si>
    <t>_Glob_MedDiscKeuze_10</t>
  </si>
  <si>
    <t>_Glob_MedDiscKeuze_11</t>
  </si>
  <si>
    <t>_Glob_MedDiscKeuze_12</t>
  </si>
  <si>
    <t>_Glob_MedDiscKeuze_13</t>
  </si>
  <si>
    <t>_Glob_MedDiscKeuze_14</t>
  </si>
  <si>
    <t>_Glob_MedDiscKeuze_15</t>
  </si>
  <si>
    <t>_Glob_MedDiscKeuze_16</t>
  </si>
  <si>
    <t>_Glob_MedDiscKeuze_17</t>
  </si>
  <si>
    <t>_Glob_MedDiscKeuze_18</t>
  </si>
  <si>
    <t>_Glob_MedDiscKeuze_19</t>
  </si>
  <si>
    <t>_Glob_MedDiscKeuze_20</t>
  </si>
  <si>
    <t>_Glob_MedDiscKeuze_21</t>
  </si>
  <si>
    <t>_Glob_MedDiscKeuze_22</t>
  </si>
  <si>
    <t>_Glob_MedDiscKeuze_23</t>
  </si>
  <si>
    <t>_Glob_MedDiscKeuze_24</t>
  </si>
  <si>
    <t>_Glob_MedDiscKeuze_25</t>
  </si>
  <si>
    <t>_Glob_MedDiscKeuze_26</t>
  </si>
  <si>
    <t>_Glob_MedDiscKeuze_27</t>
  </si>
  <si>
    <t>_Glob_MedDiscKeuze_28</t>
  </si>
  <si>
    <t>_Glob_MedDiscKeuze_29</t>
  </si>
  <si>
    <t>_Glob_MedDiscKeuze_30</t>
  </si>
  <si>
    <t>_Glob_MedDiscOplKeuze_01</t>
  </si>
  <si>
    <t>_Glob_MedDiscOplKeuze_02</t>
  </si>
  <si>
    <t>_Glob_MedDiscOplKeuze_03</t>
  </si>
  <si>
    <t>_Glob_MedDiscOplKeuze_04</t>
  </si>
  <si>
    <t>_Glob_MedDiscOplKeuze_05</t>
  </si>
  <si>
    <t>_Glob_MedDiscOplKeuze_06</t>
  </si>
  <si>
    <t>_Glob_MedDiscOplKeuze_07</t>
  </si>
  <si>
    <t>_Glob_MedDiscOplKeuze_08</t>
  </si>
  <si>
    <t>_Glob_MedDiscOplKeuze_09</t>
  </si>
  <si>
    <t>_Glob_MedDiscOplKeuze_10</t>
  </si>
  <si>
    <t>_Glob_MedDiscOplKeuze_11</t>
  </si>
  <si>
    <t>_Glob_MedDiscOplKeuze_12</t>
  </si>
  <si>
    <t>_Glob_MedDiscOplKeuze_13</t>
  </si>
  <si>
    <t>_Glob_MedDiscOplKeuze_14</t>
  </si>
  <si>
    <t>_Glob_MedDiscOplKeuze_15</t>
  </si>
  <si>
    <t>_Glob_MedDiscOplKeuze_16</t>
  </si>
  <si>
    <t>_Glob_MedDiscOplKeuze_17</t>
  </si>
  <si>
    <t>_Glob_MedDiscOplKeuze_18</t>
  </si>
  <si>
    <t>_Glob_MedDiscOplKeuze_19</t>
  </si>
  <si>
    <t>_Glob_MedDiscOplKeuze_20</t>
  </si>
  <si>
    <t>_Glob_MedDiscOplKeuze_21</t>
  </si>
  <si>
    <t>_Glob_MedDiscOplKeuze_22</t>
  </si>
  <si>
    <t>_Glob_MedDiscOplKeuze_23</t>
  </si>
  <si>
    <t>_Glob_MedDiscOplKeuze_24</t>
  </si>
  <si>
    <t>_Glob_MedDiscOplKeuze_25</t>
  </si>
  <si>
    <t>_Glob_MedDiscOplKeuze_26</t>
  </si>
  <si>
    <t>_Glob_MedDiscOplKeuze_27</t>
  </si>
  <si>
    <t>_Glob_MedDiscOplKeuze_28</t>
  </si>
  <si>
    <t>_Glob_MedDiscOplKeuze_29</t>
  </si>
  <si>
    <t>_Glob_MedDiscOplKeuze_30</t>
  </si>
  <si>
    <t>_Glob_MedDiscOplVol_01</t>
  </si>
  <si>
    <t>_Glob_MedDiscOplVol_02</t>
  </si>
  <si>
    <t>_Glob_MedDiscOplVol_03</t>
  </si>
  <si>
    <t>_Glob_MedDiscOplVol_04</t>
  </si>
  <si>
    <t>_Glob_MedDiscOplVol_05</t>
  </si>
  <si>
    <t>_Glob_MedDiscOplVol_06</t>
  </si>
  <si>
    <t>_Glob_MedDiscOplVol_07</t>
  </si>
  <si>
    <t>_Glob_MedDiscOplVol_08</t>
  </si>
  <si>
    <t>_Glob_MedDiscOplVol_09</t>
  </si>
  <si>
    <t>_Glob_MedDiscOplVol_10</t>
  </si>
  <si>
    <t>_Glob_MedDiscOplVol_11</t>
  </si>
  <si>
    <t>_Glob_MedDiscOplVol_12</t>
  </si>
  <si>
    <t>_Glob_MedDiscOplVol_13</t>
  </si>
  <si>
    <t>_Glob_MedDiscOplVol_14</t>
  </si>
  <si>
    <t>_Glob_MedDiscOplVol_15</t>
  </si>
  <si>
    <t>_Glob_MedDiscOplVol_16</t>
  </si>
  <si>
    <t>_Glob_MedDiscOplVol_17</t>
  </si>
  <si>
    <t>_Glob_MedDiscOplVol_18</t>
  </si>
  <si>
    <t>_Glob_MedDiscOplVol_19</t>
  </si>
  <si>
    <t>_Glob_MedDiscOplVol_20</t>
  </si>
  <si>
    <t>_Glob_MedDiscOplVol_21</t>
  </si>
  <si>
    <t>_Glob_MedDiscOplVol_22</t>
  </si>
  <si>
    <t>_Glob_MedDiscOplVol_23</t>
  </si>
  <si>
    <t>_Glob_MedDiscOplVol_24</t>
  </si>
  <si>
    <t>_Glob_MedDiscOplVol_25</t>
  </si>
  <si>
    <t>_Glob_MedDiscOplVol_26</t>
  </si>
  <si>
    <t>_Glob_MedDiscOplVol_27</t>
  </si>
  <si>
    <t>_Glob_MedDiscOplVol_28</t>
  </si>
  <si>
    <t>_Glob_MedDiscOplVol_29</t>
  </si>
  <si>
    <t>_Glob_MedDiscOplVol_30</t>
  </si>
  <si>
    <t>_Glob_MedDiscStandDose_01</t>
  </si>
  <si>
    <t>_Glob_MedDiscStandDose_02</t>
  </si>
  <si>
    <t>_Glob_MedDiscStandDose_03</t>
  </si>
  <si>
    <t>_Glob_MedDiscStandDose_04</t>
  </si>
  <si>
    <t>_Glob_MedDiscStandDose_05</t>
  </si>
  <si>
    <t>_Glob_MedDiscStandDose_06</t>
  </si>
  <si>
    <t>_Glob_MedDiscStandDose_07</t>
  </si>
  <si>
    <t>_Glob_MedDiscStandDose_08</t>
  </si>
  <si>
    <t>_Glob_MedDiscStandDose_09</t>
  </si>
  <si>
    <t>_Glob_MedDiscStandDose_10</t>
  </si>
  <si>
    <t>_Glob_MedDiscStandDose_11</t>
  </si>
  <si>
    <t>_Glob_MedDiscStandDose_12</t>
  </si>
  <si>
    <t>_Glob_MedDiscStandDose_13</t>
  </si>
  <si>
    <t>_Glob_MedDiscStandDose_14</t>
  </si>
  <si>
    <t>_Glob_MedDiscStandDose_15</t>
  </si>
  <si>
    <t>_Glob_MedDiscStandDose_16</t>
  </si>
  <si>
    <t>_Glob_MedDiscStandDose_17</t>
  </si>
  <si>
    <t>_Glob_MedDiscStandDose_18</t>
  </si>
  <si>
    <t>_Glob_MedDiscStandDose_19</t>
  </si>
  <si>
    <t>_Glob_MedDiscStandDose_20</t>
  </si>
  <si>
    <t>_Glob_MedDiscStandDose_21</t>
  </si>
  <si>
    <t>_Glob_MedDiscStandDose_22</t>
  </si>
  <si>
    <t>_Glob_MedDiscStandDose_23</t>
  </si>
  <si>
    <t>_Glob_MedDiscStandDose_24</t>
  </si>
  <si>
    <t>_Glob_MedDiscStandDose_25</t>
  </si>
  <si>
    <t>_Glob_MedDiscStandDose_26</t>
  </si>
  <si>
    <t>_Glob_MedDiscStandDose_27</t>
  </si>
  <si>
    <t>_Glob_MedDiscStandDose_28</t>
  </si>
  <si>
    <t>_Glob_MedDiscStandDose_29</t>
  </si>
  <si>
    <t>_Glob_MedDiscStandDose_30</t>
  </si>
  <si>
    <t>_Glob_MedDiscSterkte_01</t>
  </si>
  <si>
    <t>_Glob_MedDiscSterkte_02</t>
  </si>
  <si>
    <t>_Glob_MedDiscSterkte_03</t>
  </si>
  <si>
    <t>_Glob_MedDiscSterkte_04</t>
  </si>
  <si>
    <t>_Glob_MedDiscSterkte_05</t>
  </si>
  <si>
    <t>_Glob_MedDiscSterkte_06</t>
  </si>
  <si>
    <t>_Glob_MedDiscSterkte_07</t>
  </si>
  <si>
    <t>_Glob_MedDiscSterkte_08</t>
  </si>
  <si>
    <t>_Glob_MedDiscSterkte_09</t>
  </si>
  <si>
    <t>_Glob_MedDiscSterkte_10</t>
  </si>
  <si>
    <t>_Glob_MedDiscSterkte_11</t>
  </si>
  <si>
    <t>_Glob_MedDiscSterkte_12</t>
  </si>
  <si>
    <t>_Glob_MedDiscSterkte_13</t>
  </si>
  <si>
    <t>_Glob_MedDiscSterkte_14</t>
  </si>
  <si>
    <t>_Glob_MedDiscSterkte_15</t>
  </si>
  <si>
    <t>_Glob_MedDiscSterkte_16</t>
  </si>
  <si>
    <t>_Glob_MedDiscSterkte_17</t>
  </si>
  <si>
    <t>_Glob_MedDiscSterkte_18</t>
  </si>
  <si>
    <t>_Glob_MedDiscSterkte_19</t>
  </si>
  <si>
    <t>_Glob_MedDiscSterkte_20</t>
  </si>
  <si>
    <t>_Glob_MedDiscSterkte_21</t>
  </si>
  <si>
    <t>_Glob_MedDiscSterkte_22</t>
  </si>
  <si>
    <t>_Glob_MedDiscSterkte_23</t>
  </si>
  <si>
    <t>_Glob_MedDiscSterkte_24</t>
  </si>
  <si>
    <t>_Glob_MedDiscSterkte_25</t>
  </si>
  <si>
    <t>_Glob_MedDiscSterkte_26</t>
  </si>
  <si>
    <t>_Glob_MedDiscSterkte_27</t>
  </si>
  <si>
    <t>_Glob_MedDiscSterkte_28</t>
  </si>
  <si>
    <t>_Glob_MedDiscSterkte_29</t>
  </si>
  <si>
    <t>_Glob_MedDiscSterkte_30</t>
  </si>
  <si>
    <t>_Glob_MedDiscSterkteEenh_01</t>
  </si>
  <si>
    <t>_Glob_MedDiscSterkteEenh_02</t>
  </si>
  <si>
    <t>_Glob_MedDiscSterkteEenh_03</t>
  </si>
  <si>
    <t>_Glob_MedDiscSterkteEenh_04</t>
  </si>
  <si>
    <t>_Glob_MedDiscSterkteEenh_05</t>
  </si>
  <si>
    <t>_Glob_MedDiscSterkteEenh_06</t>
  </si>
  <si>
    <t>_Glob_MedDiscSterkteEenh_07</t>
  </si>
  <si>
    <t>_Glob_MedDiscSterkteEenh_08</t>
  </si>
  <si>
    <t>_Glob_MedDiscSterkteEenh_09</t>
  </si>
  <si>
    <t>_Glob_MedDiscSterkteEenh_10</t>
  </si>
  <si>
    <t>_Glob_MedDiscSterkteEenh_11</t>
  </si>
  <si>
    <t>_Glob_MedDiscSterkteEenh_12</t>
  </si>
  <si>
    <t>_Glob_MedDiscSterkteEenh_13</t>
  </si>
  <si>
    <t>_Glob_MedDiscSterkteEenh_14</t>
  </si>
  <si>
    <t>_Glob_MedDiscSterkteEenh_15</t>
  </si>
  <si>
    <t>_Glob_MedDiscSterkteEenh_16</t>
  </si>
  <si>
    <t>_Glob_MedDiscSterkteEenh_17</t>
  </si>
  <si>
    <t>_Glob_MedDiscSterkteEenh_18</t>
  </si>
  <si>
    <t>_Glob_MedDiscSterkteEenh_19</t>
  </si>
  <si>
    <t>_Glob_MedDiscSterkteEenh_20</t>
  </si>
  <si>
    <t>_Glob_MedDiscSterkteEenh_21</t>
  </si>
  <si>
    <t>_Glob_MedDiscSterkteEenh_22</t>
  </si>
  <si>
    <t>_Glob_MedDiscSterkteEenh_23</t>
  </si>
  <si>
    <t>_Glob_MedDiscSterkteEenh_24</t>
  </si>
  <si>
    <t>_Glob_MedDiscSterkteEenh_25</t>
  </si>
  <si>
    <t>_Glob_MedDiscSterkteEenh_26</t>
  </si>
  <si>
    <t>_Glob_MedDiscSterkteEenh_27</t>
  </si>
  <si>
    <t>_Glob_MedDiscSterkteEenh_28</t>
  </si>
  <si>
    <t>_Glob_MedDiscSterkteEenh_29</t>
  </si>
  <si>
    <t>_Glob_MedDiscSterkteEenh_30</t>
  </si>
  <si>
    <t>_Glob_MedDiscTijden_01</t>
  </si>
  <si>
    <t>_Glob_MedDiscTijden_02</t>
  </si>
  <si>
    <t>_Glob_MedDiscTijden_03</t>
  </si>
  <si>
    <t>_Glob_MedDiscTijden_04</t>
  </si>
  <si>
    <t>_Glob_MedDiscTijden_05</t>
  </si>
  <si>
    <t>_Glob_MedDiscTijden_06</t>
  </si>
  <si>
    <t>_Glob_MedDiscTijden_07</t>
  </si>
  <si>
    <t>_Glob_MedDiscTijden_08</t>
  </si>
  <si>
    <t>_Glob_MedDiscTijden_09</t>
  </si>
  <si>
    <t>_Glob_MedDiscTijden_10</t>
  </si>
  <si>
    <t>_Glob_MedDiscTijden_11</t>
  </si>
  <si>
    <t>_Glob_MedDiscTijden_12</t>
  </si>
  <si>
    <t>_Glob_MedDiscTijden_13</t>
  </si>
  <si>
    <t>_Glob_MedDiscTijden_14</t>
  </si>
  <si>
    <t>_Glob_MedDiscTijden_15</t>
  </si>
  <si>
    <t>_Glob_MedDiscTijden_16</t>
  </si>
  <si>
    <t>_Glob_MedDiscTijden_17</t>
  </si>
  <si>
    <t>_Glob_MedDiscTijden_18</t>
  </si>
  <si>
    <t>_Glob_MedDiscTijden_19</t>
  </si>
  <si>
    <t>_Glob_MedDiscTijden_20</t>
  </si>
  <si>
    <t>_Glob_MedDiscTijden_21</t>
  </si>
  <si>
    <t>_Glob_MedDiscTijden_22</t>
  </si>
  <si>
    <t>_Glob_MedDiscTijden_23</t>
  </si>
  <si>
    <t>_Glob_MedDiscTijden_24</t>
  </si>
  <si>
    <t>_Glob_MedDiscTijden_25</t>
  </si>
  <si>
    <t>_Glob_MedDiscTijden_26</t>
  </si>
  <si>
    <t>_Glob_MedDiscTijden_27</t>
  </si>
  <si>
    <t>_Glob_MedDiscTijden_28</t>
  </si>
  <si>
    <t>_Glob_MedDiscTijden_29</t>
  </si>
  <si>
    <t>_Glob_MedDiscTijden_30</t>
  </si>
  <si>
    <t>_Glob_MedDiscToed_01</t>
  </si>
  <si>
    <t>_Glob_MedDiscToed_02</t>
  </si>
  <si>
    <t>_Glob_MedDiscToed_03</t>
  </si>
  <si>
    <t>_Glob_MedDiscToed_04</t>
  </si>
  <si>
    <t>_Glob_MedDiscToed_05</t>
  </si>
  <si>
    <t>_Glob_MedDiscToed_06</t>
  </si>
  <si>
    <t>_Glob_MedDiscToed_07</t>
  </si>
  <si>
    <t>_Glob_MedDiscToed_08</t>
  </si>
  <si>
    <t>_Glob_MedDiscToed_09</t>
  </si>
  <si>
    <t>_Glob_MedDiscToed_10</t>
  </si>
  <si>
    <t>_Glob_MedDiscToed_11</t>
  </si>
  <si>
    <t>_Glob_MedDiscToed_12</t>
  </si>
  <si>
    <t>_Glob_MedDiscToed_13</t>
  </si>
  <si>
    <t>_Glob_MedDiscToed_14</t>
  </si>
  <si>
    <t>_Glob_MedDiscToed_15</t>
  </si>
  <si>
    <t>_Glob_MedDiscToed_16</t>
  </si>
  <si>
    <t>_Glob_MedDiscToed_17</t>
  </si>
  <si>
    <t>_Glob_MedDiscToed_18</t>
  </si>
  <si>
    <t>_Glob_MedDiscToed_19</t>
  </si>
  <si>
    <t>_Glob_MedDiscToed_20</t>
  </si>
  <si>
    <t>_Glob_MedDiscToed_21</t>
  </si>
  <si>
    <t>_Glob_MedDiscToed_22</t>
  </si>
  <si>
    <t>_Glob_MedDiscToed_23</t>
  </si>
  <si>
    <t>_Glob_MedDiscToed_24</t>
  </si>
  <si>
    <t>_Glob_MedDiscToed_25</t>
  </si>
  <si>
    <t>_Glob_MedDiscToed_26</t>
  </si>
  <si>
    <t>_Glob_MedDiscToed_27</t>
  </si>
  <si>
    <t>_Glob_MedDiscToed_28</t>
  </si>
  <si>
    <t>_Glob_MedDiscToed_29</t>
  </si>
  <si>
    <t>_Glob_MedDiscToed_30</t>
  </si>
  <si>
    <t>_Ped_EntFreq_1</t>
  </si>
  <si>
    <t>_Ped_EntFreq_2</t>
  </si>
  <si>
    <t>_Ped_EntFreq_3</t>
  </si>
  <si>
    <t>_Ped_EntFreq_4</t>
  </si>
  <si>
    <t>_Ped_EntKeuze_1</t>
  </si>
  <si>
    <t>_Ped_EntKeuze_2</t>
  </si>
  <si>
    <t>_Ped_EntKeuze_3</t>
  </si>
  <si>
    <t>_Ped_EntKeuze_4</t>
  </si>
  <si>
    <t>_Ped_EntSonde</t>
  </si>
  <si>
    <t>_Ped_EntSpeciale_01</t>
  </si>
  <si>
    <t>_Ped_EntSpeciale_02</t>
  </si>
  <si>
    <t>_Ped_EntSpeciale_03</t>
  </si>
  <si>
    <t>_Ped_EntSpeciale_04</t>
  </si>
  <si>
    <t>_Ped_EntSpeciale_05</t>
  </si>
  <si>
    <t>_Ped_EntSpeciale_06</t>
  </si>
  <si>
    <t>_Ped_EntSpeciale_07</t>
  </si>
  <si>
    <t>_Ped_EntSpeciale_08</t>
  </si>
  <si>
    <t>_Ped_EntSpeciale_09</t>
  </si>
  <si>
    <t>_Ped_EntSpeciale_10</t>
  </si>
  <si>
    <t>_Ped_EntSpeciale_11</t>
  </si>
  <si>
    <t>_Ped_EntSpeciale_12</t>
  </si>
  <si>
    <t>_Ped_EntVol_1</t>
  </si>
  <si>
    <t>_Ped_EntVol_2</t>
  </si>
  <si>
    <t>_Ped_EntVol_3</t>
  </si>
  <si>
    <t>_Ped_EntVol_4</t>
  </si>
  <si>
    <t>_Ped_IVLijn_1</t>
  </si>
  <si>
    <t>_Ped_IVLijn_2</t>
  </si>
  <si>
    <t>_Ped_IVLijn_3</t>
  </si>
  <si>
    <t>_Ped_IVLijn_4</t>
  </si>
  <si>
    <t>_Ped_IVLijn_5</t>
  </si>
  <si>
    <t>_Ped_IVLijn_6</t>
  </si>
  <si>
    <t>_Ped_Lab14_01</t>
  </si>
  <si>
    <t>_Ped_Lab14_02</t>
  </si>
  <si>
    <t>_Ped_Lab14_03</t>
  </si>
  <si>
    <t>_Ped_Lab14_04</t>
  </si>
  <si>
    <t>_Ped_Lab14_05</t>
  </si>
  <si>
    <t>_Ped_Lab14_06</t>
  </si>
  <si>
    <t>_Ped_Lab14_07</t>
  </si>
  <si>
    <t>_Ped_Lab14_08</t>
  </si>
  <si>
    <t>_Ped_Lab14_09</t>
  </si>
  <si>
    <t>_Ped_Lab14_10</t>
  </si>
  <si>
    <t>_Ped_Lab14_11</t>
  </si>
  <si>
    <t>_Ped_Lab14_12</t>
  </si>
  <si>
    <t>_Ped_Lab14_13</t>
  </si>
  <si>
    <t>_Ped_Lab14_14</t>
  </si>
  <si>
    <t>_Ped_Lab14_15</t>
  </si>
  <si>
    <t>_Ped_Lab14_16</t>
  </si>
  <si>
    <t>_Ped_Lab14_17</t>
  </si>
  <si>
    <t>_Ped_Lab14_18</t>
  </si>
  <si>
    <t>_Ped_Lab14_19</t>
  </si>
  <si>
    <t>_Ped_Lab14_20</t>
  </si>
  <si>
    <t>_Ped_Lab14_21</t>
  </si>
  <si>
    <t>_Ped_Lab14_22</t>
  </si>
  <si>
    <t>_Ped_Lab14_23</t>
  </si>
  <si>
    <t>_Ped_Lab14_24</t>
  </si>
  <si>
    <t>_Ped_Lab14_25</t>
  </si>
  <si>
    <t>_Ped_Lab14_26</t>
  </si>
  <si>
    <t>_Ped_Lab14_27</t>
  </si>
  <si>
    <t>_Ped_Lab14_28</t>
  </si>
  <si>
    <t>_Ped_Lab14_29</t>
  </si>
  <si>
    <t>_Ped_Lab14_30</t>
  </si>
  <si>
    <t>_Ped_Lab14_31</t>
  </si>
  <si>
    <t>_Ped_Lab19_01</t>
  </si>
  <si>
    <t>_Ped_Lab19_02</t>
  </si>
  <si>
    <t>_Ped_Lab19_03</t>
  </si>
  <si>
    <t>_Ped_Lab19_04</t>
  </si>
  <si>
    <t>_Ped_Lab19_05</t>
  </si>
  <si>
    <t>_Ped_Lab19_06</t>
  </si>
  <si>
    <t>_Ped_Lab19_07</t>
  </si>
  <si>
    <t>_Ped_Lab19_08</t>
  </si>
  <si>
    <t>_Ped_Lab19_09</t>
  </si>
  <si>
    <t>_Ped_Lab19_10</t>
  </si>
  <si>
    <t>_Ped_Lab19_11</t>
  </si>
  <si>
    <t>_Ped_Lab19_12</t>
  </si>
  <si>
    <t>_Ped_Lab19_13</t>
  </si>
  <si>
    <t>_Ped_Lab19_14</t>
  </si>
  <si>
    <t>_Ped_Lab19_15</t>
  </si>
  <si>
    <t>_Ped_Lab19_16</t>
  </si>
  <si>
    <t>_Ped_Lab19_17</t>
  </si>
  <si>
    <t>_Ped_Lab19_18</t>
  </si>
  <si>
    <t>_Ped_Lab19_19</t>
  </si>
  <si>
    <t>_Ped_Lab19_20</t>
  </si>
  <si>
    <t>_Ped_Lab19_21</t>
  </si>
  <si>
    <t>_Ped_Lab19_22</t>
  </si>
  <si>
    <t>_Ped_Lab19_23</t>
  </si>
  <si>
    <t>_Ped_Lab19_24</t>
  </si>
  <si>
    <t>_Ped_Lab19_25</t>
  </si>
  <si>
    <t>_Ped_Lab19_26</t>
  </si>
  <si>
    <t>_Ped_Lab19_27</t>
  </si>
  <si>
    <t>_Ped_Lab19_28</t>
  </si>
  <si>
    <t>_Ped_Lab19_29</t>
  </si>
  <si>
    <t>_Ped_Lab19_30</t>
  </si>
  <si>
    <t>_Ped_Lab19_31</t>
  </si>
  <si>
    <t>_Ped_Lab19_32</t>
  </si>
  <si>
    <t>_Ped_Lab24_01</t>
  </si>
  <si>
    <t>_Ped_Lab24_02</t>
  </si>
  <si>
    <t>_Ped_Lab24_03</t>
  </si>
  <si>
    <t>_Ped_Lab24_04</t>
  </si>
  <si>
    <t>_Ped_Lab24_05</t>
  </si>
  <si>
    <t>_Ped_Lab24_06</t>
  </si>
  <si>
    <t>_Ped_Lab24_07</t>
  </si>
  <si>
    <t>_Ped_Lab24_08</t>
  </si>
  <si>
    <t>_Ped_Lab24_09</t>
  </si>
  <si>
    <t>_Ped_Lab24_10</t>
  </si>
  <si>
    <t>_Ped_Lab24_11</t>
  </si>
  <si>
    <t>_Ped_Lab24_12</t>
  </si>
  <si>
    <t>_Ped_Lab24_13</t>
  </si>
  <si>
    <t>_Ped_Lab24_14</t>
  </si>
  <si>
    <t>_Ped_Lab24_15</t>
  </si>
  <si>
    <t>_Ped_Lab24_16</t>
  </si>
  <si>
    <t>_Ped_Lab24_17</t>
  </si>
  <si>
    <t>_Ped_Lab24_18</t>
  </si>
  <si>
    <t>_Ped_Lab24_19</t>
  </si>
  <si>
    <t>_Ped_Lab24_20</t>
  </si>
  <si>
    <t>_Ped_Lab24_21</t>
  </si>
  <si>
    <t>_Ped_Lab24_22</t>
  </si>
  <si>
    <t>_Ped_Lab24_23</t>
  </si>
  <si>
    <t>_Ped_Lab24_24</t>
  </si>
  <si>
    <t>_Ped_Lab24_25</t>
  </si>
  <si>
    <t>_Ped_Lab24_26</t>
  </si>
  <si>
    <t>_Ped_Lab24_27</t>
  </si>
  <si>
    <t>_Ped_Lab24_28</t>
  </si>
  <si>
    <t>_Ped_Lab24_29</t>
  </si>
  <si>
    <t>_Ped_Lab24_30</t>
  </si>
  <si>
    <t>_Ped_Lab24_31</t>
  </si>
  <si>
    <t>_Ped_LabDag1_01</t>
  </si>
  <si>
    <t>_Ped_LabDag1_02</t>
  </si>
  <si>
    <t>_Ped_LabDag1_03</t>
  </si>
  <si>
    <t>_Ped_LabDag1_04</t>
  </si>
  <si>
    <t>_Ped_LabDag1_05</t>
  </si>
  <si>
    <t>_Ped_LabDag1_06</t>
  </si>
  <si>
    <t>_Ped_LabDag1_07</t>
  </si>
  <si>
    <t>_Ped_LabDag1_08</t>
  </si>
  <si>
    <t>_Ped_LabDag1_09</t>
  </si>
  <si>
    <t>_Ped_LabDag1_10</t>
  </si>
  <si>
    <t>_Ped_LabDag1_11</t>
  </si>
  <si>
    <t>_Ped_LabDag1_12</t>
  </si>
  <si>
    <t>_Ped_LabDag1_13</t>
  </si>
  <si>
    <t>_Ped_LabDag1_14</t>
  </si>
  <si>
    <t>_Ped_LabDag1_15</t>
  </si>
  <si>
    <t>_Ped_LabDag1_16</t>
  </si>
  <si>
    <t>_Ped_LabDag1_17</t>
  </si>
  <si>
    <t>_Ped_LabDag1_18</t>
  </si>
  <si>
    <t>_Ped_LabDag1_19</t>
  </si>
  <si>
    <t>_Ped_LabDag1_20</t>
  </si>
  <si>
    <t>_Ped_LabDag1_21</t>
  </si>
  <si>
    <t>_Ped_LabDag1_22</t>
  </si>
  <si>
    <t>_Ped_LabDag1_23</t>
  </si>
  <si>
    <t>_Ped_LabDag1_24</t>
  </si>
  <si>
    <t>_Ped_LabDag1_25</t>
  </si>
  <si>
    <t>_Ped_LabDag1_26</t>
  </si>
  <si>
    <t>_Ped_LabDag1_27</t>
  </si>
  <si>
    <t>_Ped_LabDag1_28</t>
  </si>
  <si>
    <t>_Ped_LabDag1_29</t>
  </si>
  <si>
    <t>_Ped_LabDag1_30</t>
  </si>
  <si>
    <t>_Ped_LabDag1_31</t>
  </si>
  <si>
    <t>_Ped_LabOpn_01</t>
  </si>
  <si>
    <t>_Ped_LabOpn_02</t>
  </si>
  <si>
    <t>_Ped_LabOpn_03</t>
  </si>
  <si>
    <t>_Ped_LabOpn_04</t>
  </si>
  <si>
    <t>_Ped_LabOpn_05</t>
  </si>
  <si>
    <t>_Ped_LabOpn_06</t>
  </si>
  <si>
    <t>_Ped_LabOpn_07</t>
  </si>
  <si>
    <t>_Ped_LabOpn_08</t>
  </si>
  <si>
    <t>_Ped_LabOpn_09</t>
  </si>
  <si>
    <t>_Ped_LabOpn_10</t>
  </si>
  <si>
    <t>_Ped_LabOpn_11</t>
  </si>
  <si>
    <t>_Ped_LabOpn_12</t>
  </si>
  <si>
    <t>_Ped_LabOpn_13</t>
  </si>
  <si>
    <t>_Ped_LabOpn_14</t>
  </si>
  <si>
    <t>_Ped_LabOpn_15</t>
  </si>
  <si>
    <t>_Ped_LabOpn_16</t>
  </si>
  <si>
    <t>_Ped_LabOpn_17</t>
  </si>
  <si>
    <t>_Ped_LabOpn_18</t>
  </si>
  <si>
    <t>_Ped_LabOpn_19</t>
  </si>
  <si>
    <t>_Ped_LabOpn_20</t>
  </si>
  <si>
    <t>_Ped_LabOpn_21</t>
  </si>
  <si>
    <t>_Ped_LabOpn_22</t>
  </si>
  <si>
    <t>_Ped_LabOpn_23</t>
  </si>
  <si>
    <t>_Ped_LabOpn_24</t>
  </si>
  <si>
    <t>_Ped_LabOpn_25</t>
  </si>
  <si>
    <t>_Ped_LabOpn_26</t>
  </si>
  <si>
    <t>_Ped_LabOpn_27</t>
  </si>
  <si>
    <t>_Ped_LabOpn_28</t>
  </si>
  <si>
    <t>_Ped_LabOpn_29</t>
  </si>
  <si>
    <t>_Ped_LabOpn_30</t>
  </si>
  <si>
    <t>_Ped_LabOpn_31</t>
  </si>
  <si>
    <t>_Ped_LabOpn_32</t>
  </si>
  <si>
    <t>_Ped_MedIVKeuze_01</t>
  </si>
  <si>
    <t>_Ped_MedIVKeuze_02</t>
  </si>
  <si>
    <t>_Ped_MedIVKeuze_03</t>
  </si>
  <si>
    <t>_Ped_MedIVKeuze_04</t>
  </si>
  <si>
    <t>_Ped_MedIVKeuze_05</t>
  </si>
  <si>
    <t>_Ped_MedIVKeuze_06</t>
  </si>
  <si>
    <t>_Ped_MedIVKeuze_07</t>
  </si>
  <si>
    <t>_Ped_MedIVKeuze_08</t>
  </si>
  <si>
    <t>_Ped_MedIVKeuze_09</t>
  </si>
  <si>
    <t>_Ped_MedIVKeuze_10</t>
  </si>
  <si>
    <t>_Ped_MedIVKeuze_11</t>
  </si>
  <si>
    <t>_Ped_MedIVKeuze_12</t>
  </si>
  <si>
    <t>_Ped_MedIVKeuze_13</t>
  </si>
  <si>
    <t>_Ped_MedIVKeuze_14</t>
  </si>
  <si>
    <t>_Ped_MedIVKeuze_15</t>
  </si>
  <si>
    <t>_Ped_MedIVOplVlst_01</t>
  </si>
  <si>
    <t>_Ped_MedIVOplVlst_02</t>
  </si>
  <si>
    <t>_Ped_MedIVOplVlst_03</t>
  </si>
  <si>
    <t>_Ped_MedIVOplVlst_04</t>
  </si>
  <si>
    <t>_Ped_MedIVOplVlst_05</t>
  </si>
  <si>
    <t>_Ped_MedIVOplVlst_06</t>
  </si>
  <si>
    <t>_Ped_MedIVOplVlst_07</t>
  </si>
  <si>
    <t>_Ped_MedIVOplVlst_08</t>
  </si>
  <si>
    <t>_Ped_MedIVOplVlst_09</t>
  </si>
  <si>
    <t>_Ped_MedIVOplVlst_10</t>
  </si>
  <si>
    <t>_Ped_MedIVOplVlst_11</t>
  </si>
  <si>
    <t>_Ped_MedIVOplVlst_12</t>
  </si>
  <si>
    <t>_Ped_MedIVOplVlst_13</t>
  </si>
  <si>
    <t>_Ped_MedIVOplVlst_14</t>
  </si>
  <si>
    <t>_Ped_MedIVOplVlst_15</t>
  </si>
  <si>
    <t>_Ped_MedIVOplVol_01</t>
  </si>
  <si>
    <t>_Ped_MedIVOplVol_02</t>
  </si>
  <si>
    <t>_Ped_MedIVOplVol_03</t>
  </si>
  <si>
    <t>_Ped_MedIVOplVol_04</t>
  </si>
  <si>
    <t>_Ped_MedIVOplVol_05</t>
  </si>
  <si>
    <t>_Ped_MedIVOplVol_06</t>
  </si>
  <si>
    <t>_Ped_MedIVOplVol_07</t>
  </si>
  <si>
    <t>_Ped_MedIVOplVol_08</t>
  </si>
  <si>
    <t>_Ped_MedIVOplVol_09</t>
  </si>
  <si>
    <t>_Ped_MedIVOplVol_10</t>
  </si>
  <si>
    <t>_Ped_MedIVOplVol_11</t>
  </si>
  <si>
    <t>_Ped_MedIVOplVol_12</t>
  </si>
  <si>
    <t>_Ped_MedIVOplVol_13</t>
  </si>
  <si>
    <t>_Ped_MedIVOplVol_14</t>
  </si>
  <si>
    <t>_Ped_MedIVOplVol_15</t>
  </si>
  <si>
    <t>_Ped_MedIVStand_01</t>
  </si>
  <si>
    <t>_Ped_MedIVStand_02</t>
  </si>
  <si>
    <t>_Ped_MedIVStand_03</t>
  </si>
  <si>
    <t>_Ped_MedIVStand_04</t>
  </si>
  <si>
    <t>_Ped_MedIVStand_05</t>
  </si>
  <si>
    <t>_Ped_MedIVStand_06</t>
  </si>
  <si>
    <t>_Ped_MedIVStand_07</t>
  </si>
  <si>
    <t>_Ped_MedIVStand_08</t>
  </si>
  <si>
    <t>_Ped_MedIVStand_09</t>
  </si>
  <si>
    <t>_Ped_MedIVStand_10</t>
  </si>
  <si>
    <t>_Ped_MedIVStand_11</t>
  </si>
  <si>
    <t>_Ped_MedIVStand_12</t>
  </si>
  <si>
    <t>_Ped_MedIVStand_13</t>
  </si>
  <si>
    <t>_Ped_MedIVStand_14</t>
  </si>
  <si>
    <t>_Ped_MedIVStand_15</t>
  </si>
  <si>
    <t>_Ped_MedIVSterkte_01</t>
  </si>
  <si>
    <t>_Ped_MedIVSterkte_02</t>
  </si>
  <si>
    <t>_Ped_MedIVSterkte_03</t>
  </si>
  <si>
    <t>_Ped_MedIVSterkte_04</t>
  </si>
  <si>
    <t>_Ped_MedIVSterkte_05</t>
  </si>
  <si>
    <t>_Ped_MedIVSterkte_06</t>
  </si>
  <si>
    <t>_Ped_MedIVSterkte_07</t>
  </si>
  <si>
    <t>_Ped_MedIVSterkte_08</t>
  </si>
  <si>
    <t>_Ped_MedIVSterkte_09</t>
  </si>
  <si>
    <t>_Ped_MedIVSterkte_10</t>
  </si>
  <si>
    <t>_Ped_MedIVSterkte_11</t>
  </si>
  <si>
    <t>_Ped_MedIVSterkte_12</t>
  </si>
  <si>
    <t>_Ped_MedIVSterkte_13</t>
  </si>
  <si>
    <t>_Ped_MedIVSterkte_14</t>
  </si>
  <si>
    <t>_Ped_MedIVSterkte_15</t>
  </si>
  <si>
    <t>_Ped_PMActief</t>
  </si>
  <si>
    <t>_Ped_PMAO</t>
  </si>
  <si>
    <t>_Ped_PMAS</t>
  </si>
  <si>
    <t>_Ped_PMAV</t>
  </si>
  <si>
    <t>_Ped_PMFreq</t>
  </si>
  <si>
    <t>_Ped_PMMod</t>
  </si>
  <si>
    <t>_Ped_PMVO</t>
  </si>
  <si>
    <t>_Ped_PMVS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</si>
  <si>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</si>
  <si>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</si>
  <si>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</si>
  <si>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</si>
  <si>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</si>
  <si>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</si>
  <si>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</si>
  <si>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</si>
  <si>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</si>
  <si>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</si>
  <si>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</si>
  <si>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</si>
  <si>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</si>
  <si>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</si>
  <si>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</si>
  <si>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</si>
  <si>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</si>
  <si>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</si>
  <si>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</si>
  <si>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</si>
  <si>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</si>
  <si>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</si>
  <si>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</si>
  <si>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</si>
  <si>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</si>
  <si>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</si>
  <si>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</si>
  <si>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</si>
  <si>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</si>
  <si>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</si>
  <si>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</si>
  <si>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</si>
  <si>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</si>
  <si>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</si>
  <si>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</si>
  <si>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</si>
  <si>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</si>
  <si>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</si>
  <si>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</si>
  <si>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</si>
  <si>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</si>
  <si>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</si>
  <si>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</si>
  <si>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</si>
  <si>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</si>
  <si>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</si>
  <si>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</si>
  <si>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</si>
  <si>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</si>
  <si>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</si>
  <si>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</si>
  <si>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</si>
  <si>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</si>
  <si>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</si>
  <si>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</si>
  <si>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</si>
  <si>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</si>
  <si>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</si>
  <si>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</si>
  <si>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</si>
  <si>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</si>
  <si>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</si>
  <si>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</si>
  <si>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</si>
  <si>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</si>
  <si>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</si>
  <si>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</si>
  <si>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</si>
  <si>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</si>
  <si>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</si>
  <si>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</si>
  <si>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</si>
  <si>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</si>
  <si>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</si>
  <si>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</t>
  </si>
  <si>
    <t>NeoBer1700!$B$1</t>
  </si>
  <si>
    <t>NeoBerIV!$B$18</t>
  </si>
  <si>
    <t>NeoBer1700!$B$18</t>
  </si>
  <si>
    <t>NeoBerIV!$F$1</t>
  </si>
  <si>
    <t>NeoBer1700!$F$1</t>
  </si>
  <si>
    <t>NeoBerIV!$B$2</t>
  </si>
  <si>
    <t>NeoBer1700!$B$2</t>
  </si>
  <si>
    <t>NeoBerIV!$D$39</t>
  </si>
  <si>
    <t>NeoBer1700!$D$39</t>
  </si>
  <si>
    <t>NeoBer1700!$B$6</t>
  </si>
  <si>
    <t>NeoBerIV!$D$5</t>
  </si>
  <si>
    <t>NeoBer1700!$D$5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</si>
  <si>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</si>
  <si>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</si>
  <si>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</si>
  <si>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</si>
  <si>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</si>
  <si>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</si>
  <si>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</si>
  <si>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</si>
  <si>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</si>
  <si>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NeoBerIV!$B$3</t>
  </si>
  <si>
    <t>NeoBer1700!$B$3</t>
  </si>
  <si>
    <t>NeoBerIV!$B$4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</si>
  <si>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</si>
  <si>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</si>
  <si>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</si>
  <si>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</si>
  <si>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</si>
  <si>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</si>
  <si>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</si>
  <si>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</si>
  <si>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</si>
  <si>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</si>
  <si>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</si>
  <si>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</si>
  <si>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</si>
  <si>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</si>
  <si>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</si>
  <si>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</si>
  <si>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</si>
  <si>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</si>
  <si>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</si>
  <si>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</si>
  <si>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</si>
  <si>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</si>
  <si>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</si>
  <si>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</si>
  <si>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</si>
  <si>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</si>
  <si>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</si>
  <si>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</si>
  <si>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</si>
  <si>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</si>
  <si>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</si>
  <si>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</si>
  <si>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</si>
  <si>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</si>
  <si>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</si>
  <si>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</si>
  <si>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</si>
  <si>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</si>
  <si>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</si>
  <si>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</si>
  <si>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</si>
  <si>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</si>
  <si>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</si>
  <si>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</si>
  <si>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</si>
  <si>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</si>
  <si>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</si>
  <si>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</si>
  <si>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</si>
  <si>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</si>
  <si>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</si>
  <si>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</si>
  <si>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</si>
  <si>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</si>
  <si>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</si>
  <si>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</si>
  <si>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</si>
  <si>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</si>
  <si>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</si>
  <si>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</si>
  <si>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</si>
  <si>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</si>
  <si>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</si>
  <si>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</si>
  <si>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</si>
  <si>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</si>
  <si>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</si>
  <si>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</si>
  <si>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</si>
  <si>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</si>
  <si>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</si>
  <si>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</si>
  <si>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</si>
  <si>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</si>
  <si>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</si>
  <si>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</si>
  <si>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</si>
  <si>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</si>
  <si>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</si>
  <si>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</si>
  <si>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</si>
  <si>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</si>
  <si>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</si>
  <si>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</si>
  <si>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</si>
  <si>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</si>
  <si>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</si>
  <si>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</si>
  <si>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</si>
  <si>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</si>
  <si>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</si>
  <si>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</si>
  <si>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</si>
  <si>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</si>
  <si>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</si>
  <si>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</si>
  <si>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</si>
  <si>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</si>
  <si>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</si>
  <si>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</si>
  <si>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</si>
  <si>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</si>
  <si>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</si>
  <si>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</si>
  <si>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</si>
  <si>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</si>
  <si>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</si>
  <si>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</si>
  <si>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</si>
  <si>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</si>
  <si>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</si>
  <si>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</si>
  <si>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</si>
  <si>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</si>
  <si>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</si>
  <si>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</si>
  <si>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</si>
  <si>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</si>
  <si>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</si>
  <si>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</si>
  <si>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</si>
  <si>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</si>
  <si>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</si>
  <si>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</si>
  <si>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</si>
  <si>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</si>
  <si>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</si>
  <si>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</si>
  <si>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</si>
  <si>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</si>
  <si>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</si>
  <si>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</si>
  <si>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</si>
  <si>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</si>
  <si>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</si>
  <si>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</si>
  <si>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</si>
  <si>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</si>
  <si>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</si>
  <si>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</si>
  <si>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</si>
  <si>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</si>
  <si>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</si>
  <si>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</si>
  <si>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</si>
  <si>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</si>
  <si>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</si>
  <si>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</si>
  <si>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</si>
  <si>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</si>
  <si>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</si>
  <si>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</si>
  <si>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</si>
  <si>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</si>
  <si>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</si>
  <si>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</si>
  <si>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</si>
  <si>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</si>
  <si>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</si>
  <si>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</si>
  <si>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</si>
  <si>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</si>
  <si>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</si>
  <si>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</si>
  <si>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</si>
  <si>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</si>
  <si>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</si>
  <si>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</si>
  <si>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</si>
  <si>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</si>
  <si>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</si>
  <si>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</si>
  <si>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</si>
  <si>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</si>
  <si>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</si>
  <si>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</si>
  <si>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</si>
  <si>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</si>
  <si>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</si>
  <si>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</si>
  <si>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</si>
  <si>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</si>
  <si>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</si>
  <si>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</si>
  <si>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</si>
  <si>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</si>
  <si>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</si>
  <si>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</si>
  <si>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</si>
  <si>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</si>
  <si>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</si>
  <si>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</si>
  <si>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</si>
  <si>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</si>
  <si>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</si>
  <si>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</si>
  <si>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</si>
  <si>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</si>
  <si>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</si>
  <si>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</si>
  <si>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</si>
  <si>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</si>
  <si>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</si>
  <si>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</si>
  <si>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</si>
  <si>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</si>
  <si>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</si>
  <si>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</si>
  <si>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</si>
  <si>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</si>
  <si>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</si>
  <si>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</si>
  <si>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</si>
  <si>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</si>
  <si>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</si>
  <si>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</si>
  <si>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</si>
  <si>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</si>
  <si>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</si>
  <si>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</si>
  <si>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</si>
  <si>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</si>
  <si>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</si>
  <si>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</si>
  <si>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</si>
  <si>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</si>
  <si>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</si>
  <si>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</si>
  <si>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</si>
  <si>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</si>
  <si>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</si>
  <si>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</si>
  <si>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</si>
  <si>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</si>
  <si>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</si>
  <si>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</si>
  <si>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</si>
  <si>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</si>
  <si>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</si>
  <si>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</si>
  <si>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</si>
  <si>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</si>
  <si>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</si>
  <si>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</si>
  <si>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</si>
  <si>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</si>
  <si>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</si>
  <si>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</si>
  <si>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</si>
  <si>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</si>
  <si>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</si>
  <si>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</si>
  <si>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</si>
  <si>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</si>
  <si>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</si>
  <si>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</si>
  <si>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</si>
  <si>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</si>
  <si>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</si>
  <si>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</si>
  <si>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</si>
  <si>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</si>
  <si>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</si>
  <si>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</si>
  <si>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</si>
  <si>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</si>
  <si>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</si>
  <si>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</si>
  <si>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</si>
  <si>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</si>
  <si>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</si>
  <si>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</si>
  <si>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</si>
  <si>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</si>
  <si>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</si>
  <si>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</si>
  <si>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</si>
  <si>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</si>
  <si>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</si>
  <si>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</si>
  <si>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</si>
  <si>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</si>
  <si>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</si>
  <si>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</si>
  <si>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</si>
  <si>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</si>
  <si>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</si>
  <si>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</si>
  <si>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</si>
  <si>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</si>
  <si>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</si>
  <si>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</si>
  <si>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</si>
  <si>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</si>
  <si>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</si>
  <si>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</si>
  <si>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</si>
  <si>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</si>
  <si>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</si>
  <si>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</si>
  <si>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</si>
  <si>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</si>
  <si>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</si>
  <si>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</si>
  <si>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</si>
  <si>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</si>
  <si>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</si>
  <si>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</si>
  <si>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</si>
  <si>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</si>
  <si>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</si>
  <si>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</si>
  <si>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</si>
  <si>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</si>
  <si>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</si>
  <si>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</si>
  <si>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</si>
  <si>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</si>
  <si>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</si>
  <si>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</si>
  <si>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</si>
  <si>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</si>
  <si>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</si>
  <si>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</si>
  <si>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</si>
  <si>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</si>
  <si>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</si>
  <si>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</si>
  <si>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</si>
  <si>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</si>
  <si>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</si>
  <si>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</si>
  <si>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</si>
  <si>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</si>
  <si>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</si>
  <si>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</si>
  <si>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</si>
  <si>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</si>
  <si>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</si>
  <si>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</si>
  <si>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</si>
  <si>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</si>
  <si>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</si>
  <si>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</si>
  <si>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</si>
  <si>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</si>
  <si>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</si>
  <si>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</si>
  <si>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</si>
  <si>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</si>
  <si>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</si>
  <si>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</si>
  <si>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</si>
  <si>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</si>
  <si>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</si>
  <si>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</si>
  <si>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</si>
  <si>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</si>
  <si>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</si>
  <si>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</si>
  <si>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</si>
  <si>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</si>
  <si>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</si>
  <si>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</si>
  <si>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</si>
  <si>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</si>
  <si>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</si>
  <si>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</si>
  <si>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</si>
  <si>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</si>
  <si>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</si>
  <si>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</si>
  <si>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</si>
  <si>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</si>
  <si>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</si>
  <si>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</si>
  <si>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</si>
  <si>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</si>
  <si>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</si>
  <si>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</si>
  <si>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</si>
  <si>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</si>
  <si>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</si>
  <si>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</si>
  <si>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</si>
  <si>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</si>
  <si>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</si>
  <si>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</si>
  <si>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</si>
  <si>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</si>
  <si>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</si>
  <si>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</si>
  <si>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</si>
  <si>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</si>
  <si>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</si>
  <si>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</si>
  <si>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</si>
  <si>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</si>
  <si>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</si>
  <si>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</si>
  <si>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</si>
  <si>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</si>
  <si>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</si>
  <si>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</si>
  <si>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</si>
  <si>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</si>
  <si>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</si>
  <si>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</si>
  <si>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</si>
  <si>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</si>
  <si>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</si>
  <si>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</si>
  <si>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</si>
  <si>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</si>
  <si>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</si>
  <si>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</si>
  <si>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</si>
  <si>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</si>
  <si>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</si>
  <si>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</si>
  <si>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</si>
  <si>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</si>
  <si>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</si>
  <si>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</si>
  <si>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</si>
  <si>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</si>
  <si>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</si>
  <si>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</si>
  <si>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</si>
  <si>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</si>
  <si>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</si>
  <si>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</si>
  <si>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</si>
  <si>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</si>
  <si>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</si>
  <si>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</si>
  <si>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</si>
  <si>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</si>
  <si>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</si>
  <si>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</si>
  <si>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</si>
  <si>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</si>
  <si>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</si>
  <si>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</si>
  <si>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</si>
  <si>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</si>
  <si>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</si>
  <si>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</si>
  <si>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</si>
  <si>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</si>
  <si>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</si>
  <si>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</si>
  <si>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</si>
  <si>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</si>
  <si>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</si>
  <si>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</si>
  <si>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</si>
  <si>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</si>
  <si>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</si>
  <si>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</si>
  <si>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</si>
  <si>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</si>
  <si>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</si>
  <si>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</si>
  <si>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</si>
  <si>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</si>
  <si>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</si>
  <si>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</si>
  <si>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</si>
  <si>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</si>
  <si>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</si>
  <si>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</si>
  <si>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</si>
  <si>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</si>
  <si>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</si>
  <si>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</si>
  <si>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</si>
  <si>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</si>
  <si>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</si>
  <si>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</si>
  <si>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</si>
  <si>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</si>
  <si>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</si>
  <si>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</si>
  <si>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</si>
  <si>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</si>
  <si>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</si>
  <si>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</si>
  <si>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</si>
  <si>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</si>
  <si>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</si>
  <si>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</si>
  <si>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</si>
  <si>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</si>
  <si>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</si>
  <si>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</si>
  <si>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</si>
  <si>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</si>
  <si>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</si>
  <si>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</si>
  <si>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</si>
  <si>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</si>
  <si>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</si>
  <si>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</si>
  <si>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</si>
  <si>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</si>
  <si>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</si>
  <si>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</si>
  <si>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</si>
  <si>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</si>
  <si>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</si>
  <si>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</si>
  <si>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</si>
  <si>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</si>
  <si>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</si>
  <si>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</si>
  <si>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</si>
  <si>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</si>
  <si>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</si>
  <si>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</si>
  <si>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</si>
  <si>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</si>
  <si>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</si>
  <si>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</si>
  <si>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</si>
  <si>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</si>
  <si>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</si>
  <si>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</si>
  <si>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</si>
  <si>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</si>
  <si>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</si>
  <si>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</si>
  <si>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</si>
  <si>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</si>
  <si>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</si>
  <si>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</si>
  <si>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</si>
  <si>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</si>
  <si>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</si>
  <si>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</si>
  <si>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</si>
  <si>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</si>
  <si>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</si>
  <si>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</si>
  <si>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</si>
  <si>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</si>
  <si>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</si>
  <si>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</si>
  <si>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</si>
  <si>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</si>
  <si>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</si>
  <si>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</si>
  <si>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</si>
  <si>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</si>
  <si>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</si>
  <si>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</si>
  <si>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</si>
  <si>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</si>
  <si>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</si>
  <si>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</si>
  <si>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</si>
  <si>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</si>
  <si>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</si>
  <si>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</si>
  <si>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</si>
  <si>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</si>
  <si>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</si>
  <si>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</si>
  <si>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</si>
  <si>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</si>
  <si>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</si>
  <si>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</si>
  <si>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</si>
  <si>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</si>
  <si>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</si>
  <si>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</si>
  <si>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</si>
  <si>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</si>
  <si>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</si>
  <si>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</si>
  <si>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</si>
  <si>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</si>
  <si>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</si>
  <si>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</si>
  <si>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</si>
  <si>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</si>
  <si>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</si>
  <si>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</si>
  <si>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</si>
  <si>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</si>
  <si>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</si>
  <si>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</si>
  <si>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</si>
  <si>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</si>
  <si>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</si>
  <si>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</si>
  <si>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</si>
  <si>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</si>
  <si>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</si>
  <si>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</si>
  <si>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</si>
  <si>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</si>
  <si>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</si>
  <si>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</si>
  <si>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</si>
  <si>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</si>
  <si>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</si>
  <si>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</si>
  <si>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</si>
  <si>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</si>
  <si>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</si>
  <si>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</si>
  <si>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</si>
  <si>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</si>
  <si>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</si>
  <si>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</si>
  <si>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</si>
  <si>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</si>
  <si>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</si>
  <si>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</si>
  <si>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</si>
  <si>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</si>
  <si>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</si>
  <si>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</si>
  <si>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</si>
  <si>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</si>
  <si>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</si>
  <si>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</si>
  <si>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</si>
  <si>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</si>
  <si>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</si>
  <si>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</si>
  <si>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</si>
  <si>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</si>
  <si>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</si>
  <si>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</si>
  <si>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</si>
  <si>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</si>
  <si>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</si>
  <si>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</si>
  <si>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</si>
  <si>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</si>
  <si>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</si>
  <si>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</si>
  <si>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</si>
  <si>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</si>
  <si>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</si>
  <si>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</si>
  <si>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</si>
  <si>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</si>
  <si>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</si>
  <si>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</si>
  <si>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</si>
  <si>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</si>
  <si>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</si>
  <si>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</si>
  <si>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</si>
  <si>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</si>
  <si>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</si>
  <si>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</si>
  <si>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</si>
  <si>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</si>
  <si>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</si>
  <si>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</si>
  <si>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</si>
  <si>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</si>
  <si>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</si>
  <si>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NeoBerIV!$F$3</t>
  </si>
  <si>
    <t>NeoBer1700!$F$3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</si>
  <si>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</si>
  <si>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</si>
  <si>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</si>
  <si>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</si>
  <si>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</si>
  <si>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</si>
  <si>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</si>
  <si>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</si>
  <si>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</si>
  <si>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</si>
  <si>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</si>
  <si>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</si>
  <si>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</si>
  <si>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</si>
  <si>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</si>
  <si>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</si>
  <si>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</si>
  <si>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</si>
  <si>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</si>
  <si>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</si>
  <si>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</si>
  <si>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</si>
  <si>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</si>
  <si>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</si>
  <si>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</si>
  <si>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</si>
  <si>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</si>
  <si>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</si>
  <si>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</si>
  <si>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</si>
  <si>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</si>
  <si>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</si>
  <si>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</si>
  <si>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</si>
  <si>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</si>
  <si>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</si>
  <si>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</si>
  <si>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</si>
  <si>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</si>
  <si>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</si>
  <si>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</si>
  <si>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</si>
  <si>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</si>
  <si>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</si>
  <si>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</si>
  <si>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</si>
  <si>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</si>
  <si>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</si>
  <si>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</si>
  <si>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</si>
  <si>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</si>
  <si>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</si>
  <si>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</si>
  <si>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</si>
  <si>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</si>
  <si>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</si>
  <si>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</si>
  <si>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</si>
  <si>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</si>
  <si>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</si>
  <si>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</si>
  <si>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</si>
  <si>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</si>
  <si>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</si>
  <si>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</si>
  <si>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</si>
  <si>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</si>
  <si>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</si>
  <si>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</si>
  <si>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</si>
  <si>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</si>
  <si>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</si>
  <si>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</si>
  <si>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</si>
  <si>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</si>
  <si>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</si>
  <si>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</si>
  <si>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</si>
  <si>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</si>
  <si>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</si>
  <si>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</si>
  <si>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</si>
  <si>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</si>
  <si>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</si>
  <si>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</si>
  <si>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</si>
  <si>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</si>
  <si>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</si>
  <si>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</si>
  <si>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</si>
  <si>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</si>
  <si>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</si>
  <si>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</si>
  <si>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</si>
  <si>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</si>
  <si>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</si>
  <si>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</si>
  <si>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</si>
  <si>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</si>
  <si>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</si>
  <si>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</si>
  <si>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</si>
  <si>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</si>
  <si>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</si>
  <si>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</si>
  <si>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</si>
  <si>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</si>
  <si>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</si>
  <si>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</si>
  <si>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</si>
  <si>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</si>
  <si>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</si>
  <si>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</si>
  <si>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</si>
  <si>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</si>
  <si>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</si>
  <si>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</si>
  <si>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</si>
  <si>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</si>
  <si>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</si>
  <si>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</si>
  <si>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</si>
  <si>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</si>
  <si>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</si>
  <si>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</si>
  <si>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</si>
  <si>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</si>
  <si>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</si>
  <si>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</si>
  <si>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</si>
  <si>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</si>
  <si>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</si>
  <si>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</si>
  <si>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</si>
  <si>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</si>
  <si>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</si>
  <si>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</si>
  <si>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</si>
  <si>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</si>
  <si>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</si>
  <si>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</si>
  <si>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</si>
  <si>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</si>
  <si>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</si>
  <si>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</si>
  <si>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</si>
  <si>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</si>
  <si>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</si>
  <si>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</si>
  <si>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</si>
  <si>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</si>
  <si>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</si>
  <si>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</si>
  <si>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</si>
  <si>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</si>
  <si>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</si>
  <si>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</si>
  <si>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</si>
  <si>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</si>
  <si>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</si>
  <si>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</si>
  <si>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</si>
  <si>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</si>
  <si>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</si>
  <si>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</si>
  <si>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</si>
  <si>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</si>
  <si>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</si>
  <si>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</si>
  <si>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</si>
  <si>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</si>
  <si>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</si>
  <si>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</si>
  <si>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</si>
  <si>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</si>
  <si>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</si>
  <si>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</si>
  <si>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</si>
  <si>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</si>
  <si>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</si>
  <si>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</si>
  <si>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</si>
  <si>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</si>
  <si>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</si>
  <si>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</si>
  <si>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</si>
  <si>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</si>
  <si>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</si>
  <si>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</si>
  <si>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</si>
  <si>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</si>
  <si>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</si>
  <si>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</si>
  <si>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</si>
  <si>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</si>
  <si>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</si>
  <si>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</si>
  <si>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</si>
  <si>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</si>
  <si>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</si>
  <si>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</si>
  <si>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</si>
  <si>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</si>
  <si>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</si>
  <si>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</si>
  <si>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</si>
  <si>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</si>
  <si>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</si>
  <si>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</si>
  <si>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</si>
  <si>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</si>
  <si>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</si>
  <si>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</si>
  <si>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</si>
  <si>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</si>
  <si>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</si>
  <si>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</si>
  <si>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</si>
  <si>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</si>
  <si>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</si>
  <si>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</si>
  <si>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</si>
  <si>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</si>
  <si>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</si>
  <si>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</si>
  <si>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</si>
  <si>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</si>
  <si>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</si>
  <si>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</si>
  <si>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</si>
  <si>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</si>
  <si>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</si>
  <si>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</si>
  <si>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</si>
  <si>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</si>
  <si>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</si>
  <si>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</si>
  <si>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</si>
  <si>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</si>
  <si>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</si>
  <si>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</si>
  <si>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</si>
  <si>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</si>
  <si>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</si>
  <si>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</si>
  <si>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</si>
  <si>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</si>
  <si>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</si>
  <si>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</si>
  <si>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</si>
  <si>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</si>
  <si>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</si>
  <si>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</si>
  <si>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</si>
  <si>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</si>
  <si>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</si>
  <si>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</si>
  <si>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</si>
  <si>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</si>
  <si>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</si>
  <si>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</si>
  <si>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</si>
  <si>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</si>
  <si>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</si>
  <si>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</si>
  <si>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</si>
  <si>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</si>
  <si>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</si>
  <si>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</si>
  <si>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</si>
  <si>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</si>
  <si>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</si>
  <si>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</si>
  <si>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</si>
  <si>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</si>
  <si>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</si>
  <si>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</si>
  <si>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</si>
  <si>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</si>
  <si>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</si>
  <si>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</si>
  <si>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</si>
  <si>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</si>
  <si>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</si>
  <si>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</si>
  <si>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</si>
  <si>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</si>
  <si>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</si>
  <si>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</si>
  <si>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</si>
  <si>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</si>
  <si>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</si>
  <si>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</si>
  <si>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</si>
  <si>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</si>
  <si>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</si>
  <si>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</si>
  <si>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</si>
  <si>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</si>
  <si>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</si>
  <si>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</si>
  <si>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</si>
  <si>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</si>
  <si>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</si>
  <si>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</si>
  <si>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</si>
  <si>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</si>
  <si>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</si>
  <si>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</si>
  <si>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</si>
  <si>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</si>
  <si>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</si>
  <si>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</si>
  <si>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</si>
  <si>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</si>
  <si>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</si>
  <si>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</si>
  <si>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</si>
  <si>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</si>
  <si>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</si>
  <si>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</si>
  <si>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</si>
  <si>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</si>
  <si>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</si>
  <si>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</si>
  <si>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</si>
  <si>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</si>
  <si>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</si>
  <si>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</si>
  <si>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</si>
  <si>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</si>
  <si>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</si>
  <si>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</si>
  <si>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</si>
  <si>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</si>
  <si>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</si>
  <si>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</si>
  <si>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</si>
  <si>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</si>
  <si>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</si>
  <si>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</si>
  <si>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</si>
  <si>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</si>
  <si>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</si>
  <si>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</si>
  <si>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</si>
  <si>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NeoBerIV!$C$1</t>
  </si>
  <si>
    <t>NeoBer1700!$C$1</t>
  </si>
  <si>
    <t>NeoBerIV!$D$4</t>
  </si>
  <si>
    <t>NeoBer1700!$D$4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</si>
  <si>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</si>
  <si>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</si>
  <si>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</si>
  <si>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</si>
  <si>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</si>
  <si>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</si>
  <si>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</si>
  <si>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</si>
  <si>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</si>
  <si>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</si>
  <si>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</si>
  <si>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</si>
  <si>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</si>
  <si>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</si>
  <si>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</si>
  <si>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</si>
  <si>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</si>
  <si>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</si>
  <si>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</si>
  <si>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</si>
  <si>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</si>
  <si>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</si>
  <si>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</si>
  <si>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</si>
  <si>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</si>
  <si>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</si>
  <si>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</si>
  <si>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</si>
  <si>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</si>
  <si>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</si>
  <si>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</si>
  <si>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</si>
  <si>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</si>
  <si>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</si>
  <si>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</si>
  <si>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</si>
  <si>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</si>
  <si>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</si>
  <si>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</si>
  <si>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</si>
  <si>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</si>
  <si>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</si>
  <si>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</si>
  <si>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</si>
  <si>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</si>
  <si>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</si>
  <si>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</si>
  <si>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</si>
  <si>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</si>
  <si>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</si>
  <si>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</si>
  <si>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</si>
  <si>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</si>
  <si>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</si>
  <si>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</si>
  <si>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</si>
  <si>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</si>
  <si>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</si>
  <si>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</si>
  <si>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</si>
  <si>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</si>
  <si>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</si>
  <si>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</si>
  <si>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</si>
  <si>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</si>
  <si>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</si>
  <si>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</si>
  <si>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</si>
  <si>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</si>
  <si>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</si>
  <si>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</si>
  <si>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</si>
  <si>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</si>
  <si>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</si>
  <si>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</si>
  <si>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</si>
  <si>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</si>
  <si>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</si>
  <si>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</si>
  <si>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</si>
  <si>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</si>
  <si>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</si>
  <si>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</si>
  <si>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</si>
  <si>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</si>
  <si>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</si>
  <si>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</si>
  <si>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</si>
  <si>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</si>
  <si>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</si>
  <si>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</si>
  <si>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</si>
  <si>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</si>
  <si>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</si>
  <si>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</si>
  <si>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</si>
  <si>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</si>
  <si>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</si>
  <si>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</si>
  <si>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</si>
  <si>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</si>
  <si>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</si>
  <si>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</si>
  <si>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</si>
  <si>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</si>
  <si>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</si>
  <si>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</si>
  <si>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</si>
  <si>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</si>
  <si>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</si>
  <si>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</si>
  <si>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</si>
  <si>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</si>
  <si>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</si>
  <si>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</si>
  <si>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</si>
  <si>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</si>
  <si>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</si>
  <si>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</si>
  <si>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</si>
  <si>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</si>
  <si>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</si>
  <si>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</si>
  <si>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</si>
  <si>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</si>
  <si>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</si>
  <si>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</si>
  <si>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</si>
  <si>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</si>
  <si>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</si>
  <si>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</si>
  <si>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</si>
  <si>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</si>
  <si>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</si>
  <si>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</si>
  <si>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</si>
  <si>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</si>
  <si>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</si>
  <si>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</si>
  <si>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</si>
  <si>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</si>
  <si>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</si>
  <si>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</si>
  <si>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</si>
  <si>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</si>
  <si>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</si>
  <si>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</si>
  <si>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</si>
  <si>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</si>
  <si>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</si>
  <si>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</si>
  <si>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</si>
  <si>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</si>
  <si>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</si>
  <si>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</si>
  <si>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</si>
  <si>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</si>
  <si>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</si>
  <si>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</si>
  <si>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</si>
  <si>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</si>
  <si>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</si>
  <si>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</si>
  <si>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</si>
  <si>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</si>
  <si>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</si>
  <si>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</si>
  <si>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</si>
  <si>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</si>
  <si>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</si>
  <si>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</si>
  <si>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</si>
  <si>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</si>
  <si>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</si>
  <si>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</si>
  <si>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</si>
  <si>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</si>
  <si>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</si>
  <si>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</si>
  <si>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</si>
  <si>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</si>
  <si>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</si>
  <si>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</si>
  <si>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</si>
  <si>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</si>
  <si>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</si>
  <si>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</si>
  <si>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</si>
  <si>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</si>
  <si>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</si>
  <si>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</si>
  <si>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</si>
  <si>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</si>
  <si>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</si>
  <si>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</si>
  <si>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</si>
  <si>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</si>
  <si>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</si>
  <si>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</si>
  <si>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</si>
  <si>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</si>
  <si>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</si>
  <si>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</si>
  <si>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</si>
  <si>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</si>
  <si>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</si>
  <si>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</si>
  <si>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</si>
  <si>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</si>
  <si>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</si>
  <si>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</si>
  <si>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</si>
  <si>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</si>
  <si>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</si>
  <si>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</si>
  <si>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</si>
  <si>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</si>
  <si>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</si>
  <si>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</si>
  <si>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</si>
  <si>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</si>
  <si>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</si>
  <si>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</si>
  <si>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</si>
  <si>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</si>
  <si>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</si>
  <si>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</si>
  <si>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</si>
  <si>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</si>
  <si>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</si>
  <si>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</si>
  <si>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</si>
  <si>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</si>
  <si>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</si>
  <si>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</si>
  <si>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</si>
  <si>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</si>
  <si>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</si>
  <si>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</si>
  <si>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</si>
  <si>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</si>
  <si>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</si>
  <si>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</si>
  <si>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</si>
  <si>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</si>
  <si>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</si>
  <si>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</si>
  <si>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</si>
  <si>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</si>
  <si>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</si>
  <si>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</si>
  <si>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</si>
  <si>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</si>
  <si>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</si>
  <si>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</si>
  <si>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</si>
  <si>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</si>
  <si>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</si>
  <si>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</si>
  <si>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</si>
  <si>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</si>
  <si>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</si>
  <si>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</si>
  <si>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</si>
  <si>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</si>
  <si>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</si>
  <si>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PatData!$A$1:$B$713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</si>
  <si>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</si>
  <si>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</si>
  <si>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</si>
  <si>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</si>
  <si>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</si>
  <si>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</si>
  <si>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</si>
  <si>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</si>
  <si>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</si>
  <si>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</si>
  <si>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</si>
  <si>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</si>
  <si>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</si>
  <si>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</si>
  <si>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</si>
  <si>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</si>
  <si>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</si>
  <si>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</si>
  <si>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</si>
  <si>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</si>
  <si>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</si>
  <si>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</si>
  <si>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</si>
  <si>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</si>
  <si>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</si>
  <si>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</si>
  <si>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</si>
  <si>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</si>
  <si>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</si>
  <si>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</si>
  <si>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</si>
  <si>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</si>
  <si>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</si>
  <si>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</si>
  <si>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</si>
  <si>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</si>
  <si>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</si>
  <si>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</si>
  <si>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</si>
  <si>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</si>
  <si>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</si>
  <si>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</si>
  <si>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</si>
  <si>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</si>
  <si>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</si>
  <si>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</si>
  <si>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</si>
  <si>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</si>
  <si>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</si>
  <si>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</si>
  <si>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</si>
  <si>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</si>
  <si>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</si>
  <si>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</si>
  <si>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</si>
  <si>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</si>
  <si>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</si>
  <si>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</si>
  <si>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</si>
  <si>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</si>
  <si>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</si>
  <si>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</si>
  <si>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</si>
  <si>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</si>
  <si>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</si>
  <si>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</si>
  <si>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</si>
  <si>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</si>
  <si>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</si>
  <si>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</si>
  <si>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</si>
  <si>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</si>
  <si>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</si>
  <si>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</si>
  <si>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</si>
  <si>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</si>
  <si>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</si>
  <si>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</si>
  <si>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</si>
  <si>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</si>
  <si>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</si>
  <si>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</si>
  <si>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</si>
  <si>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</si>
  <si>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</si>
  <si>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</si>
  <si>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</si>
  <si>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</si>
  <si>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</si>
  <si>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</si>
  <si>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</si>
  <si>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</si>
  <si>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</si>
  <si>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</si>
  <si>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</si>
  <si>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</si>
  <si>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</si>
  <si>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</si>
  <si>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</si>
  <si>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</si>
  <si>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</si>
  <si>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</si>
  <si>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</si>
  <si>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</si>
  <si>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</si>
  <si>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</si>
  <si>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</si>
  <si>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</si>
  <si>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</si>
  <si>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</si>
  <si>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</si>
  <si>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</si>
  <si>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</si>
  <si>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</si>
  <si>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</si>
  <si>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</si>
  <si>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</si>
  <si>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</si>
  <si>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</si>
  <si>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</si>
  <si>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</si>
  <si>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</si>
  <si>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</si>
  <si>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</si>
  <si>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</si>
  <si>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</si>
  <si>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</si>
  <si>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</si>
  <si>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</si>
  <si>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</si>
  <si>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</si>
  <si>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</si>
  <si>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</si>
  <si>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</si>
  <si>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</si>
  <si>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</si>
  <si>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</si>
  <si>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</si>
  <si>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</si>
  <si>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</si>
  <si>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</si>
  <si>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</si>
  <si>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</si>
  <si>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</si>
  <si>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</si>
  <si>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</si>
  <si>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</si>
  <si>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</si>
  <si>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</si>
  <si>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</si>
  <si>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</si>
  <si>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</si>
  <si>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</si>
  <si>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</si>
  <si>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</si>
  <si>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</si>
  <si>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</si>
  <si>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</si>
  <si>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</si>
  <si>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</si>
  <si>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</si>
  <si>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</si>
  <si>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</si>
  <si>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</si>
  <si>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</si>
  <si>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</si>
  <si>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</si>
  <si>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</si>
  <si>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</si>
  <si>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</si>
  <si>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</si>
  <si>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</si>
  <si>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</si>
  <si>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</si>
  <si>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</si>
  <si>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</si>
  <si>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</si>
  <si>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</si>
  <si>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</si>
  <si>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</si>
  <si>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</si>
  <si>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</si>
  <si>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</si>
  <si>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</si>
  <si>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</si>
  <si>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</si>
  <si>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</si>
  <si>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</si>
  <si>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</si>
  <si>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</si>
  <si>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</si>
  <si>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</si>
  <si>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</si>
  <si>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</si>
  <si>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</si>
  <si>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</si>
  <si>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</si>
  <si>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</si>
  <si>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</si>
  <si>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</si>
  <si>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</si>
  <si>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</si>
  <si>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</si>
  <si>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</si>
  <si>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</si>
  <si>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</si>
  <si>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</si>
  <si>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</si>
  <si>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</si>
  <si>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</si>
  <si>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</si>
  <si>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</si>
  <si>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</si>
  <si>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</si>
  <si>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</si>
  <si>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</si>
  <si>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</si>
  <si>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</si>
  <si>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</si>
  <si>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</si>
  <si>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</si>
  <si>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</si>
  <si>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</si>
  <si>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</si>
  <si>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</si>
  <si>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</si>
  <si>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</si>
  <si>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</si>
  <si>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</si>
  <si>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</si>
  <si>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</si>
  <si>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</si>
  <si>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</si>
  <si>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</si>
  <si>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</si>
  <si>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</si>
  <si>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</si>
  <si>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</si>
  <si>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</si>
  <si>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</si>
  <si>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</si>
  <si>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</si>
  <si>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</si>
  <si>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</si>
  <si>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</si>
  <si>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</si>
  <si>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</si>
  <si>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</si>
  <si>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</si>
  <si>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</si>
  <si>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</si>
  <si>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</si>
  <si>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</si>
  <si>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</si>
  <si>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</si>
  <si>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</si>
  <si>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</si>
  <si>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</si>
  <si>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</si>
  <si>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</si>
  <si>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</si>
  <si>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</si>
  <si>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</si>
  <si>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</si>
  <si>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</si>
  <si>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</si>
  <si>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</si>
  <si>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</si>
  <si>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</si>
  <si>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</si>
  <si>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</si>
  <si>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</si>
  <si>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</si>
  <si>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</si>
  <si>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</si>
  <si>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</si>
  <si>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</si>
  <si>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</si>
  <si>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</si>
  <si>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</si>
  <si>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</si>
  <si>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</si>
  <si>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</si>
  <si>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</si>
  <si>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</si>
  <si>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</si>
  <si>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</si>
  <si>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</si>
  <si>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</si>
  <si>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</si>
  <si>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</si>
  <si>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</si>
  <si>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</si>
  <si>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</si>
  <si>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</si>
  <si>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</si>
  <si>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</si>
  <si>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</si>
  <si>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</si>
  <si>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</si>
  <si>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</si>
  <si>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</si>
  <si>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</si>
  <si>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</si>
  <si>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</si>
  <si>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</si>
  <si>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</si>
  <si>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</si>
  <si>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</si>
  <si>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</si>
  <si>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</si>
  <si>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</si>
  <si>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</si>
  <si>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</si>
  <si>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</si>
  <si>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</si>
  <si>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</si>
  <si>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</si>
  <si>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</si>
  <si>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</si>
  <si>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</si>
  <si>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</si>
  <si>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</si>
  <si>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</si>
  <si>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</si>
  <si>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</si>
  <si>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</si>
  <si>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</si>
  <si>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</si>
  <si>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</si>
  <si>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</si>
  <si>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</si>
  <si>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</si>
  <si>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</si>
  <si>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</si>
  <si>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</si>
  <si>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</si>
  <si>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</si>
  <si>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</si>
  <si>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</si>
  <si>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</si>
  <si>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</si>
  <si>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</si>
  <si>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</si>
  <si>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</si>
  <si>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</si>
  <si>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</si>
  <si>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</si>
  <si>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</si>
  <si>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</si>
  <si>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</si>
  <si>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</si>
  <si>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</si>
  <si>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</si>
  <si>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</si>
  <si>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</si>
  <si>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</si>
  <si>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</si>
  <si>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</si>
  <si>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</si>
  <si>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</si>
  <si>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</si>
  <si>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</si>
  <si>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</si>
  <si>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</si>
  <si>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</si>
  <si>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</si>
  <si>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</si>
  <si>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</si>
  <si>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</si>
  <si>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</si>
  <si>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</si>
  <si>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</si>
  <si>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</si>
  <si>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</si>
  <si>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</si>
  <si>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</si>
  <si>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</si>
  <si>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</si>
  <si>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</si>
  <si>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</si>
  <si>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</si>
  <si>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</si>
  <si>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</si>
  <si>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</si>
  <si>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</si>
  <si>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</si>
  <si>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</si>
  <si>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</si>
  <si>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</si>
  <si>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</si>
  <si>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</si>
  <si>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</si>
  <si>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</si>
  <si>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</si>
  <si>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</si>
  <si>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</si>
  <si>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</si>
  <si>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</si>
  <si>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</si>
  <si>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</si>
  <si>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</si>
  <si>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</si>
  <si>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</si>
  <si>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</si>
  <si>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</si>
  <si>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</si>
  <si>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</si>
  <si>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</si>
  <si>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</si>
  <si>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</si>
  <si>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</si>
  <si>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</si>
  <si>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</si>
  <si>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</si>
  <si>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</si>
  <si>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</si>
  <si>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</si>
  <si>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</si>
  <si>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</si>
  <si>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</si>
  <si>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</si>
  <si>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</si>
  <si>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</si>
  <si>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</si>
  <si>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</si>
  <si>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</si>
  <si>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</si>
  <si>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</si>
  <si>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</si>
  <si>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</si>
  <si>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_Neo_TPNCaCl2</t>
  </si>
  <si>
    <t>GlobNames!_FilterDatabase</t>
  </si>
  <si>
    <t>Opmerking Ped Med IV</t>
  </si>
  <si>
    <t>Opmerking Ped IV Lijnen</t>
  </si>
  <si>
    <t xml:space="preserve">Opmerking Ped Ent </t>
  </si>
  <si>
    <t>Opmerking Ped TPN</t>
  </si>
  <si>
    <t>Opmerking Ped Lab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</si>
  <si>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</si>
  <si>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</si>
  <si>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</si>
  <si>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</si>
  <si>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</si>
  <si>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</si>
  <si>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</si>
  <si>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</si>
  <si>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</si>
  <si>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</si>
  <si>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</si>
  <si>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</si>
  <si>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</si>
  <si>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</si>
  <si>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_Glob_MedDiscOpm_01</t>
  </si>
  <si>
    <t>_Glob_MedDiscOpm_02</t>
  </si>
  <si>
    <t>_Glob_MedDiscOpm_03</t>
  </si>
  <si>
    <t>_Glob_MedDiscOpm_04</t>
  </si>
  <si>
    <t>_Glob_MedDiscOpm_05</t>
  </si>
  <si>
    <t>_Glob_MedDiscOpm_06</t>
  </si>
  <si>
    <t>_Glob_MedDiscOpm_07</t>
  </si>
  <si>
    <t>_Glob_MedDiscOpm_08</t>
  </si>
  <si>
    <t>_Glob_MedDiscOpm_09</t>
  </si>
  <si>
    <t>_Glob_MedDiscOpm_10</t>
  </si>
  <si>
    <t>_Glob_MedDiscOpm_11</t>
  </si>
  <si>
    <t>_Glob_MedDiscOpm_12</t>
  </si>
  <si>
    <t>_Glob_MedDiscOpm_13</t>
  </si>
  <si>
    <t>_Glob_MedDiscOpm_14</t>
  </si>
  <si>
    <t>_Glob_MedDiscOpm_15</t>
  </si>
  <si>
    <t>_Glob_MedDiscOpm_16</t>
  </si>
  <si>
    <t>_Glob_MedDiscOpm_17</t>
  </si>
  <si>
    <t>_Glob_MedDiscOpm_18</t>
  </si>
  <si>
    <t>_Glob_MedDiscOpm_19</t>
  </si>
  <si>
    <t>_Glob_MedDiscOpm_20</t>
  </si>
  <si>
    <t>_Glob_MedDiscOpm_21</t>
  </si>
  <si>
    <t>_Glob_MedDiscOpm_22</t>
  </si>
  <si>
    <t>_Glob_MedDiscOpm_23</t>
  </si>
  <si>
    <t>_Glob_MedDiscOpm_24</t>
  </si>
  <si>
    <t>_Glob_MedDiscOpm_25</t>
  </si>
  <si>
    <t>_Glob_MedDiscOpm_26</t>
  </si>
  <si>
    <t>_Glob_MedDiscOpm_27</t>
  </si>
  <si>
    <t>_Glob_MedDiscOpm_28</t>
  </si>
  <si>
    <t>_Glob_MedDiscOpm_29</t>
  </si>
  <si>
    <t>_Glob_MedDiscOpm_30</t>
  </si>
  <si>
    <t>_Ped_EntOpm</t>
  </si>
  <si>
    <t>_Ped_IVLijnOpm</t>
  </si>
  <si>
    <t>_Ped_LabOpm</t>
  </si>
  <si>
    <t>_Ped_MedIVOpm</t>
  </si>
  <si>
    <t>_Ped_TPNOpm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</si>
  <si>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</si>
  <si>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</si>
  <si>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</si>
  <si>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</si>
  <si>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</si>
  <si>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</si>
  <si>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</si>
  <si>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</si>
  <si>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</si>
  <si>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</si>
  <si>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</si>
  <si>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</si>
  <si>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</si>
  <si>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</si>
  <si>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</si>
  <si>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</si>
  <si>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</si>
  <si>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</si>
  <si>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</si>
  <si>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</si>
  <si>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</si>
  <si>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</si>
  <si>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</si>
  <si>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</si>
  <si>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</si>
  <si>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</si>
  <si>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</si>
  <si>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</si>
  <si>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</si>
  <si>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</si>
  <si>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</si>
  <si>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</si>
  <si>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_Neo_Lab04_01</t>
  </si>
  <si>
    <t>_Neo_Lab04_02</t>
  </si>
  <si>
    <t>_Neo_Lab04_03</t>
  </si>
  <si>
    <t>_Neo_Lab04_04</t>
  </si>
  <si>
    <t>_Neo_Lab04_05</t>
  </si>
  <si>
    <t>_Neo_Lab04_06</t>
  </si>
  <si>
    <t>_Neo_Lab04_07</t>
  </si>
  <si>
    <t>_Neo_Lab04_08</t>
  </si>
  <si>
    <t>_Neo_Lab04_09</t>
  </si>
  <si>
    <t>_Neo_Lab04_10</t>
  </si>
  <si>
    <t>_Neo_Lab04_11</t>
  </si>
  <si>
    <t>_Neo_Lab04_12</t>
  </si>
  <si>
    <t>_Neo_Lab04_13</t>
  </si>
  <si>
    <t>_Neo_Lab04_14</t>
  </si>
  <si>
    <t>_Neo_Lab04_15</t>
  </si>
  <si>
    <t>_Neo_Lab04_16</t>
  </si>
  <si>
    <t>_Neo_Lab04_17</t>
  </si>
  <si>
    <t>_Neo_Lab04_18</t>
  </si>
  <si>
    <t>_Neo_Lab04_19</t>
  </si>
  <si>
    <t>_Neo_Lab04_20</t>
  </si>
  <si>
    <t>_Neo_Lab04_21</t>
  </si>
  <si>
    <t>_Neo_Lab04_22</t>
  </si>
  <si>
    <t>_Neo_Lab04_23</t>
  </si>
  <si>
    <t>_Neo_Lab04_24</t>
  </si>
  <si>
    <t>_Neo_Lab04_25</t>
  </si>
  <si>
    <t>_Neo_Lab04_26</t>
  </si>
  <si>
    <t>_Neo_Lab04_27</t>
  </si>
  <si>
    <t>_Neo_Lab04_28</t>
  </si>
  <si>
    <t>_Neo_Lab04_29</t>
  </si>
  <si>
    <t>_Neo_Lab04_30</t>
  </si>
  <si>
    <t>_Neo_Lab04_31</t>
  </si>
  <si>
    <t>_Neo_Lab12_01</t>
  </si>
  <si>
    <t>_Neo_Lab12_02</t>
  </si>
  <si>
    <t>_Neo_Lab12_03</t>
  </si>
  <si>
    <t>_Neo_Lab12_04</t>
  </si>
  <si>
    <t>_Neo_Lab12_05</t>
  </si>
  <si>
    <t>_Neo_Lab12_06</t>
  </si>
  <si>
    <t>_Neo_Lab12_07</t>
  </si>
  <si>
    <t>_Neo_Lab12_08</t>
  </si>
  <si>
    <t>_Neo_Lab12_09</t>
  </si>
  <si>
    <t>_Neo_Lab12_10</t>
  </si>
  <si>
    <t>_Neo_Lab12_11</t>
  </si>
  <si>
    <t>_Neo_Lab12_12</t>
  </si>
  <si>
    <t>_Neo_Lab12_13</t>
  </si>
  <si>
    <t>_Neo_Lab12_14</t>
  </si>
  <si>
    <t>_Neo_Lab12_15</t>
  </si>
  <si>
    <t>_Neo_Lab12_16</t>
  </si>
  <si>
    <t>_Neo_Lab12_17</t>
  </si>
  <si>
    <t>_Neo_Lab12_18</t>
  </si>
  <si>
    <t>_Neo_Lab12_19</t>
  </si>
  <si>
    <t>_Neo_Lab12_20</t>
  </si>
  <si>
    <t>_Neo_Lab12_21</t>
  </si>
  <si>
    <t>_Neo_Lab12_22</t>
  </si>
  <si>
    <t>_Neo_Lab12_23</t>
  </si>
  <si>
    <t>_Neo_Lab12_24</t>
  </si>
  <si>
    <t>_Neo_Lab12_25</t>
  </si>
  <si>
    <t>_Neo_Lab12_26</t>
  </si>
  <si>
    <t>_Neo_Lab12_27</t>
  </si>
  <si>
    <t>_Neo_Lab12_28</t>
  </si>
  <si>
    <t>_Neo_Lab12_29</t>
  </si>
  <si>
    <t>_Neo_Lab12_30</t>
  </si>
  <si>
    <t>_Neo_Lab12_31</t>
  </si>
  <si>
    <t>_Neo_Lab16_01</t>
  </si>
  <si>
    <t>_Neo_Lab16_02</t>
  </si>
  <si>
    <t>_Neo_Lab16_03</t>
  </si>
  <si>
    <t>_Neo_Lab16_04</t>
  </si>
  <si>
    <t>_Neo_Lab16_05</t>
  </si>
  <si>
    <t>_Neo_Lab16_06</t>
  </si>
  <si>
    <t>_Neo_Lab16_07</t>
  </si>
  <si>
    <t>_Neo_Lab16_08</t>
  </si>
  <si>
    <t>_Neo_Lab16_09</t>
  </si>
  <si>
    <t>_Neo_Lab16_10</t>
  </si>
  <si>
    <t>_Neo_Lab16_11</t>
  </si>
  <si>
    <t>_Neo_Lab16_12</t>
  </si>
  <si>
    <t>_Neo_Lab16_13</t>
  </si>
  <si>
    <t>_Neo_Lab16_14</t>
  </si>
  <si>
    <t>_Neo_Lab16_15</t>
  </si>
  <si>
    <t>_Neo_Lab16_16</t>
  </si>
  <si>
    <t>_Neo_Lab16_17</t>
  </si>
  <si>
    <t>_Neo_Lab16_18</t>
  </si>
  <si>
    <t>_Neo_Lab16_19</t>
  </si>
  <si>
    <t>_Neo_Lab16_20</t>
  </si>
  <si>
    <t>_Neo_Lab16_21</t>
  </si>
  <si>
    <t>_Neo_Lab16_22</t>
  </si>
  <si>
    <t>_Neo_Lab16_23</t>
  </si>
  <si>
    <t>_Neo_Lab16_24</t>
  </si>
  <si>
    <t>_Neo_Lab16_25</t>
  </si>
  <si>
    <t>_Neo_Lab16_26</t>
  </si>
  <si>
    <t>_Neo_Lab16_27</t>
  </si>
  <si>
    <t>_Neo_Lab16_28</t>
  </si>
  <si>
    <t>_Neo_Lab16_29</t>
  </si>
  <si>
    <t>_Neo_Lab16_30</t>
  </si>
  <si>
    <t>_Neo_Lab16_31</t>
  </si>
  <si>
    <t>_Neo_Lab20_01</t>
  </si>
  <si>
    <t>_Neo_Lab20_02</t>
  </si>
  <si>
    <t>_Neo_Lab20_03</t>
  </si>
  <si>
    <t>_Neo_Lab20_04</t>
  </si>
  <si>
    <t>_Neo_Lab20_05</t>
  </si>
  <si>
    <t>_Neo_Lab20_06</t>
  </si>
  <si>
    <t>_Neo_Lab20_07</t>
  </si>
  <si>
    <t>_Neo_Lab20_08</t>
  </si>
  <si>
    <t>_Neo_Lab20_09</t>
  </si>
  <si>
    <t>_Neo_Lab20_10</t>
  </si>
  <si>
    <t>_Neo_Lab20_11</t>
  </si>
  <si>
    <t>_Neo_Lab20_12</t>
  </si>
  <si>
    <t>_Neo_Lab20_13</t>
  </si>
  <si>
    <t>_Neo_Lab20_14</t>
  </si>
  <si>
    <t>_Neo_Lab20_15</t>
  </si>
  <si>
    <t>_Neo_Lab20_16</t>
  </si>
  <si>
    <t>_Neo_Lab20_17</t>
  </si>
  <si>
    <t>_Neo_Lab20_18</t>
  </si>
  <si>
    <t>_Neo_Lab20_19</t>
  </si>
  <si>
    <t>_Neo_Lab20_20</t>
  </si>
  <si>
    <t>_Neo_Lab20_21</t>
  </si>
  <si>
    <t>_Neo_Lab20_22</t>
  </si>
  <si>
    <t>_Neo_Lab20_23</t>
  </si>
  <si>
    <t>_Neo_Lab20_24</t>
  </si>
  <si>
    <t>_Neo_Lab20_25</t>
  </si>
  <si>
    <t>_Neo_Lab20_26</t>
  </si>
  <si>
    <t>_Neo_Lab20_27</t>
  </si>
  <si>
    <t>_Neo_Lab20_28</t>
  </si>
  <si>
    <t>_Neo_Lab20_29</t>
  </si>
  <si>
    <t>_Neo_Lab20_30</t>
  </si>
  <si>
    <t>_Neo_Lab20_31</t>
  </si>
  <si>
    <t>_Neo_Lab24_01</t>
  </si>
  <si>
    <t>_Neo_Lab24_02</t>
  </si>
  <si>
    <t>_Neo_Lab24_03</t>
  </si>
  <si>
    <t>_Neo_Lab24_04</t>
  </si>
  <si>
    <t>_Neo_Lab24_05</t>
  </si>
  <si>
    <t>_Neo_Lab24_06</t>
  </si>
  <si>
    <t>_Neo_Lab24_07</t>
  </si>
  <si>
    <t>_Neo_Lab24_08</t>
  </si>
  <si>
    <t>_Neo_Lab24_09</t>
  </si>
  <si>
    <t>_Neo_Lab24_10</t>
  </si>
  <si>
    <t>_Neo_Lab24_11</t>
  </si>
  <si>
    <t>_Neo_Lab24_12</t>
  </si>
  <si>
    <t>_Neo_Lab24_13</t>
  </si>
  <si>
    <t>_Neo_Lab24_14</t>
  </si>
  <si>
    <t>_Neo_Lab24_15</t>
  </si>
  <si>
    <t>_Neo_Lab24_16</t>
  </si>
  <si>
    <t>_Neo_Lab24_17</t>
  </si>
  <si>
    <t>_Neo_Lab24_18</t>
  </si>
  <si>
    <t>_Neo_Lab24_19</t>
  </si>
  <si>
    <t>_Neo_Lab24_20</t>
  </si>
  <si>
    <t>_Neo_Lab24_21</t>
  </si>
  <si>
    <t>_Neo_Lab24_22</t>
  </si>
  <si>
    <t>_Neo_Lab24_23</t>
  </si>
  <si>
    <t>_Neo_Lab24_24</t>
  </si>
  <si>
    <t>_Neo_Lab24_25</t>
  </si>
  <si>
    <t>_Neo_Lab24_26</t>
  </si>
  <si>
    <t>_Neo_Lab24_27</t>
  </si>
  <si>
    <t>_Neo_Lab24_28</t>
  </si>
  <si>
    <t>_Neo_Lab24_29</t>
  </si>
  <si>
    <t>_Neo_Lab24_30</t>
  </si>
  <si>
    <t>_Neo_Lab24_31</t>
  </si>
  <si>
    <t>_Neo_LabDag1_01</t>
  </si>
  <si>
    <t>_Neo_LabDag1_02</t>
  </si>
  <si>
    <t>_Neo_LabDag1_03</t>
  </si>
  <si>
    <t>_Neo_LabDag1_04</t>
  </si>
  <si>
    <t>_Neo_LabDag1_05</t>
  </si>
  <si>
    <t>_Neo_LabDag1_06</t>
  </si>
  <si>
    <t>_Neo_LabDag1_07</t>
  </si>
  <si>
    <t>_Neo_LabDag1_08</t>
  </si>
  <si>
    <t>_Neo_LabDag1_09</t>
  </si>
  <si>
    <t>_Neo_LabDag1_10</t>
  </si>
  <si>
    <t>_Neo_LabDag1_11</t>
  </si>
  <si>
    <t>_Neo_LabDag1_12</t>
  </si>
  <si>
    <t>_Neo_LabDag1_13</t>
  </si>
  <si>
    <t>_Neo_LabDag1_14</t>
  </si>
  <si>
    <t>_Neo_LabDag1_15</t>
  </si>
  <si>
    <t>_Neo_LabDag1_16</t>
  </si>
  <si>
    <t>_Neo_LabDag1_17</t>
  </si>
  <si>
    <t>_Neo_LabDag1_18</t>
  </si>
  <si>
    <t>_Neo_LabDag1_19</t>
  </si>
  <si>
    <t>_Neo_LabDag1_20</t>
  </si>
  <si>
    <t>_Neo_LabDag1_21</t>
  </si>
  <si>
    <t>_Neo_LabDag1_22</t>
  </si>
  <si>
    <t>_Neo_LabDag1_23</t>
  </si>
  <si>
    <t>_Neo_LabDag1_24</t>
  </si>
  <si>
    <t>_Neo_LabDag1_25</t>
  </si>
  <si>
    <t>_Neo_LabDag1_26</t>
  </si>
  <si>
    <t>_Neo_LabDag1_27</t>
  </si>
  <si>
    <t>_Neo_LabDag1_28</t>
  </si>
  <si>
    <t>_Neo_LabDag1_29</t>
  </si>
  <si>
    <t>_Neo_LabDag1_30</t>
  </si>
  <si>
    <t>_Neo_LabDag1_31</t>
  </si>
  <si>
    <t>_Neo_LabDag2_01</t>
  </si>
  <si>
    <t>_Neo_LabDag2_02</t>
  </si>
  <si>
    <t>_Neo_LabDag2_03</t>
  </si>
  <si>
    <t>_Neo_LabDag2_04</t>
  </si>
  <si>
    <t>_Neo_LabDag2_05</t>
  </si>
  <si>
    <t>_Neo_LabDag2_06</t>
  </si>
  <si>
    <t>_Neo_LabDag2_07</t>
  </si>
  <si>
    <t>_Neo_LabDag2_08</t>
  </si>
  <si>
    <t>_Neo_LabDag2_09</t>
  </si>
  <si>
    <t>_Neo_LabDag2_10</t>
  </si>
  <si>
    <t>_Neo_LabDag2_11</t>
  </si>
  <si>
    <t>_Neo_LabDag2_12</t>
  </si>
  <si>
    <t>_Neo_LabDag2_13</t>
  </si>
  <si>
    <t>_Neo_LabDag2_14</t>
  </si>
  <si>
    <t>_Neo_LabDag2_15</t>
  </si>
  <si>
    <t>_Neo_LabDag2_16</t>
  </si>
  <si>
    <t>_Neo_LabDag2_17</t>
  </si>
  <si>
    <t>_Neo_LabDag2_18</t>
  </si>
  <si>
    <t>_Neo_LabDag2_19</t>
  </si>
  <si>
    <t>_Neo_LabDag2_20</t>
  </si>
  <si>
    <t>_Neo_LabDag2_21</t>
  </si>
  <si>
    <t>_Neo_LabDag2_22</t>
  </si>
  <si>
    <t>_Neo_LabDag2_23</t>
  </si>
  <si>
    <t>_Neo_LabDag2_24</t>
  </si>
  <si>
    <t>_Neo_LabDag2_25</t>
  </si>
  <si>
    <t>_Neo_LabDag2_26</t>
  </si>
  <si>
    <t>_Neo_LabDag2_27</t>
  </si>
  <si>
    <t>_Neo_LabDag2_28</t>
  </si>
  <si>
    <t>_Neo_LabDag2_29</t>
  </si>
  <si>
    <t>_Neo_LabDag2_30</t>
  </si>
  <si>
    <t>_Neo_LabDag2_31</t>
  </si>
  <si>
    <t>_Neo_LabDag3_01</t>
  </si>
  <si>
    <t>_Neo_LabDag3_02</t>
  </si>
  <si>
    <t>_Neo_LabDag3_03</t>
  </si>
  <si>
    <t>_Neo_LabDag3_04</t>
  </si>
  <si>
    <t>_Neo_LabDag3_05</t>
  </si>
  <si>
    <t>_Neo_LabDag3_06</t>
  </si>
  <si>
    <t>_Neo_LabDag3_07</t>
  </si>
  <si>
    <t>_Neo_LabDag3_08</t>
  </si>
  <si>
    <t>_Neo_LabDag3_09</t>
  </si>
  <si>
    <t>_Neo_LabDag3_10</t>
  </si>
  <si>
    <t>_Neo_LabDag3_11</t>
  </si>
  <si>
    <t>_Neo_LabDag3_12</t>
  </si>
  <si>
    <t>_Neo_LabDag3_13</t>
  </si>
  <si>
    <t>_Neo_LabDag3_14</t>
  </si>
  <si>
    <t>_Neo_LabDag3_15</t>
  </si>
  <si>
    <t>_Neo_LabDag3_16</t>
  </si>
  <si>
    <t>_Neo_LabDag3_17</t>
  </si>
  <si>
    <t>_Neo_LabDag3_18</t>
  </si>
  <si>
    <t>_Neo_LabDag3_19</t>
  </si>
  <si>
    <t>_Neo_LabDag3_20</t>
  </si>
  <si>
    <t>_Neo_LabDag3_21</t>
  </si>
  <si>
    <t>_Neo_LabDag3_22</t>
  </si>
  <si>
    <t>_Neo_LabDag3_23</t>
  </si>
  <si>
    <t>_Neo_LabDag3_24</t>
  </si>
  <si>
    <t>_Neo_LabDag3_25</t>
  </si>
  <si>
    <t>_Neo_LabDag3_26</t>
  </si>
  <si>
    <t>_Neo_LabDag3_27</t>
  </si>
  <si>
    <t>_Neo_LabDag3_28</t>
  </si>
  <si>
    <t>_Neo_LabDag3_29</t>
  </si>
  <si>
    <t>_Neo_LabDag3_30</t>
  </si>
  <si>
    <t>_Neo_LabDag3_31</t>
  </si>
  <si>
    <t>_Neo_LabOpm</t>
  </si>
  <si>
    <t>_Neo_LabOpn_01</t>
  </si>
  <si>
    <t>_Neo_LabOpn_02</t>
  </si>
  <si>
    <t>_Neo_LabOpn_03</t>
  </si>
  <si>
    <t>_Neo_LabOpn_04</t>
  </si>
  <si>
    <t>_Neo_LabOpn_05</t>
  </si>
  <si>
    <t>_Neo_LabOpn_06</t>
  </si>
  <si>
    <t>_Neo_LabOpn_07</t>
  </si>
  <si>
    <t>_Neo_LabOpn_08</t>
  </si>
  <si>
    <t>_Neo_LabOpn_09</t>
  </si>
  <si>
    <t>_Neo_LabOpn_10</t>
  </si>
  <si>
    <t>_Neo_LabOpn_11</t>
  </si>
  <si>
    <t>_Neo_LabOpn_12</t>
  </si>
  <si>
    <t>_Neo_LabOpn_13</t>
  </si>
  <si>
    <t>_Neo_LabOpn_14</t>
  </si>
  <si>
    <t>_Neo_LabOpn_15</t>
  </si>
  <si>
    <t>_Neo_LabOpn_16</t>
  </si>
  <si>
    <t>_Neo_LabOpn_17</t>
  </si>
  <si>
    <t>_Neo_LabOpn_18</t>
  </si>
  <si>
    <t>_Neo_LabOpn_19</t>
  </si>
  <si>
    <t>_Neo_LabOpn_20</t>
  </si>
  <si>
    <t>_Neo_LabOpn_21</t>
  </si>
  <si>
    <t>_Neo_LabOpn_22</t>
  </si>
  <si>
    <t>_Neo_LabOpn_23</t>
  </si>
  <si>
    <t>_Neo_LabOpn_24</t>
  </si>
  <si>
    <t>_Neo_LabOpn_25</t>
  </si>
  <si>
    <t>_Neo_LabOpn_26</t>
  </si>
  <si>
    <t>_Neo_LabOpn_27</t>
  </si>
  <si>
    <t>_Neo_LabOpn_28</t>
  </si>
  <si>
    <t>_Neo_LabOpn_29</t>
  </si>
  <si>
    <t>_Neo_LabOpn_30</t>
  </si>
  <si>
    <t>_Neo_LabOpn_31</t>
  </si>
  <si>
    <t>_Neo_LabOpn_32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</si>
  <si>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</si>
  <si>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</si>
  <si>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</si>
  <si>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</si>
  <si>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</si>
  <si>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</si>
  <si>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</si>
  <si>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</si>
  <si>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_Ped_AfsprVerliezen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</si>
  <si>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</si>
  <si>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</si>
  <si>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</si>
  <si>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</si>
  <si>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</si>
  <si>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</si>
  <si>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</si>
  <si>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</si>
  <si>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</si>
  <si>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</si>
  <si>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</si>
  <si>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</si>
  <si>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</si>
  <si>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</si>
  <si>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</si>
  <si>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</si>
  <si>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</si>
  <si>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</si>
  <si>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</si>
  <si>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</si>
  <si>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</si>
  <si>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</si>
  <si>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</si>
  <si>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</si>
  <si>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</si>
  <si>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</si>
  <si>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</si>
  <si>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</si>
  <si>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</si>
  <si>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</si>
  <si>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</si>
  <si>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</si>
  <si>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</si>
  <si>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</si>
  <si>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</si>
  <si>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</si>
  <si>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</si>
  <si>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</si>
  <si>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</si>
  <si>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</si>
  <si>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</si>
  <si>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</si>
  <si>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</si>
  <si>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</si>
  <si>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</si>
  <si>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</si>
  <si>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</si>
  <si>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</si>
  <si>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</si>
  <si>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</si>
  <si>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</si>
  <si>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</si>
  <si>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</si>
  <si>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</si>
  <si>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</si>
  <si>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</si>
  <si>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</si>
  <si>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</si>
  <si>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</si>
  <si>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</si>
  <si>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</si>
  <si>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</si>
  <si>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</si>
  <si>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</si>
  <si>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</si>
  <si>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</si>
  <si>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</si>
  <si>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</si>
  <si>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</si>
  <si>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</si>
  <si>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</si>
  <si>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</si>
  <si>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</si>
  <si>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</si>
  <si>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</si>
  <si>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</si>
  <si>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</si>
  <si>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</si>
  <si>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</si>
  <si>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</si>
  <si>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</si>
  <si>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</si>
  <si>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</si>
  <si>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</si>
  <si>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</si>
  <si>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</si>
  <si>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</si>
  <si>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</si>
  <si>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</si>
  <si>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</si>
  <si>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</si>
  <si>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</si>
  <si>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</si>
  <si>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</si>
  <si>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</si>
  <si>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</si>
  <si>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</si>
  <si>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</si>
  <si>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</si>
  <si>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</si>
  <si>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</si>
  <si>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</si>
  <si>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</si>
  <si>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</si>
  <si>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</si>
  <si>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</si>
  <si>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</si>
  <si>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</si>
  <si>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</si>
  <si>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</si>
  <si>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</si>
  <si>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</si>
  <si>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</si>
  <si>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</si>
  <si>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</si>
  <si>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</si>
  <si>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</si>
  <si>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</si>
  <si>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</si>
  <si>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</si>
  <si>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</si>
  <si>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</si>
  <si>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</si>
  <si>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</si>
  <si>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</si>
  <si>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</si>
  <si>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</si>
  <si>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</si>
  <si>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</si>
  <si>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</si>
  <si>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</si>
  <si>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</si>
  <si>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</si>
  <si>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</si>
  <si>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</si>
  <si>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</si>
  <si>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</si>
  <si>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</si>
  <si>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</si>
  <si>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</si>
  <si>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</si>
  <si>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</si>
  <si>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</si>
  <si>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</si>
  <si>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</si>
  <si>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</si>
  <si>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</si>
  <si>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</si>
  <si>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</si>
  <si>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</si>
  <si>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</si>
  <si>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</si>
  <si>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</si>
  <si>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</si>
  <si>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</si>
  <si>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</si>
  <si>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</si>
  <si>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</si>
  <si>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</si>
  <si>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</si>
  <si>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</si>
  <si>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</si>
  <si>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</si>
  <si>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</si>
  <si>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</si>
  <si>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</si>
  <si>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</si>
  <si>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</si>
  <si>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</si>
  <si>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</si>
  <si>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</si>
  <si>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</si>
  <si>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</si>
  <si>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</si>
  <si>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</si>
  <si>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</si>
  <si>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</si>
  <si>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</si>
  <si>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</si>
  <si>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</si>
  <si>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</si>
  <si>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_Neo_TPNNacl</t>
  </si>
  <si>
    <t>_Ped_TPNCaCl</t>
  </si>
  <si>
    <t>_Ped_TPNCaGlucVol</t>
  </si>
  <si>
    <t>_Ped_TPNKCl1</t>
  </si>
  <si>
    <t>_Ped_TPNKCl2</t>
  </si>
  <si>
    <t>_Ped_TPNKeuze</t>
  </si>
  <si>
    <t>_Ped_TPNKNaFosfVol</t>
  </si>
  <si>
    <t>_Ped_TPNNaCl1</t>
  </si>
  <si>
    <t>_Ped_TPNSST1Keuze</t>
  </si>
  <si>
    <t>_Ped_TPNSST2Keuze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</si>
  <si>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</si>
  <si>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</si>
  <si>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</si>
  <si>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</si>
  <si>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</si>
  <si>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</si>
  <si>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</si>
  <si>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_Neo_ArtLijn</t>
  </si>
  <si>
    <t>_Neo_ArtLijn1700</t>
  </si>
  <si>
    <t>_Neo_Arts</t>
  </si>
  <si>
    <t>_Neo_Arts1700</t>
  </si>
  <si>
    <t>_Neo_Bed</t>
  </si>
  <si>
    <t>_Neo_Bed1700</t>
  </si>
  <si>
    <t>_Neo_CaCl21700</t>
  </si>
  <si>
    <t>_Neo_Dagen</t>
  </si>
  <si>
    <t>_Neo_Dagen1700</t>
  </si>
  <si>
    <t>_Neo_DagKeuze</t>
  </si>
  <si>
    <t>_Neo_DagKeuze1700</t>
  </si>
  <si>
    <t>_Neo_Extra</t>
  </si>
  <si>
    <t>_Neo_Extra_1</t>
  </si>
  <si>
    <t>_Neo_Extra_10</t>
  </si>
  <si>
    <t>_Neo_Extra_11</t>
  </si>
  <si>
    <t>_Neo_Extra_12</t>
  </si>
  <si>
    <t>_Neo_Extra_13</t>
  </si>
  <si>
    <t>_Neo_Extra_2</t>
  </si>
  <si>
    <t>_Neo_Extra_3</t>
  </si>
  <si>
    <t>_Neo_Extra_4</t>
  </si>
  <si>
    <t>_Neo_Extra_5</t>
  </si>
  <si>
    <t>_Neo_Extra_6</t>
  </si>
  <si>
    <t>_Neo_Extra_7</t>
  </si>
  <si>
    <t>_Neo_Extra_8</t>
  </si>
  <si>
    <t>_Neo_Extra_9</t>
  </si>
  <si>
    <t>_Neo_Extra1700</t>
  </si>
  <si>
    <t>_Neo_Extra1700_1</t>
  </si>
  <si>
    <t>_Neo_Extra1700_10</t>
  </si>
  <si>
    <t>_Neo_Extra1700_11</t>
  </si>
  <si>
    <t>_Neo_Extra1700_12</t>
  </si>
  <si>
    <t>_Neo_Extra1700_13</t>
  </si>
  <si>
    <t>_Neo_Extra1700_2</t>
  </si>
  <si>
    <t>_Neo_Extra1700_3</t>
  </si>
  <si>
    <t>_Neo_Extra1700_4</t>
  </si>
  <si>
    <t>_Neo_Extra1700_5</t>
  </si>
  <si>
    <t>_Neo_Extra1700_6</t>
  </si>
  <si>
    <t>_Neo_Extra1700_7</t>
  </si>
  <si>
    <t>_Neo_Extra1700_8</t>
  </si>
  <si>
    <t>_Neo_Extra1700_9</t>
  </si>
  <si>
    <t>_Neo_Fototherapie</t>
  </si>
  <si>
    <t>_Neo_Fototherapie1700</t>
  </si>
  <si>
    <t>_Neo_Frequentie_1</t>
  </si>
  <si>
    <t>_Neo_Frequentie_2</t>
  </si>
  <si>
    <t>_Neo_Frequentie1700_1</t>
  </si>
  <si>
    <t>_Neo_Frequentie1700_2</t>
  </si>
  <si>
    <t>_Neo_GeboorteDatum</t>
  </si>
  <si>
    <t>_Neo_Gewicht</t>
  </si>
  <si>
    <t>_Neo_GlucSterkte</t>
  </si>
  <si>
    <t>_Neo_GlucSterkte1700</t>
  </si>
  <si>
    <t>_Neo_Hoeveelheid_1</t>
  </si>
  <si>
    <t>_Neo_Hoeveelheid_2</t>
  </si>
  <si>
    <t>_Neo_Hoeveelheid1700_1</t>
  </si>
  <si>
    <t>_Neo_Hoeveelheid1700_2</t>
  </si>
  <si>
    <t>_Neo_IntakePerKg</t>
  </si>
  <si>
    <t>_Neo_IntakePerKg1700</t>
  </si>
  <si>
    <t>_Neo_IntraLipid</t>
  </si>
  <si>
    <t>_Neo_IntraLipid1700</t>
  </si>
  <si>
    <t>_Neo_KCl</t>
  </si>
  <si>
    <t>_Neo_KCl1700</t>
  </si>
  <si>
    <t>_Neo_Medicament_1</t>
  </si>
  <si>
    <t>_Neo_Medicament_2</t>
  </si>
  <si>
    <t>_Neo_Medicament_3</t>
  </si>
  <si>
    <t>_Neo_Medicament_4</t>
  </si>
  <si>
    <t>_Neo_Medicament_5</t>
  </si>
  <si>
    <t>_Neo_Medicament_6</t>
  </si>
  <si>
    <t>_Neo_Medicament_7</t>
  </si>
  <si>
    <t>_Neo_Medicament_8</t>
  </si>
  <si>
    <t>_Neo_Medicament_9</t>
  </si>
  <si>
    <t>_Neo_Medicament1700_1</t>
  </si>
  <si>
    <t>_Neo_Medicament1700_2</t>
  </si>
  <si>
    <t>_Neo_Medicament1700_3</t>
  </si>
  <si>
    <t>_Neo_Medicament1700_4</t>
  </si>
  <si>
    <t>_Neo_Medicament1700_5</t>
  </si>
  <si>
    <t>_Neo_Medicament1700_6</t>
  </si>
  <si>
    <t>_Neo_Medicament1700_7</t>
  </si>
  <si>
    <t>_Neo_Medicament1700_8</t>
  </si>
  <si>
    <t>_Neo_Medicament1700_9</t>
  </si>
  <si>
    <t>_Neo_MedSterkte_1</t>
  </si>
  <si>
    <t>_Neo_MedSterkte_2</t>
  </si>
  <si>
    <t>_Neo_MedSterkte_3</t>
  </si>
  <si>
    <t>_Neo_MedSterkte_4</t>
  </si>
  <si>
    <t>_Neo_MedSterkte_5</t>
  </si>
  <si>
    <t>_Neo_MedSterkte_6</t>
  </si>
  <si>
    <t>_Neo_MedSterkte_7</t>
  </si>
  <si>
    <t>_Neo_MedSterkte_8</t>
  </si>
  <si>
    <t>_Neo_MedSterkte_9</t>
  </si>
  <si>
    <t>_Neo_MedSterkte1700_1</t>
  </si>
  <si>
    <t>_Neo_MedSterkte1700_2</t>
  </si>
  <si>
    <t>_Neo_MedSterkte1700_3</t>
  </si>
  <si>
    <t>_Neo_MedSterkte1700_4</t>
  </si>
  <si>
    <t>_Neo_MedSterkte1700_5</t>
  </si>
  <si>
    <t>_Neo_MedSterkte1700_6</t>
  </si>
  <si>
    <t>_Neo_MedSterkte1700_7</t>
  </si>
  <si>
    <t>_Neo_MedSterkte1700_8</t>
  </si>
  <si>
    <t>_Neo_MedSterkte1700_9</t>
  </si>
  <si>
    <t>_Neo_MedTekst_1</t>
  </si>
  <si>
    <t>_Neo_MedTekst_2</t>
  </si>
  <si>
    <t>_Neo_MedTekst1700_1</t>
  </si>
  <si>
    <t>_Neo_MedTekst1700_2</t>
  </si>
  <si>
    <t>_Neo_MgCl2</t>
  </si>
  <si>
    <t>_Neo_MgCl21700</t>
  </si>
  <si>
    <t>_Neo_NaCl1700</t>
  </si>
  <si>
    <t>_Neo_NICUMix</t>
  </si>
  <si>
    <t>_Neo_NICUMix1700</t>
  </si>
  <si>
    <t>_Neo_OplHoev_1</t>
  </si>
  <si>
    <t>_Neo_OplHoev_2</t>
  </si>
  <si>
    <t>_Neo_OplHoev_3</t>
  </si>
  <si>
    <t>_Neo_OplHoev_4</t>
  </si>
  <si>
    <t>_Neo_OplHoev_5</t>
  </si>
  <si>
    <t>_Neo_OplHoev_6</t>
  </si>
  <si>
    <t>_Neo_OplHoev_7</t>
  </si>
  <si>
    <t>_Neo_OplHoev_8</t>
  </si>
  <si>
    <t>_Neo_OplHoev_9</t>
  </si>
  <si>
    <t>_Neo_OplHoev1700_1</t>
  </si>
  <si>
    <t>_Neo_OplHoev1700_2</t>
  </si>
  <si>
    <t>_Neo_OplHoev1700_3</t>
  </si>
  <si>
    <t>_Neo_OplHoev1700_4</t>
  </si>
  <si>
    <t>_Neo_OplHoev1700_5</t>
  </si>
  <si>
    <t>_Neo_OplHoev1700_6</t>
  </si>
  <si>
    <t>_Neo_OplHoev1700_7</t>
  </si>
  <si>
    <t>_Neo_OplHoev1700_8</t>
  </si>
  <si>
    <t>_Neo_OplHoev1700_9</t>
  </si>
  <si>
    <t>_Neo_Oplossing_1</t>
  </si>
  <si>
    <t>_Neo_Oplossing_10</t>
  </si>
  <si>
    <t>_Neo_Oplossing_11</t>
  </si>
  <si>
    <t>_Neo_Oplossing_12</t>
  </si>
  <si>
    <t>_Neo_Oplossing_2</t>
  </si>
  <si>
    <t>_Neo_Oplossing_3</t>
  </si>
  <si>
    <t>_Neo_Oplossing_4</t>
  </si>
  <si>
    <t>_Neo_Oplossing_5</t>
  </si>
  <si>
    <t>_Neo_Oplossing_6</t>
  </si>
  <si>
    <t>_Neo_Oplossing_7</t>
  </si>
  <si>
    <t>_Neo_Oplossing_8</t>
  </si>
  <si>
    <t>_Neo_Oplossing_9</t>
  </si>
  <si>
    <t>_Neo_Oplossing1700_1</t>
  </si>
  <si>
    <t>_Neo_Oplossing1700_10</t>
  </si>
  <si>
    <t>_Neo_Oplossing1700_11</t>
  </si>
  <si>
    <t>_Neo_Oplossing1700_12</t>
  </si>
  <si>
    <t>_Neo_Oplossing1700_2</t>
  </si>
  <si>
    <t>_Neo_Oplossing1700_3</t>
  </si>
  <si>
    <t>_Neo_Oplossing1700_4</t>
  </si>
  <si>
    <t>_Neo_Oplossing1700_5</t>
  </si>
  <si>
    <t>_Neo_Oplossing1700_6</t>
  </si>
  <si>
    <t>_Neo_Oplossing1700_7</t>
  </si>
  <si>
    <t>_Neo_Oplossing1700_8</t>
  </si>
  <si>
    <t>_Neo_Oplossing1700_9</t>
  </si>
  <si>
    <t>_Neo_Parenteraal</t>
  </si>
  <si>
    <t>_Neo_Parenteraal1700</t>
  </si>
  <si>
    <t>_Neo_PatNum</t>
  </si>
  <si>
    <t>_Neo_PatNum1700</t>
  </si>
  <si>
    <t>_Neo_PercentageKeuze_0</t>
  </si>
  <si>
    <t>_Neo_PercentageKeuze_1</t>
  </si>
  <si>
    <t>_Neo_PercentageKeuze_2</t>
  </si>
  <si>
    <t>_Neo_PercentageKeuze_3</t>
  </si>
  <si>
    <t>_Neo_PercentageKeuze_4</t>
  </si>
  <si>
    <t>_Neo_PercentageKeuze_5</t>
  </si>
  <si>
    <t>_Neo_PercentageKeuze_6</t>
  </si>
  <si>
    <t>_Neo_PercentageKeuze_7</t>
  </si>
  <si>
    <t>_Neo_PercentageKeuze_8</t>
  </si>
  <si>
    <t>_Neo_PercentageKeuze1700_0</t>
  </si>
  <si>
    <t>_Neo_PercentageKeuze1700_1</t>
  </si>
  <si>
    <t>_Neo_PercentageKeuze1700_2</t>
  </si>
  <si>
    <t>_Neo_PercentageKeuze1700_3</t>
  </si>
  <si>
    <t>_Neo_PercentageKeuze1700_4</t>
  </si>
  <si>
    <t>_Neo_PercentageKeuze1700_5</t>
  </si>
  <si>
    <t>_Neo_PercentageKeuze1700_6</t>
  </si>
  <si>
    <t>_Neo_PercentageKeuze1700_7</t>
  </si>
  <si>
    <t>_Neo_PercentageKeuze1700_8</t>
  </si>
  <si>
    <t>_Neo_Primene</t>
  </si>
  <si>
    <t>_Neo_Primene1700</t>
  </si>
  <si>
    <t>_Neo_SoluVit</t>
  </si>
  <si>
    <t>_Neo_SoluVit1700</t>
  </si>
  <si>
    <t>_Neo_SSTB</t>
  </si>
  <si>
    <t>_Neo_SSTB1700</t>
  </si>
  <si>
    <t>_Neo_Stand_1</t>
  </si>
  <si>
    <t>_Neo_Stand_10</t>
  </si>
  <si>
    <t>_Neo_Stand_11</t>
  </si>
  <si>
    <t>_Neo_Stand_12</t>
  </si>
  <si>
    <t>_Neo_Stand_2</t>
  </si>
  <si>
    <t>_Neo_Stand_3</t>
  </si>
  <si>
    <t>_Neo_Stand_4</t>
  </si>
  <si>
    <t>_Neo_Stand_5</t>
  </si>
  <si>
    <t>_Neo_Stand_6</t>
  </si>
  <si>
    <t>_Neo_Stand_7</t>
  </si>
  <si>
    <t>_Neo_Stand_8</t>
  </si>
  <si>
    <t>_Neo_Stand_9</t>
  </si>
  <si>
    <t>_Neo_Stand1700_1</t>
  </si>
  <si>
    <t>_Neo_Stand1700_10</t>
  </si>
  <si>
    <t>_Neo_Stand1700_11</t>
  </si>
  <si>
    <t>_Neo_Stand1700_12</t>
  </si>
  <si>
    <t>_Neo_Stand1700_2</t>
  </si>
  <si>
    <t>_Neo_Stand1700_3</t>
  </si>
  <si>
    <t>_Neo_Stand1700_4</t>
  </si>
  <si>
    <t>_Neo_Stand1700_5</t>
  </si>
  <si>
    <t>_Neo_Stand1700_6</t>
  </si>
  <si>
    <t>_Neo_Stand1700_7</t>
  </si>
  <si>
    <t>_Neo_Stand1700_8</t>
  </si>
  <si>
    <t>_Neo_Stand1700_9</t>
  </si>
  <si>
    <t>_Neo_Sterkte_1</t>
  </si>
  <si>
    <t>_Neo_Sterkte_2</t>
  </si>
  <si>
    <t>_Neo_Sterkte_3</t>
  </si>
  <si>
    <t>_Neo_Sterkte_4</t>
  </si>
  <si>
    <t>_Neo_Sterkte_5</t>
  </si>
  <si>
    <t>_Neo_Sterkte_6</t>
  </si>
  <si>
    <t>_Neo_Sterkte_7</t>
  </si>
  <si>
    <t>_Neo_Sterkte_8</t>
  </si>
  <si>
    <t>_Neo_Sterkte_9</t>
  </si>
  <si>
    <t>_Neo_Supervisor</t>
  </si>
  <si>
    <t>_Neo_Supervisor1700</t>
  </si>
  <si>
    <t>_Neo_Toevoeging_0</t>
  </si>
  <si>
    <t>_Neo_Toevoeging_1</t>
  </si>
  <si>
    <t>_Neo_Toevoeging_2</t>
  </si>
  <si>
    <t>_Neo_Toevoeging_3</t>
  </si>
  <si>
    <t>_Neo_Toevoeging_4</t>
  </si>
  <si>
    <t>_Neo_Toevoeging_5</t>
  </si>
  <si>
    <t>_Neo_Toevoeging_6</t>
  </si>
  <si>
    <t>_Neo_Toevoeging_7</t>
  </si>
  <si>
    <t>_Neo_Toevoeging_8</t>
  </si>
  <si>
    <t>_Neo_Toevoeging1700_0</t>
  </si>
  <si>
    <t>_Neo_Toevoeging1700_1</t>
  </si>
  <si>
    <t>_Neo_Toevoeging1700_2</t>
  </si>
  <si>
    <t>_Neo_Toevoeging1700_3</t>
  </si>
  <si>
    <t>_Neo_Toevoeging1700_4</t>
  </si>
  <si>
    <t>_Neo_Toevoeging1700_5</t>
  </si>
  <si>
    <t>_Neo_Toevoeging1700_6</t>
  </si>
  <si>
    <t>_Neo_Toevoeging1700_7</t>
  </si>
  <si>
    <t>_Neo_Toevoeging1700_8</t>
  </si>
  <si>
    <t>_Neo_Voeding</t>
  </si>
  <si>
    <t>_Neo_Voeding1700</t>
  </si>
  <si>
    <t>_Neo_VoornaamNICU</t>
  </si>
  <si>
    <t>_Neo_VoornaamNICU1700</t>
  </si>
  <si>
    <t>_Neo_Weken</t>
  </si>
  <si>
    <t>_Neo_Weken1700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</si>
  <si>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</si>
  <si>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</si>
  <si>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</si>
  <si>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</si>
  <si>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</si>
  <si>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</si>
  <si>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</si>
  <si>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</si>
  <si>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</si>
  <si>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</si>
  <si>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_Ped_TPNKClVol1</t>
  </si>
  <si>
    <t>_Ped_TPNKClVol2</t>
  </si>
  <si>
    <t>_Ped_TPNNaCl2</t>
  </si>
  <si>
    <t>_Ped_TPNNaClVol2</t>
  </si>
  <si>
    <t>_Ped_TPNKNaFosf</t>
  </si>
  <si>
    <t>_OpnDatum</t>
  </si>
  <si>
    <t>_Ped_TPNLipidStand</t>
  </si>
  <si>
    <t>tbl_Ped_MedIV</t>
  </si>
  <si>
    <t>_Ped_TPNMgCl</t>
  </si>
  <si>
    <t>_Ped_TPNMgClVol</t>
  </si>
  <si>
    <t>_Ped_TPNNaClVol1</t>
  </si>
  <si>
    <t>tbl_Neo_Opl</t>
  </si>
  <si>
    <t>_Ped_TPNPediTrace</t>
  </si>
  <si>
    <t>tbl_Ped_PMInstelling</t>
  </si>
  <si>
    <t>tbl_Ped_PMStandaard</t>
  </si>
  <si>
    <t>tbl_Neo_Pos</t>
  </si>
  <si>
    <t>tbl_ReservePat</t>
  </si>
  <si>
    <t>_Ped_TPNSMOF</t>
  </si>
  <si>
    <t>_Ped_TPNSoluvit</t>
  </si>
  <si>
    <t>_Ped_TPNSoluvitVol</t>
  </si>
  <si>
    <t>_Ped_TPNSST2Stand</t>
  </si>
  <si>
    <t>_Ped_TPNSST1Stand</t>
  </si>
  <si>
    <t>tbl_Neo_Tube</t>
  </si>
  <si>
    <t>Var_Ped_TotVocht</t>
  </si>
  <si>
    <t>_Ped_TPNVol</t>
  </si>
  <si>
    <t>_Ped_TPNVitIntra</t>
  </si>
  <si>
    <t>_Ped_TPNVitIntraVol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</si>
  <si>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</si>
  <si>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</si>
  <si>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</si>
  <si>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</si>
  <si>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</si>
  <si>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</si>
  <si>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</si>
  <si>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</si>
  <si>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</si>
  <si>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</si>
  <si>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</si>
  <si>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</si>
  <si>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</si>
  <si>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</si>
  <si>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</si>
  <si>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</si>
  <si>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</si>
  <si>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</si>
  <si>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</si>
  <si>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</si>
  <si>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</si>
  <si>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</si>
  <si>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</si>
  <si>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</si>
  <si>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</si>
  <si>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</si>
  <si>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</si>
  <si>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</si>
  <si>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</si>
  <si>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</si>
  <si>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</si>
  <si>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</si>
  <si>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</si>
  <si>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</si>
  <si>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</si>
  <si>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</si>
  <si>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</si>
  <si>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</si>
  <si>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</si>
  <si>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</si>
  <si>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</si>
  <si>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</si>
  <si>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</si>
  <si>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</si>
  <si>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</si>
  <si>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</si>
  <si>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</si>
  <si>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</si>
  <si>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</si>
  <si>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</si>
  <si>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</si>
  <si>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</si>
  <si>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</si>
  <si>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</si>
  <si>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</si>
  <si>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</si>
  <si>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</si>
  <si>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</si>
  <si>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</si>
  <si>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</si>
  <si>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</si>
  <si>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</si>
  <si>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</si>
  <si>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</si>
  <si>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</si>
  <si>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</si>
  <si>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</si>
  <si>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</si>
  <si>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</si>
  <si>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</si>
  <si>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</si>
  <si>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</si>
  <si>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</si>
  <si>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</si>
  <si>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</si>
  <si>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</si>
  <si>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</si>
  <si>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</si>
  <si>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</si>
  <si>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</si>
  <si>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</si>
  <si>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</si>
  <si>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</si>
  <si>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</si>
  <si>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</si>
  <si>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</si>
  <si>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</si>
  <si>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</si>
  <si>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</si>
  <si>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</si>
  <si>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</si>
  <si>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</si>
  <si>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</si>
  <si>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</si>
  <si>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</si>
  <si>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</si>
  <si>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</si>
  <si>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</si>
  <si>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</si>
  <si>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</si>
  <si>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</si>
  <si>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</si>
  <si>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</si>
  <si>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</si>
  <si>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</si>
  <si>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</si>
  <si>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</si>
  <si>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</si>
  <si>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</si>
  <si>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</si>
  <si>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</si>
  <si>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</si>
  <si>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</si>
  <si>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</si>
  <si>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</si>
  <si>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</si>
  <si>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</si>
  <si>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</si>
  <si>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_Neo_SelectedIntralipidSmof</t>
  </si>
  <si>
    <t>_Neo_SelectedIntralipidSmof1700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</si>
  <si>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</si>
  <si>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</si>
  <si>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</si>
  <si>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</si>
  <si>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</si>
  <si>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</si>
  <si>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</si>
  <si>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</si>
  <si>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</si>
  <si>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</si>
  <si>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</si>
  <si>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</si>
  <si>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</si>
  <si>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</si>
  <si>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</si>
  <si>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</si>
  <si>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</si>
  <si>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</si>
  <si>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</si>
  <si>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</si>
  <si>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</si>
  <si>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</si>
  <si>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</si>
  <si>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</si>
  <si>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</si>
  <si>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</si>
  <si>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</si>
  <si>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</si>
  <si>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</si>
  <si>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</si>
  <si>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</si>
  <si>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</si>
  <si>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</si>
  <si>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</si>
  <si>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</si>
  <si>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</si>
  <si>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</si>
  <si>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</si>
  <si>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</si>
  <si>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</si>
  <si>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</si>
  <si>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</si>
  <si>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</si>
  <si>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</si>
  <si>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</si>
  <si>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</si>
  <si>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</si>
  <si>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</si>
  <si>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</si>
  <si>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</si>
  <si>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</si>
  <si>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</si>
  <si>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</si>
  <si>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</si>
  <si>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</si>
  <si>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</si>
  <si>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</si>
  <si>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</si>
  <si>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</si>
  <si>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</si>
  <si>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</si>
  <si>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</si>
  <si>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</si>
  <si>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</si>
  <si>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</si>
  <si>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</si>
  <si>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</si>
  <si>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</si>
  <si>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</si>
  <si>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</si>
  <si>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</si>
  <si>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</si>
  <si>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</si>
  <si>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</si>
  <si>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</si>
  <si>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</si>
  <si>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_Pat__Gewicht</t>
  </si>
  <si>
    <t>_Pat__Lengte</t>
  </si>
  <si>
    <t>Var_Neo_Dag1700</t>
  </si>
  <si>
    <t>IsData</t>
  </si>
  <si>
    <t>IsNeo</t>
  </si>
  <si>
    <t>IsPed</t>
  </si>
  <si>
    <t>InPatData</t>
  </si>
  <si>
    <t>Patient: Achternaam, Voornaam</t>
  </si>
  <si>
    <t>Naam: Achternaam, Voornaam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</si>
  <si>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</si>
  <si>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</si>
  <si>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</si>
  <si>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</si>
  <si>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</si>
  <si>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</si>
  <si>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</si>
  <si>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</si>
  <si>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F:=_Neo_Gewicht</t>
  </si>
  <si>
    <t>F:=IF(NeoBerIV!B20&gt;1;INDEX(tbl_Ped_MedIV;NeoBerIV!B20;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</si>
  <si>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</si>
  <si>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</si>
  <si>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</si>
  <si>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</si>
  <si>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</si>
  <si>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</si>
  <si>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</si>
  <si>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</si>
  <si>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F:=IF(NeoBer1700!B20&gt;1;INDEX(tbl_Ped_MedIV;NeoBer1700!B20;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</si>
  <si>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</si>
  <si>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</si>
  <si>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</si>
  <si>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</si>
  <si>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</si>
  <si>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</si>
  <si>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</si>
  <si>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</si>
  <si>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</si>
  <si>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</si>
  <si>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F:=IF(NeoBer1700!B21&gt;1;INDEX(tbl_Ped_MedIV;NeoBer1700!B21;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</si>
  <si>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</si>
  <si>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</si>
  <si>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</si>
  <si>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</si>
  <si>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</si>
  <si>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</si>
  <si>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</si>
  <si>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</si>
  <si>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F:=IF(NeoBer1700!B22&gt;1;INDEX(tbl_Ped_MedIV;NeoBer1700!B22;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</si>
  <si>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F:=IF(NeoBer1700!B23&gt;1;INDEX(tbl_Ped_MedIV;NeoBer1700!B23;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</si>
  <si>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F:=IF(NeoBer1700!B24&gt;1;INDEX(tbl_Ped_MedIV;NeoBer1700!B24;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</si>
  <si>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F:=IF(NeoBer1700!B25&gt;1;INDEX(tbl_Ped_MedIV;NeoBer1700!B25;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</si>
  <si>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F:=IF(NeoBer1700!B26&gt;1;INDEX(tbl_Ped_MedIV;NeoBer1700!B26;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</si>
  <si>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F:=IF(NeoBer1700!B27&gt;1;INDEX(tbl_Ped_MedIV;NeoBer1700!B27;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</si>
  <si>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F:=IF(NeoBer1700!B28&gt;1;INDEX(tbl_Ped_MedIV;NeoBer1700!B28;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</si>
  <si>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</si>
  <si>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</si>
  <si>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F:=IF(NeoBerIV!B21&gt;1;INDEX(tbl_Ped_MedIV;NeoBerIV!B21;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</si>
  <si>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</si>
  <si>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</si>
  <si>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</si>
  <si>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</si>
  <si>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</si>
  <si>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</si>
  <si>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</si>
  <si>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F:=IF(NeoBerIV!B22&gt;1;INDEX(tbl_Ped_MedIV;NeoBerIV!B22;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</si>
  <si>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F:=IF(NeoBerIV!B23&gt;1;INDEX(tbl_Ped_MedIV;NeoBerIV!B23;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</si>
  <si>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F:=IF(NeoBerIV!B24&gt;1;INDEX(tbl_Ped_MedIV;NeoBerIV!B24;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</si>
  <si>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F:=IF(NeoBerIV!B25&gt;1;INDEX(tbl_Ped_MedIV;NeoBerIV!B25;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</si>
  <si>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F:=IF(NeoBerIV!B26&gt;1;INDEX(tbl_Ped_MedIV;NeoBerIV!B26;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</si>
  <si>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F:=IF(NeoBerIV!B27&gt;1;INDEX(tbl_Ped_MedIV;NeoBerIV!B27;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</si>
  <si>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F:=IF(NeoBerIV!B28&gt;1;INDEX(tbl_Ped_MedIV;NeoBerIV!B28;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</si>
  <si>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</si>
  <si>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</si>
  <si>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</si>
  <si>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</si>
  <si>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</si>
  <si>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</si>
  <si>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</si>
  <si>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</si>
  <si>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</si>
  <si>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</si>
  <si>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</si>
  <si>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</si>
  <si>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</si>
  <si>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</si>
  <si>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</si>
  <si>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</si>
  <si>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</si>
  <si>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</si>
  <si>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</si>
  <si>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F:=IF(AND(INDEX(tbl_Neo_LijstVoeding;_Neo_Voeding;14)="KV";_Neo_Toevoeging_5 &gt; 1;Var_Neo_Percentage_5 &gt; 0); CONCATENATE("Toev KV: ";INDEX(tbl_Neo_NutrKunstToev;_Neo_Toevoeging_5;1);" ";Var_Neo_Percentage_5;" %");"")</t>
  </si>
  <si>
    <t>F:=IF(AND(INDEX(tbl_Neo_LijstVoeding;_Neo_Voeding;14)="KV";_Neo_Toevoeging_6 &gt; 1;Var_Neo_Percentage_6 &gt; 0); CONCATENATE("Toev KV: ";INDEX(tbl_Neo_NutrKunstToev;_Neo_Toevoeging_6;1);" ";Var_Neo_Percentage_6;" %");"")</t>
  </si>
  <si>
    <t>F:=IF(AND(INDEX(tbl_Neo_LijstVoeding;_Neo_Voeding;14)="KV";_Neo_Toevoeging_7 &gt; 1;Var_Neo_Percentage_7 &gt; 0); CONCATENATE("Toev KV: ";INDEX(tbl_Neo_NutrKunstToev;_Neo_Toevoeging_7;1);" ";Var_Neo_Percentage_7;" %");"")</t>
  </si>
  <si>
    <t>F:=IF(AND(INDEX(tbl_Neo_LijstVoeding;_Neo_Voeding;14)="KV";_Neo_Toevoeging_8 &gt; 1;Var_Neo_Percentage_8 &gt; 0); CONCATENATE("Toev KV: ";INDEX(tbl_Neo_NutrKunstToev;_Neo_Toevoeging_8;1);" ";Var_Neo_Percentage_8;" %");"")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</si>
  <si>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</si>
  <si>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</si>
  <si>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</si>
  <si>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F:=IF(AND(INDEX(tbl_Neo_LijstVoeding;_Neo_Voeding1700;14)="KV";_Neo_Toevoeging1700_5 &gt; 1;Var_Neo_Percentage1700_5 &gt; 0); CONCATENATE("Toev KV: ";INDEX(tbl_Neo_NutrKunstToev;_Neo_Toevoeging1700_5;1);" ";Var_Neo_Percentage1700_5;" %");"")</t>
  </si>
  <si>
    <t>F:=IF(AND(INDEX(tbl_Neo_LijstVoeding;_Neo_Voeding1700;14)="KV";_Neo_Toevoeging1700_6 &gt; 1;Var_Neo_Percentage1700_6 &gt; 0); CONCATENATE("Toev KV: ";INDEX(tbl_Neo_NutrKunstToev;_Neo_Toevoeging1700_6;1);" ";Var_Neo_Percentage1700_6;" %");"")</t>
  </si>
  <si>
    <t>F:=IF(AND(INDEX(tbl_Neo_LijstVoeding;_Neo_Voeding1700;14)="KV";_Neo_Toevoeging1700_7 &gt; 1;Var_Neo_Percentage1700_7 &gt; 0); CONCATENATE("Toev KV: ";INDEX(tbl_Neo_NutrKunstToev;_Neo_Toevoeging1700_7;1);" ";Var_Neo_Percentage1700_7;" %");"")</t>
  </si>
  <si>
    <t>F:=IF(AND(INDEX(tbl_Neo_LijstVoeding;_Neo_Voeding1700;14)="KV";_Neo_Toevoeging1700_8 &gt; 1;Var_Neo_Percentage1700_8 &gt; 0); CONCATENATE("Toev KV: ";INDEX(tbl_Neo_NutrKunstToev;_Neo_Toevoeging1700_8;1);" ";Var_Neo_Percentage1700_8;" %");"")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</si>
  <si>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</si>
  <si>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</si>
  <si>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</si>
  <si>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</si>
  <si>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</si>
  <si>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F:=IF(AND(INDEX(tbl_Neo_LijstVoeding;_Neo_Voeding1700;14)="MM";Var_Neo_Percentage1700_0 &gt; 0); CONCATENATE("Toev MM: BMF ";Var_Neo_Percentage1700_0;" %");"")</t>
  </si>
  <si>
    <t>F:=IF(AND(INDEX(tbl_Neo_LijstVoeding;_Neo_Voeding1700;14)="MM";_Neo_Toevoeging1700_1 &gt; 1;Var_Neo_Percentage1700_1 &gt; 0); CONCATENATE("Toev MM: ";INDEX(tbl_Neo_NutrMMToev;_Neo_Toevoeging1700_1;1);" ";Var_Neo_Percentage1700_1;" %");"")</t>
  </si>
  <si>
    <t>F:=IF(AND(INDEX(tbl_Neo_LijstVoeding;_Neo_Voeding1700;14)="MM";_Neo_Toevoeging1700_2 &gt; 1;Var_Neo_Percentage1700_2 &gt; 0); CONCATENATE("Toev MM: ";INDEX(tbl_Neo_NutrMMToev;_Neo_Toevoeging1700_2;1);" ";Var_Neo_Percentage1700_2;" %");"")</t>
  </si>
  <si>
    <t>F:=IF(AND(INDEX(tbl_Neo_LijstVoeding;_Neo_Voeding1700;14)="MM";_Neo_Toevoeging1700_3 &gt; 1;Var_Neo_Percentage1700_3 &gt; 0); CONCATENATE("Toev MM: ";INDEX(tbl_Neo_NutrMMToev;_Neo_Toevoeging1700_3;1);" ";Var_Neo_Percentage1700_3;" %");"")</t>
  </si>
  <si>
    <t>F:=IF(AND(INDEX(tbl_Neo_LijstVoeding;_Neo_Voeding1700;14)="MM";_Neo_Toevoeging1700_4 &gt; 1;Var_Neo_Percentage1700_4 &gt; 0); CONCATENATE("Toev MM: ";INDEX(tbl_Neo_NutrMMToev;_Neo_Toevoeging1700_4;1);" ";Var_Neo_Percentage1700_4;" %");"")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</si>
  <si>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</si>
  <si>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</si>
  <si>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</si>
  <si>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F:=IF(AND(INDEX(tbl_Neo_LijstVoeding;_Neo_Voeding;14)="MM";Var_Neo_Percentage_0 &gt; 0); CONCATENATE("Toev MM: BMF ";Var_Neo_Percentage_0;" %");"")</t>
  </si>
  <si>
    <t>F:=IF(AND(INDEX(tbl_Neo_LijstVoeding;_Neo_Voeding;14)="MM";_Neo_Toevoeging_1 &gt; 1;Var_Neo_Percentage_1 &gt; 0); CONCATENATE("Toev MM: ";INDEX(tbl_Neo_NutrMMToev;_Neo_Toevoeging_1;1);" ";Var_Neo_Percentage_1;" %");"")</t>
  </si>
  <si>
    <t>F:=IF(AND(INDEX(tbl_Neo_LijstVoeding;_Neo_Voeding;14)="MM";_Neo_Toevoeging_2 &gt; 1;Var_Neo_Percentage_2 &gt; 0); CONCATENATE("Toev MM: ";INDEX(tbl_Neo_NutrMMToev;_Neo_Toevoeging_2;1);" ";Var_Neo_Percentage_2;" %");"")</t>
  </si>
  <si>
    <t>F:=IF(AND(INDEX(tbl_Neo_LijstVoeding;_Neo_Voeding;14)="MM";_Neo_Toevoeging_3 &gt; 1;Var_Neo_Percentage_3 &gt; 0); CONCATENATE("Toev MM: ";INDEX(tbl_Neo_NutrMMToev;_Neo_Toevoeging_3;1);" ";Var_Neo_Percentage_3;" %");"")</t>
  </si>
  <si>
    <t>F:=IF(AND(INDEX(tbl_Neo_LijstVoeding;_Neo_Voeding;14)="MM";_Neo_Toevoeging_4 &gt; 1;Var_Neo_Percentage_4 &gt; 0); CONCATENATE("Toev MM: ";INDEX(tbl_Neo_NutrMMToev;_Neo_Toevoeging_4;1);" ";Var_Neo_Percentage_4;" %");"")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</si>
  <si>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</si>
  <si>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</si>
  <si>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</si>
  <si>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</si>
  <si>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F:=IF(NeoBerIV!$K$39&gt;0;IF(_Neo_DagKeuze1700=1;NeoBerIV!$C$39-M10;0);"")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</si>
  <si>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</si>
  <si>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</si>
  <si>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</si>
  <si>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</si>
  <si>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F:=IF(NeoBerIV!$K$38&gt;0;IF(_Neo_DagKeuze1700&lt;&gt;2;(NeoBerIV!$C$38-M9)*100;0);"")</t>
  </si>
  <si>
    <t>F:=IF(NeoBerIV!$K$38&gt;0;IF(_Neo_DagKeuze1700&lt;&gt;2;TRUNC(NeoBerIV!$C$38);0);"")</t>
  </si>
  <si>
    <t>F:=IF(NeoBerIV!$K$40&gt;0;IF(_Neo_DagKeuze1700=1;(NeoBerIV!$C$40-M11)*100;0);"")</t>
  </si>
  <si>
    <t>F:=IF(NeoBerIV!$K$40&gt;0;TRUNC(NeoBerIV!$C$40);"")</t>
  </si>
  <si>
    <t>F:=IF(NeoBerIV!$K$37&gt;0;IF(_Neo_DagKeuze1700&lt;&gt;2;(NeoBerIV!$C$37-M8)*100;0);"")</t>
  </si>
  <si>
    <t>F:=IF(NeoBerIV!$K$37&gt;0;IF(_Neo_DagKeuze&lt;&gt;2;TRUNC(NeoBerIV!$C$37);0);"")</t>
  </si>
  <si>
    <t>F:=IF(_Neo_DagKeuze=2;(NeoBerIV!$C$43-M14)*100;"")</t>
  </si>
  <si>
    <t>F:=IF(_Neo_DagKeuze=2;TRUNC(NeoBerIV!$C$43);"")</t>
  </si>
  <si>
    <t>F:=IF(NeoBerIV!$K$42&gt;0;IF(_Neo_DagKeuze1700&lt;&gt;1;(NeoBerIV!$C$42-M13)*100;0);"")</t>
  </si>
  <si>
    <t>F:=IF(NeoBerIV!$K$42&gt;0;TRUNC(NeoBerIV!$C$42);"")</t>
  </si>
  <si>
    <t>F:=IF(_Neo_DagKeuze=3;(NeoBerIV!$C$44-M15)*100;"")</t>
  </si>
  <si>
    <t>F:=IF(_Neo_DagKeuze=3;TRUNC(NeoBerIV!$C$44);"")</t>
  </si>
  <si>
    <t>F:=IF(NeoBerIV!$K$41&gt;0;IF(_Neo_DagKeuze1700=1;(NeoBerIV!$C$41-M12)*100;0);"")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</si>
  <si>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</si>
  <si>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</si>
  <si>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</si>
  <si>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</si>
  <si>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</si>
  <si>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</si>
  <si>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</si>
  <si>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F:=IF(NeoBer1700!$K$39&gt;0;IF(_Neo_DagKeuze1700=1;NeoBer1700!$C$39-M10;0);"")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</si>
  <si>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</si>
  <si>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</si>
  <si>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</si>
  <si>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</si>
  <si>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F:=IF(NeoBer1700!$K$38&gt;0;IF(_Neo_DagKeuze1700&lt;&gt;2;(NeoBer1700!$C$38-M9)*100;0);"")</t>
  </si>
  <si>
    <t>F:=IF(NeoBer1700!$K$38&gt;0;IF(_Neo_DagKeuze1700&lt;&gt;2;TRUNC(NeoBer1700!$C$38);0);"")</t>
  </si>
  <si>
    <t>F:=IF(NeoBer1700!$K$40&gt;0;IF(_Neo_DagKeuze1700=1;(NeoBer1700!$C$40-M11)*100;0);"")</t>
  </si>
  <si>
    <t>F:=IF(NeoBer1700!$K$40&gt;0;TRUNC(NeoBer1700!$C$40);"")</t>
  </si>
  <si>
    <t>F:=IF(NeoBer1700!$K$37&gt;0;IF(_Neo_DagKeuze1700&lt;&gt;2;(NeoBer1700!$C$37-M8)*100;0);"")</t>
  </si>
  <si>
    <t>F:=IF(NeoBer1700!$K$37&gt;0;IF(_Neo_DagKeuze&lt;&gt;2;TRUNC(NeoBer1700!$C$37);0);"")</t>
  </si>
  <si>
    <t>F:=IF(_Neo_DagKeuze=2;(NeoBer1700!$C$43-M14)*100;"")</t>
  </si>
  <si>
    <t>F:=IF(_Neo_DagKeuze=2;TRUNC(NeoBer1700!$C$43);"")</t>
  </si>
  <si>
    <t>F:=IF(NeoBer1700!$K$42&gt;0;IF(_Neo_DagKeuze1700&lt;&gt;1;(NeoBer1700!$C$42-M13)*100;0);"")</t>
  </si>
  <si>
    <t>F:=IF(NeoBer1700!$K$42&gt;0;TRUNC(NeoBer1700!$C$42);"")</t>
  </si>
  <si>
    <t>F:=IF(_Neo_DagKeuze=3;(NeoBer1700!$C$44-M15)*100;"")</t>
  </si>
  <si>
    <t>F:=IF(_Neo_DagKeuze=3;TRUNC(NeoBer1700!$C$44);"")</t>
  </si>
  <si>
    <t>F:=IF(NeoBer1700!$K$41&gt;0;IF(_Neo_DagKeuze1700=1;(NeoBer1700!$C$41-M12)*100;0);"")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</si>
  <si>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</si>
  <si>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</si>
  <si>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</si>
  <si>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</si>
  <si>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</si>
  <si>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</si>
  <si>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</si>
  <si>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</si>
  <si>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</si>
  <si>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PatData!$A$1:$P$577</t>
  </si>
  <si>
    <t>PatData!#REF!</t>
  </si>
  <si>
    <t>Unit 1.1</t>
  </si>
  <si>
    <t>Test</t>
  </si>
  <si>
    <t>_AchterNaam</t>
  </si>
  <si>
    <t>_VoorNaam</t>
  </si>
  <si>
    <t>CaGluc</t>
  </si>
  <si>
    <t>CaGlucVol</t>
  </si>
  <si>
    <t>Comfort</t>
  </si>
  <si>
    <t>DosHoev_1</t>
  </si>
  <si>
    <t>DosHoev_10</t>
  </si>
  <si>
    <t>DosHoev_11</t>
  </si>
  <si>
    <t>DosHoev_12</t>
  </si>
  <si>
    <t>DosHoev_13</t>
  </si>
  <si>
    <t>DosHoev_14</t>
  </si>
  <si>
    <t>DosHoev_15</t>
  </si>
  <si>
    <t>DosHoev_16</t>
  </si>
  <si>
    <t>DosHoev_17</t>
  </si>
  <si>
    <t>DosHoev_18</t>
  </si>
  <si>
    <t>DosHoev_19</t>
  </si>
  <si>
    <t>DosHoev_2</t>
  </si>
  <si>
    <t>DosHoev_20</t>
  </si>
  <si>
    <t>DosHoev_3</t>
  </si>
  <si>
    <t>DosHoev_4</t>
  </si>
  <si>
    <t>DosHoev_5</t>
  </si>
  <si>
    <t>DosHoev_6</t>
  </si>
  <si>
    <t>DosHoev_7</t>
  </si>
  <si>
    <t>DosHoev_8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</si>
  <si>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</si>
  <si>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</si>
  <si>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</si>
  <si>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</si>
  <si>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</si>
  <si>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</si>
  <si>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</si>
  <si>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</si>
  <si>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</si>
  <si>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</si>
  <si>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</si>
  <si>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</si>
  <si>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</si>
  <si>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</si>
  <si>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</si>
  <si>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</si>
  <si>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</si>
  <si>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</si>
  <si>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Eenheid_7</t>
  </si>
  <si>
    <t>Eenheid_8</t>
  </si>
  <si>
    <t>Eenheid_9</t>
  </si>
  <si>
    <t>FreqPO_1</t>
  </si>
  <si>
    <t>FreqPO_2</t>
  </si>
  <si>
    <t>FreqPO_3</t>
  </si>
  <si>
    <t>FreqPO_4</t>
  </si>
  <si>
    <t>Infuus_1</t>
  </si>
  <si>
    <t>Infuus_2</t>
  </si>
  <si>
    <t>Infuus_3</t>
  </si>
  <si>
    <t>Infuus_4</t>
  </si>
  <si>
    <t>Infuus_5</t>
  </si>
  <si>
    <t>Infuus_6</t>
  </si>
  <si>
    <t>KCl</t>
  </si>
  <si>
    <t>KCl_2</t>
  </si>
  <si>
    <t>KClVol</t>
  </si>
  <si>
    <t>KClVol_2</t>
  </si>
  <si>
    <t>KeuzePO_1</t>
  </si>
  <si>
    <t>KeuzePO_2</t>
  </si>
  <si>
    <t>KeuzePO_3</t>
  </si>
  <si>
    <t>KeuzePO_4</t>
  </si>
  <si>
    <t>KNaFosfaatVol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</si>
  <si>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</si>
  <si>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</si>
  <si>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</si>
  <si>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</si>
  <si>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</si>
  <si>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</si>
  <si>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</si>
  <si>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</si>
  <si>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</si>
  <si>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</si>
  <si>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</si>
  <si>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</si>
  <si>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</si>
  <si>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</si>
  <si>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</si>
  <si>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</si>
  <si>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</si>
  <si>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</si>
  <si>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</si>
  <si>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</si>
  <si>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Lab14_28</t>
  </si>
  <si>
    <t>Lab14_29</t>
  </si>
  <si>
    <t>Lab14_3</t>
  </si>
  <si>
    <t>Lab14_30</t>
  </si>
  <si>
    <t>Lab14_31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</si>
  <si>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</si>
  <si>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</si>
  <si>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</si>
  <si>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</si>
  <si>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</si>
  <si>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</si>
  <si>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</si>
  <si>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</si>
  <si>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</si>
  <si>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</si>
  <si>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</si>
  <si>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</si>
  <si>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</si>
  <si>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</si>
  <si>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</si>
  <si>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</si>
  <si>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</si>
  <si>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</si>
  <si>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</si>
  <si>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</si>
  <si>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</si>
  <si>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</si>
  <si>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</si>
  <si>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</si>
  <si>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</si>
  <si>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</si>
  <si>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Lab19_28</t>
  </si>
  <si>
    <t>Lab19_29</t>
  </si>
  <si>
    <t>Lab19_3</t>
  </si>
  <si>
    <t>Lab19_30</t>
  </si>
  <si>
    <t>Lab19_31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</si>
  <si>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</si>
  <si>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</si>
  <si>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</si>
  <si>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</si>
  <si>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</si>
  <si>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</si>
  <si>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</si>
  <si>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</si>
  <si>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</si>
  <si>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</si>
  <si>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</si>
  <si>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</si>
  <si>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</si>
  <si>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</si>
  <si>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</si>
  <si>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</si>
  <si>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</si>
  <si>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</si>
  <si>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</si>
  <si>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</si>
  <si>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</si>
  <si>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</si>
  <si>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</si>
  <si>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</si>
  <si>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</si>
  <si>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</si>
  <si>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Lab24_28</t>
  </si>
  <si>
    <t>Lab24_29</t>
  </si>
  <si>
    <t>Lab24_3</t>
  </si>
  <si>
    <t>Lab24_30</t>
  </si>
  <si>
    <t>Lab24_31</t>
  </si>
  <si>
    <t>Lab24_4</t>
  </si>
  <si>
    <t>Lab24_5</t>
  </si>
  <si>
    <t>Lab24_6</t>
  </si>
  <si>
    <t>Lab24_7</t>
  </si>
  <si>
    <t>Lab24_8</t>
  </si>
  <si>
    <t>Lab24_9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</si>
  <si>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</si>
  <si>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</si>
  <si>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</si>
  <si>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</si>
  <si>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</si>
  <si>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</si>
  <si>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</si>
  <si>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</si>
  <si>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</si>
  <si>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</si>
  <si>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</si>
  <si>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</si>
  <si>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</si>
  <si>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</si>
  <si>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</si>
  <si>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</si>
  <si>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</si>
  <si>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</si>
  <si>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</si>
  <si>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</si>
  <si>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LabDag1_28</t>
  </si>
  <si>
    <t>LabDag1_29</t>
  </si>
  <si>
    <t>LabDag1_3</t>
  </si>
  <si>
    <t>LabDag1_30</t>
  </si>
  <si>
    <t>LabDag1_31</t>
  </si>
  <si>
    <t>LabDag1_4</t>
  </si>
  <si>
    <t>LabDag1_5</t>
  </si>
  <si>
    <t>LabDag1_6</t>
  </si>
  <si>
    <t>LabDag1_7</t>
  </si>
  <si>
    <t>LabDag1_8</t>
  </si>
  <si>
    <t>LabDag1_9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</si>
  <si>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</si>
  <si>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</si>
  <si>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</si>
  <si>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</si>
  <si>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</si>
  <si>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</si>
  <si>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</si>
  <si>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</si>
  <si>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LabOpn_17</t>
  </si>
  <si>
    <t>LabOpn_18</t>
  </si>
  <si>
    <t>LabOpn_19</t>
  </si>
  <si>
    <t>LabOpn_2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</si>
  <si>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</si>
  <si>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</si>
  <si>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</si>
  <si>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</si>
  <si>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</si>
  <si>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</si>
  <si>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</si>
  <si>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</si>
  <si>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LabOpn_28</t>
  </si>
  <si>
    <t>LabOpn_29</t>
  </si>
  <si>
    <t>LabOpn_3</t>
  </si>
  <si>
    <t>LabOpn_30</t>
  </si>
  <si>
    <t>LabOpn_31</t>
  </si>
  <si>
    <t>LabOpn_32</t>
  </si>
  <si>
    <t>LabOpn_4</t>
  </si>
  <si>
    <t>LabOpn_5</t>
  </si>
  <si>
    <t>LabOpn_6</t>
  </si>
  <si>
    <t>LabOpn_7</t>
  </si>
  <si>
    <t>LabOpn_8</t>
  </si>
  <si>
    <t>LabOpn_9</t>
  </si>
  <si>
    <t>LipidenStand</t>
  </si>
  <si>
    <t>MedDosHoev_1</t>
  </si>
  <si>
    <t>MedDosHoev_10</t>
  </si>
  <si>
    <t>MedDosHoev_11</t>
  </si>
  <si>
    <t>MedDosHoev_12</t>
  </si>
  <si>
    <t>MedDosHoev_13</t>
  </si>
  <si>
    <t>MedDosHoev_14</t>
  </si>
  <si>
    <t>MedDosHoev_15</t>
  </si>
  <si>
    <t>MedDosHoev_16</t>
  </si>
  <si>
    <t>MedDosHoev_17</t>
  </si>
  <si>
    <t>MedDosHoev_18</t>
  </si>
  <si>
    <t>MedDosHoev_19</t>
  </si>
  <si>
    <t>MedDosHoev_2</t>
  </si>
  <si>
    <t>MedDosHoev_20</t>
  </si>
  <si>
    <t>MedDosHoev_3</t>
  </si>
  <si>
    <t>MedDosHoev_4</t>
  </si>
  <si>
    <t>MedDosHoev_5</t>
  </si>
  <si>
    <t>MedDosHoev_6</t>
  </si>
  <si>
    <t>MedDosHoev_7</t>
  </si>
  <si>
    <t>MedDosHoev_8</t>
  </si>
  <si>
    <t>MedDosHoev_9</t>
  </si>
  <si>
    <t>MedInloop_1</t>
  </si>
  <si>
    <t>MedInloop_10</t>
  </si>
  <si>
    <t>MedInloop_11</t>
  </si>
  <si>
    <t>MedInloop_12</t>
  </si>
  <si>
    <t>MedInloop_13</t>
  </si>
  <si>
    <t>MedInloop_14</t>
  </si>
  <si>
    <t>MedInloop_15</t>
  </si>
  <si>
    <t>MedInloop_16</t>
  </si>
  <si>
    <t>MedInloop_17</t>
  </si>
  <si>
    <t>MedInloop_18</t>
  </si>
  <si>
    <t>MedInloop_19</t>
  </si>
  <si>
    <t>MedInloop_2</t>
  </si>
  <si>
    <t>MedInloop_20</t>
  </si>
  <si>
    <t>MedInloop_3</t>
  </si>
  <si>
    <t>MedInloop_4</t>
  </si>
  <si>
    <t>MedInloop_5</t>
  </si>
  <si>
    <t>MedInloop_6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</si>
  <si>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</si>
  <si>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</si>
  <si>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</si>
  <si>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</si>
  <si>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</si>
  <si>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</si>
  <si>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</si>
  <si>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</si>
  <si>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</si>
  <si>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</si>
  <si>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</si>
  <si>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</si>
  <si>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</si>
  <si>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</si>
  <si>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</si>
  <si>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</si>
  <si>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</si>
  <si>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</si>
  <si>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</si>
  <si>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</si>
  <si>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</si>
  <si>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</si>
  <si>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</si>
  <si>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MedIVOplVlst_1</t>
  </si>
  <si>
    <t>MedIVOplVlst_10</t>
  </si>
  <si>
    <t>MedIVOplVlst_11</t>
  </si>
  <si>
    <t>MedIVOplVlst_12</t>
  </si>
  <si>
    <t>MedIVOplVlst_13</t>
  </si>
  <si>
    <t>MedIVOplVlst_14</t>
  </si>
  <si>
    <t>MedIVOplVlst_15</t>
  </si>
  <si>
    <t>MedIVOplVlst_2</t>
  </si>
  <si>
    <t>MedIVOplVlst_3</t>
  </si>
  <si>
    <t>MedIVOplVlst_4</t>
  </si>
  <si>
    <t>MedIVOplVlst_5</t>
  </si>
  <si>
    <t>MedIVOplVlst_6</t>
  </si>
  <si>
    <t>MedIVOplVlst_7</t>
  </si>
  <si>
    <t>MedIVOplVlst_8</t>
  </si>
  <si>
    <t>MedIVOplVlst_9</t>
  </si>
  <si>
    <t>MedIVStand_1</t>
  </si>
  <si>
    <t>MedIVStand_10</t>
  </si>
  <si>
    <t>MedIVStand_11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</si>
  <si>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</si>
  <si>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</si>
  <si>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</si>
  <si>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</si>
  <si>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</si>
  <si>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</si>
  <si>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</si>
  <si>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</si>
  <si>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</si>
  <si>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</si>
  <si>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</si>
  <si>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</si>
  <si>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</si>
  <si>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MedIVSterkte_12</t>
  </si>
  <si>
    <t>MedIVSterkte_13</t>
  </si>
  <si>
    <t>MedIVSterkte_14</t>
  </si>
  <si>
    <t>MedIVSterkte_15</t>
  </si>
  <si>
    <t>MedKeuze_1</t>
  </si>
  <si>
    <t>MedKeuze_10</t>
  </si>
  <si>
    <t>MedKeuze_11</t>
  </si>
  <si>
    <t>MedKeuze_12</t>
  </si>
  <si>
    <t>MedKeuze_13</t>
  </si>
  <si>
    <t>MedKeuze_14</t>
  </si>
  <si>
    <t>MedKeuze_15</t>
  </si>
  <si>
    <t>MedKeuze_16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</si>
  <si>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</si>
  <si>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</si>
  <si>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</si>
  <si>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</si>
  <si>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</si>
  <si>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</si>
  <si>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</si>
  <si>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</si>
  <si>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</si>
  <si>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</si>
  <si>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</si>
  <si>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</si>
  <si>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</si>
  <si>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</si>
  <si>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</si>
  <si>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</si>
  <si>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</si>
  <si>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</si>
  <si>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</si>
  <si>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MedOpl_16</t>
  </si>
  <si>
    <t>MedOpl_17</t>
  </si>
  <si>
    <t>MedOpl_18</t>
  </si>
  <si>
    <t>MedOpl_19</t>
  </si>
  <si>
    <t>MedOpl_2</t>
  </si>
  <si>
    <t>MedOpl_20</t>
  </si>
  <si>
    <t>MedOpl_3</t>
  </si>
  <si>
    <t>MedOpl_4</t>
  </si>
  <si>
    <t>MedOpl_5</t>
  </si>
  <si>
    <t>MedOpl_6</t>
  </si>
  <si>
    <t>MedOpl_7</t>
  </si>
  <si>
    <t>MedOpl_8</t>
  </si>
  <si>
    <t>MedOpl_9</t>
  </si>
  <si>
    <t>MedOplVol_1</t>
  </si>
  <si>
    <t>MedOplVol_10</t>
  </si>
  <si>
    <t>MedOplVol_11</t>
  </si>
  <si>
    <t>MedOplVol_12</t>
  </si>
  <si>
    <t>MedOplVol_13</t>
  </si>
  <si>
    <t>MedOplVol_14</t>
  </si>
  <si>
    <t>MedOplVol_15</t>
  </si>
  <si>
    <t>MedOplVol_16</t>
  </si>
  <si>
    <t>MedOplVol_17</t>
  </si>
  <si>
    <t>MedOplVol_18</t>
  </si>
  <si>
    <t>MedOplVol_19</t>
  </si>
  <si>
    <t>MedOplVol_2</t>
  </si>
  <si>
    <t>MedOplVol_20</t>
  </si>
  <si>
    <t>MedOplVol_3</t>
  </si>
  <si>
    <t>MedOplVol_4</t>
  </si>
  <si>
    <t>MedOplVol_5</t>
  </si>
  <si>
    <t>MedOplVol_6</t>
  </si>
  <si>
    <t>MedOplVol_7</t>
  </si>
  <si>
    <t>MedOplVol_8</t>
  </si>
  <si>
    <t>MedOplVol_9</t>
  </si>
  <si>
    <t>MedTijden_1</t>
  </si>
  <si>
    <t>MedTijden_10</t>
  </si>
  <si>
    <t>MedTijden_11</t>
  </si>
  <si>
    <t>MedTijden_12</t>
  </si>
  <si>
    <t>MedTijden_13</t>
  </si>
  <si>
    <t>MedTijden_14</t>
  </si>
  <si>
    <t>MedTijden_15</t>
  </si>
  <si>
    <t>MedTijden_16</t>
  </si>
  <si>
    <t>MedTijden_17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</si>
  <si>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</si>
  <si>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</si>
  <si>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</si>
  <si>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</si>
  <si>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</si>
  <si>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</si>
  <si>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</si>
  <si>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MedTijden_6</t>
  </si>
  <si>
    <t>MedTijden_7</t>
  </si>
  <si>
    <t>MedTijden_8</t>
  </si>
  <si>
    <t>MedTijden_9</t>
  </si>
  <si>
    <t>MedToed_1</t>
  </si>
  <si>
    <t>MedToed_10</t>
  </si>
  <si>
    <t>MedToed_11</t>
  </si>
  <si>
    <t>MedToed_12</t>
  </si>
  <si>
    <t>MedToed_13</t>
  </si>
  <si>
    <t>MedToed_14</t>
  </si>
  <si>
    <t>MedToed_15</t>
  </si>
  <si>
    <t>MedToed_16</t>
  </si>
  <si>
    <t>MedToed_17</t>
  </si>
  <si>
    <t>MedToed_18</t>
  </si>
  <si>
    <t>MedToed_19</t>
  </si>
  <si>
    <t>MedToed_2</t>
  </si>
  <si>
    <t xml:space="preserve">or                            </t>
  </si>
  <si>
    <t>MedToed_20</t>
  </si>
  <si>
    <t>MedToed_3</t>
  </si>
  <si>
    <t>MedToed_4</t>
  </si>
  <si>
    <t>MedToed_5</t>
  </si>
  <si>
    <t>MedToed_6</t>
  </si>
  <si>
    <t>MedToed_7</t>
  </si>
  <si>
    <t>MedToed_8</t>
  </si>
  <si>
    <t>MedToed_9</t>
  </si>
  <si>
    <t>MgCl</t>
  </si>
  <si>
    <t>MgClVol</t>
  </si>
  <si>
    <t>NaCl</t>
  </si>
  <si>
    <t>NaCl_2</t>
  </si>
  <si>
    <t>NaClVol</t>
  </si>
  <si>
    <t>NaClVol_2</t>
  </si>
  <si>
    <t>opmAfsprBlad__1</t>
  </si>
  <si>
    <t>opmAfsprBlad__10</t>
  </si>
  <si>
    <t>opmAfsprBlad__11</t>
  </si>
  <si>
    <t>opmAfsprBlad__12</t>
  </si>
  <si>
    <t>opmAfsprBlad__13</t>
  </si>
  <si>
    <t>opmAfsprBlad__14</t>
  </si>
  <si>
    <t>opmAfsprBlad__15</t>
  </si>
  <si>
    <t>opmAfsprBlad__2</t>
  </si>
  <si>
    <t>opmAfsprBlad__3</t>
  </si>
  <si>
    <t>opmAfsprBlad__4</t>
  </si>
  <si>
    <t>opmAfsprBlad__5</t>
  </si>
  <si>
    <t>opmAfsprBlad__6</t>
  </si>
  <si>
    <t>opmAfsprBlad__7</t>
  </si>
  <si>
    <t>opmAfsprBlad__8</t>
  </si>
  <si>
    <t>opmAfsprBlad__9</t>
  </si>
  <si>
    <t>opmMedDisc__1</t>
  </si>
  <si>
    <t>opmMedDisc__10</t>
  </si>
  <si>
    <t>opmMedDisc__11</t>
  </si>
  <si>
    <t>opmMedDisc__12</t>
  </si>
  <si>
    <t>opmMedDisc__13</t>
  </si>
  <si>
    <t>opmMedDisc__14</t>
  </si>
  <si>
    <t>opmMedDisc__15</t>
  </si>
  <si>
    <t>opmMedDisc__16</t>
  </si>
  <si>
    <t>opmMedDisc__17</t>
  </si>
  <si>
    <t>opmMedDisc__18</t>
  </si>
  <si>
    <t>opmMedDisc__19</t>
  </si>
  <si>
    <t>opmMedDisc__2</t>
  </si>
  <si>
    <t>opmMedDisc__20</t>
  </si>
  <si>
    <t>opmMedDisc__3</t>
  </si>
  <si>
    <t>opmMedDisc__4</t>
  </si>
  <si>
    <t>opmMedDisc__5</t>
  </si>
  <si>
    <t>opmMedDisc__6</t>
  </si>
  <si>
    <t>opmMedDisc__7</t>
  </si>
  <si>
    <t>opmMedDisc__8</t>
  </si>
  <si>
    <t>opmMedDisc__9</t>
  </si>
  <si>
    <t>PM_AO</t>
  </si>
  <si>
    <t>PM_AS</t>
  </si>
  <si>
    <t>PM_AV</t>
  </si>
  <si>
    <t>PM_Freq</t>
  </si>
  <si>
    <t>PM_VO</t>
  </si>
  <si>
    <t>PM_VS</t>
  </si>
  <si>
    <t>RecNo_1</t>
  </si>
  <si>
    <t>RecNo_10</t>
  </si>
  <si>
    <t>RecNo_11</t>
  </si>
  <si>
    <t>RecNo_12</t>
  </si>
  <si>
    <t>RecNo_13</t>
  </si>
  <si>
    <t>RecNo_14</t>
  </si>
  <si>
    <t>RecNo_15</t>
  </si>
  <si>
    <t>RecNo_16</t>
  </si>
  <si>
    <t>RecNo_17</t>
  </si>
  <si>
    <t>RecNo_18</t>
  </si>
  <si>
    <t>RecNo_19</t>
  </si>
  <si>
    <t>RecNo_2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</si>
  <si>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</si>
  <si>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</si>
  <si>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</si>
  <si>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</si>
  <si>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</si>
  <si>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</si>
  <si>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</si>
  <si>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</si>
  <si>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SoluvitVol</t>
  </si>
  <si>
    <t>SpecVoed_1</t>
  </si>
  <si>
    <t>SpecVoed_2</t>
  </si>
  <si>
    <t>SpecVoed_3</t>
  </si>
  <si>
    <t>SpecVoed_4</t>
  </si>
  <si>
    <t>SpecVoed_5</t>
  </si>
  <si>
    <t>SpecVoed_6</t>
  </si>
  <si>
    <t>SpecVoed_7</t>
  </si>
  <si>
    <t>SpecVoed_8</t>
  </si>
  <si>
    <t>SpecVoed_9</t>
  </si>
  <si>
    <t>SST2Stand</t>
  </si>
  <si>
    <t>SSTGlucose_2</t>
  </si>
  <si>
    <t>SSTStand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</si>
  <si>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</si>
  <si>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</si>
  <si>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</si>
  <si>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</si>
  <si>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</si>
  <si>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</si>
  <si>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</si>
  <si>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</si>
  <si>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</si>
  <si>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</si>
  <si>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</si>
  <si>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</si>
  <si>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</si>
  <si>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</si>
  <si>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</si>
  <si>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</si>
  <si>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</si>
  <si>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</si>
  <si>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</si>
  <si>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</si>
  <si>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StartDatum_1</t>
  </si>
  <si>
    <t>StartDatum_10</t>
  </si>
  <si>
    <t>StartDatum_11</t>
  </si>
  <si>
    <t>StartDatum_12</t>
  </si>
  <si>
    <t>StartDatum_13</t>
  </si>
  <si>
    <t>StartDatum_14</t>
  </si>
  <si>
    <t>StartDatum_15</t>
  </si>
  <si>
    <t>StartDatum_16</t>
  </si>
  <si>
    <t>StartDatum_17</t>
  </si>
  <si>
    <t>StartDatum_18</t>
  </si>
  <si>
    <t>StartDatum_19</t>
  </si>
  <si>
    <t>StartDatum_2</t>
  </si>
  <si>
    <t>StartDatum_20</t>
  </si>
  <si>
    <t>StartDatum_3</t>
  </si>
  <si>
    <t>StartDatum_4</t>
  </si>
  <si>
    <t>StartDatum_5</t>
  </si>
  <si>
    <t>StartDatum_6</t>
  </si>
  <si>
    <t>StartDatum_7</t>
  </si>
  <si>
    <t>StartDatum_8</t>
  </si>
  <si>
    <t>StartDatum_9</t>
  </si>
  <si>
    <t>TPNVol</t>
  </si>
  <si>
    <t>VitIntra</t>
  </si>
  <si>
    <t>VitIntraVol</t>
  </si>
  <si>
    <t>VolPO_1</t>
  </si>
  <si>
    <t>VolPO_2</t>
  </si>
  <si>
    <t>VolPO_3</t>
  </si>
  <si>
    <t>VolPO_4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</si>
  <si>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</si>
  <si>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</si>
  <si>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</si>
  <si>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</si>
  <si>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</si>
  <si>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</si>
  <si>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</si>
  <si>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</si>
  <si>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</si>
  <si>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</si>
  <si>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</si>
  <si>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</si>
  <si>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</si>
  <si>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</si>
  <si>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</si>
  <si>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</si>
  <si>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</si>
  <si>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</si>
  <si>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</si>
  <si>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</si>
  <si>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</si>
  <si>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</si>
  <si>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</si>
  <si>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</si>
  <si>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</si>
  <si>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</si>
  <si>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</si>
  <si>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</si>
  <si>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</si>
  <si>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</si>
  <si>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</si>
  <si>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</si>
  <si>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</si>
  <si>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</si>
  <si>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</si>
  <si>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</si>
  <si>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</si>
  <si>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</si>
  <si>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</si>
  <si>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</si>
  <si>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</si>
  <si>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</si>
  <si>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</si>
  <si>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</si>
  <si>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</si>
  <si>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</si>
  <si>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</si>
  <si>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</si>
  <si>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</si>
  <si>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</si>
  <si>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</si>
  <si>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</si>
  <si>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</si>
  <si>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</si>
  <si>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</si>
  <si>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</si>
  <si>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</si>
  <si>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</si>
  <si>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</si>
  <si>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</si>
  <si>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</si>
  <si>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</si>
  <si>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</si>
  <si>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</si>
  <si>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</si>
  <si>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</si>
  <si>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</si>
  <si>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</si>
  <si>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</si>
  <si>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</si>
  <si>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</si>
  <si>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</si>
  <si>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</si>
  <si>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</si>
  <si>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</si>
  <si>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</si>
  <si>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</si>
  <si>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</si>
  <si>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</si>
  <si>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</si>
  <si>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</si>
  <si>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</si>
  <si>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</si>
  <si>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</si>
  <si>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</si>
  <si>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</si>
  <si>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</si>
  <si>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</si>
  <si>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</si>
  <si>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</si>
  <si>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</si>
  <si>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</si>
  <si>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</si>
  <si>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</si>
  <si>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</si>
  <si>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</si>
  <si>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_Toevoeging_0</t>
  </si>
  <si>
    <t>_Toevoeging_1</t>
  </si>
  <si>
    <t>_Toevoeging_2</t>
  </si>
  <si>
    <t>_Toevoeging_3</t>
  </si>
  <si>
    <t>_Toevoeging_4</t>
  </si>
  <si>
    <t>_Toevoeging_5</t>
  </si>
  <si>
    <t>_Toevoeging_6</t>
  </si>
  <si>
    <t>_Toevoeging_7</t>
  </si>
  <si>
    <t>_Toevoeging_8</t>
  </si>
  <si>
    <t>_Voeding</t>
  </si>
  <si>
    <t>_Voornaam</t>
  </si>
  <si>
    <t>_Weken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</si>
  <si>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</si>
  <si>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</si>
  <si>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</si>
  <si>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</si>
  <si>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</si>
  <si>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</si>
  <si>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</si>
  <si>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</si>
  <si>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</si>
  <si>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</si>
  <si>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</si>
  <si>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</si>
  <si>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</si>
  <si>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</si>
  <si>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Generic_1</t>
  </si>
  <si>
    <t>Generic_2</t>
  </si>
  <si>
    <t>abacavir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</si>
  <si>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</si>
  <si>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</si>
  <si>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</si>
  <si>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</si>
  <si>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</si>
  <si>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</si>
  <si>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</si>
  <si>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</si>
  <si>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</si>
  <si>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</si>
  <si>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</si>
  <si>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</si>
  <si>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</si>
  <si>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</si>
  <si>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</si>
  <si>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</si>
  <si>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</si>
  <si>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</si>
  <si>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</si>
  <si>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</si>
  <si>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</si>
  <si>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</si>
  <si>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</si>
  <si>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</si>
  <si>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</si>
  <si>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</si>
  <si>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</si>
  <si>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</si>
  <si>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</si>
  <si>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</si>
  <si>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</si>
  <si>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</si>
  <si>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</si>
  <si>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</si>
  <si>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</si>
  <si>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</si>
  <si>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</si>
  <si>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</si>
  <si>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</si>
  <si>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</si>
  <si>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</si>
  <si>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</si>
  <si>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</si>
  <si>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</si>
  <si>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</si>
  <si>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</si>
  <si>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</si>
  <si>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</si>
  <si>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</si>
  <si>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</si>
  <si>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</si>
  <si>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</si>
  <si>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</si>
  <si>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</si>
  <si>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</si>
  <si>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</si>
  <si>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</si>
  <si>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</si>
  <si>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</si>
  <si>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</si>
  <si>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</si>
  <si>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</si>
  <si>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</si>
  <si>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</si>
  <si>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</si>
  <si>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</si>
  <si>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</si>
  <si>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</si>
  <si>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</si>
  <si>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</si>
  <si>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</si>
  <si>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</si>
  <si>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</si>
  <si>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</si>
  <si>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</si>
  <si>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</si>
  <si>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</si>
  <si>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</si>
  <si>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</si>
  <si>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</si>
  <si>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</si>
  <si>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</si>
  <si>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</si>
  <si>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</si>
  <si>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</si>
  <si>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</si>
  <si>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</si>
  <si>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</si>
  <si>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</si>
  <si>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</si>
  <si>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</si>
  <si>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</si>
  <si>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</si>
  <si>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</si>
  <si>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</si>
  <si>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</si>
  <si>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</si>
  <si>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</si>
  <si>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</si>
  <si>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</si>
  <si>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</si>
  <si>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</si>
  <si>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</si>
  <si>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</si>
  <si>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</si>
  <si>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</si>
  <si>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</si>
  <si>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</si>
  <si>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</si>
  <si>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</si>
  <si>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</si>
  <si>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</si>
  <si>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</si>
  <si>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</si>
  <si>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</si>
  <si>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</si>
  <si>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</si>
  <si>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</si>
  <si>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</si>
  <si>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</si>
  <si>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</si>
  <si>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</si>
  <si>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</si>
  <si>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</si>
  <si>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</si>
  <si>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</si>
  <si>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</si>
  <si>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</si>
  <si>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</si>
  <si>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</si>
  <si>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</si>
  <si>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</si>
  <si>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</si>
  <si>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</si>
  <si>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</si>
  <si>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</si>
  <si>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</si>
  <si>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</si>
  <si>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</si>
  <si>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</si>
  <si>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</si>
  <si>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</si>
  <si>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</si>
  <si>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</si>
  <si>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</si>
  <si>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</si>
  <si>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</si>
  <si>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</si>
  <si>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</si>
  <si>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</si>
  <si>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</si>
  <si>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</si>
  <si>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</si>
  <si>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</si>
  <si>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</si>
  <si>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</si>
  <si>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</si>
  <si>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</si>
  <si>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</si>
  <si>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</si>
  <si>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</si>
  <si>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</si>
  <si>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</si>
  <si>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</si>
  <si>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</si>
  <si>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</si>
  <si>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</si>
  <si>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</si>
  <si>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</si>
  <si>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</si>
  <si>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</si>
  <si>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</si>
  <si>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</si>
  <si>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</si>
  <si>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</si>
  <si>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</si>
  <si>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</si>
  <si>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</si>
  <si>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</si>
  <si>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</si>
  <si>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</si>
  <si>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</si>
  <si>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</si>
  <si>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</si>
  <si>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</si>
  <si>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</si>
  <si>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</si>
  <si>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</si>
  <si>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</si>
  <si>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</si>
  <si>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</si>
  <si>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</si>
  <si>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</si>
  <si>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</si>
  <si>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</si>
  <si>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</si>
  <si>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</si>
  <si>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</si>
  <si>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</si>
  <si>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</si>
  <si>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</si>
  <si>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</si>
  <si>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</si>
  <si>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</si>
  <si>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</si>
  <si>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</si>
  <si>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</si>
  <si>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</si>
  <si>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</si>
  <si>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</si>
  <si>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</si>
  <si>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</si>
  <si>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</si>
  <si>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</si>
  <si>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</si>
  <si>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</si>
  <si>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</si>
  <si>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</si>
  <si>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</si>
  <si>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</si>
  <si>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</si>
  <si>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</si>
  <si>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</si>
  <si>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</si>
  <si>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</si>
  <si>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</si>
  <si>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</si>
  <si>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</si>
  <si>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</si>
  <si>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</si>
  <si>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</si>
  <si>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</si>
  <si>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</si>
  <si>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</si>
  <si>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</si>
  <si>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</si>
  <si>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</si>
  <si>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 xml:space="preserve">foliumzuur 5 mg/tabl        </t>
  </si>
  <si>
    <t xml:space="preserve">Ziagen (abacavir) 20 mg/ml          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</si>
  <si>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</si>
  <si>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</si>
  <si>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</si>
  <si>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</si>
  <si>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</si>
  <si>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</si>
  <si>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</si>
  <si>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</si>
  <si>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</si>
  <si>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</si>
  <si>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 xml:space="preserve">paracetamol 120 mg/zetp        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</si>
  <si>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</si>
  <si>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</si>
  <si>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</si>
  <si>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</si>
  <si>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</si>
  <si>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</si>
  <si>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</si>
  <si>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</si>
  <si>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</si>
  <si>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</si>
  <si>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</si>
  <si>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</si>
  <si>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</si>
  <si>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</si>
  <si>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</si>
  <si>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</si>
  <si>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</si>
  <si>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</si>
  <si>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</si>
  <si>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</si>
  <si>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</si>
  <si>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</si>
  <si>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</si>
  <si>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</si>
  <si>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</si>
  <si>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</si>
  <si>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</si>
  <si>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</si>
  <si>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</si>
  <si>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</si>
  <si>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</si>
  <si>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</si>
  <si>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</si>
  <si>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</si>
  <si>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</si>
  <si>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</si>
  <si>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</si>
  <si>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</si>
  <si>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</si>
  <si>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</si>
  <si>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 xml:space="preserve">rect                          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</si>
  <si>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</si>
  <si>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</si>
  <si>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</si>
  <si>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</si>
  <si>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</si>
  <si>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</si>
  <si>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</si>
  <si>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</si>
  <si>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</si>
  <si>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</si>
  <si>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</si>
  <si>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</si>
  <si>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</si>
  <si>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</si>
  <si>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</si>
  <si>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</si>
  <si>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</si>
  <si>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</si>
  <si>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</si>
  <si>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</si>
  <si>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</si>
  <si>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</si>
  <si>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</si>
  <si>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</si>
  <si>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</si>
  <si>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</si>
  <si>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</si>
  <si>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</si>
  <si>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</si>
  <si>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</si>
  <si>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</si>
  <si>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</si>
  <si>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</si>
  <si>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</si>
  <si>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</si>
  <si>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</si>
  <si>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</si>
  <si>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</si>
  <si>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</si>
  <si>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</si>
  <si>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</si>
  <si>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</si>
  <si>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</si>
  <si>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</si>
  <si>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</si>
  <si>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</si>
  <si>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</si>
  <si>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</si>
  <si>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</si>
  <si>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foliumzuur</t>
  </si>
  <si>
    <t>paracetamol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</si>
  <si>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</si>
  <si>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</si>
  <si>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</si>
  <si>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</si>
  <si>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</si>
  <si>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</si>
  <si>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</si>
  <si>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</si>
  <si>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</si>
  <si>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</si>
  <si>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AanvullendNeoBool_FototherapieStop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</si>
  <si>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</si>
  <si>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</si>
  <si>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</si>
  <si>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</si>
  <si>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</si>
  <si>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AanvullendNeoData_AantalLampen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</si>
  <si>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</si>
  <si>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</si>
  <si>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</si>
  <si>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</si>
  <si>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</si>
  <si>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</si>
  <si>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</si>
  <si>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</si>
  <si>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</si>
  <si>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</si>
  <si>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</si>
  <si>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</si>
  <si>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</si>
  <si>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</si>
  <si>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</si>
  <si>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</si>
  <si>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</si>
  <si>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</si>
  <si>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</si>
  <si>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</si>
  <si>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</si>
  <si>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</si>
  <si>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</si>
  <si>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</si>
  <si>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</si>
  <si>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</si>
  <si>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</si>
  <si>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</si>
  <si>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</si>
  <si>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</si>
  <si>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</si>
  <si>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LabNeoOpn_32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</si>
  <si>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</si>
  <si>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</si>
  <si>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</si>
  <si>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</si>
  <si>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</si>
  <si>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</si>
  <si>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</si>
  <si>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</si>
  <si>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</si>
  <si>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</si>
  <si>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</si>
  <si>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</si>
  <si>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</si>
  <si>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</si>
  <si>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</si>
  <si>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</si>
  <si>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</si>
  <si>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</si>
  <si>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</si>
  <si>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</si>
  <si>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</si>
  <si>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</si>
  <si>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</si>
  <si>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</si>
  <si>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</si>
  <si>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</si>
  <si>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</si>
  <si>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</si>
  <si>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</si>
  <si>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</si>
  <si>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</si>
  <si>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</si>
  <si>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</si>
  <si>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</si>
  <si>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</si>
  <si>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</si>
  <si>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</si>
  <si>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</si>
  <si>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</si>
  <si>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</si>
  <si>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</si>
  <si>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</si>
  <si>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</si>
  <si>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</si>
  <si>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</si>
  <si>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</si>
  <si>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</si>
  <si>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</si>
  <si>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</si>
  <si>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</si>
  <si>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</si>
  <si>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</si>
  <si>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</si>
  <si>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</si>
  <si>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</si>
  <si>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</si>
  <si>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</si>
  <si>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</si>
  <si>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</si>
  <si>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</si>
  <si>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</si>
  <si>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</si>
  <si>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</si>
  <si>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</si>
  <si>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</si>
  <si>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</si>
  <si>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</si>
  <si>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</si>
  <si>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</si>
  <si>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</si>
  <si>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</si>
  <si>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</si>
  <si>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</si>
  <si>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</si>
  <si>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</si>
  <si>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</si>
  <si>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</si>
  <si>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</si>
  <si>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</si>
  <si>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</si>
  <si>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</si>
  <si>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</si>
  <si>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</si>
  <si>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</si>
  <si>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</si>
  <si>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</si>
  <si>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</si>
  <si>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</si>
  <si>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</si>
  <si>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</si>
  <si>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</si>
  <si>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</si>
  <si>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</si>
  <si>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</si>
  <si>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</si>
  <si>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</si>
  <si>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</si>
  <si>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</si>
  <si>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</si>
  <si>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</si>
  <si>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</si>
  <si>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</si>
  <si>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</si>
  <si>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</si>
  <si>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</si>
  <si>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</si>
  <si>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</si>
  <si>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</si>
  <si>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</si>
  <si>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</si>
  <si>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</si>
  <si>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</si>
  <si>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</si>
  <si>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</si>
  <si>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</si>
  <si>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</si>
  <si>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</si>
  <si>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</si>
  <si>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</si>
  <si>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</si>
  <si>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</si>
  <si>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</si>
  <si>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</si>
  <si>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</si>
  <si>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</si>
  <si>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</si>
  <si>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</si>
  <si>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</si>
  <si>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</si>
  <si>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</si>
  <si>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</si>
  <si>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</si>
  <si>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</si>
  <si>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</si>
  <si>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</si>
  <si>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</si>
  <si>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</si>
  <si>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</si>
  <si>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</si>
  <si>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</si>
  <si>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</si>
  <si>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</si>
  <si>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</si>
  <si>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</si>
  <si>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</si>
  <si>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</si>
  <si>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</si>
  <si>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</si>
  <si>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</si>
  <si>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</si>
  <si>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</si>
  <si>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</si>
  <si>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</si>
  <si>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</si>
  <si>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</si>
  <si>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</si>
  <si>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</si>
  <si>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</si>
  <si>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</si>
  <si>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</si>
  <si>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</si>
  <si>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</si>
  <si>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</si>
  <si>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</si>
  <si>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</si>
  <si>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</si>
  <si>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</si>
  <si>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</si>
  <si>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</si>
  <si>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</si>
  <si>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</si>
  <si>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</si>
  <si>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</si>
  <si>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</si>
  <si>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</si>
  <si>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</si>
  <si>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</si>
  <si>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</si>
  <si>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</si>
  <si>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</si>
  <si>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</si>
  <si>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</si>
  <si>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</si>
  <si>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</si>
  <si>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</si>
  <si>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</si>
  <si>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</si>
  <si>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</si>
  <si>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</si>
  <si>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</si>
  <si>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</si>
  <si>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</si>
  <si>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</si>
  <si>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</si>
  <si>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</si>
  <si>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</si>
  <si>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</si>
  <si>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</si>
  <si>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</si>
  <si>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</si>
  <si>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</si>
  <si>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</si>
  <si>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</si>
  <si>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</si>
  <si>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</si>
  <si>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</si>
  <si>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</si>
  <si>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</si>
  <si>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</si>
  <si>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</si>
  <si>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</si>
  <si>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</si>
  <si>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</si>
  <si>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</si>
  <si>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</si>
  <si>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</si>
  <si>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</si>
  <si>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</si>
  <si>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</si>
  <si>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</si>
  <si>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</si>
  <si>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</si>
  <si>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</si>
  <si>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</si>
  <si>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</si>
  <si>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</si>
  <si>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</si>
  <si>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</si>
  <si>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</si>
  <si>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</si>
  <si>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</si>
  <si>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</si>
  <si>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</si>
  <si>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</si>
  <si>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</si>
  <si>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</si>
  <si>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</si>
  <si>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</si>
  <si>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</si>
  <si>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</si>
  <si>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</si>
  <si>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</si>
  <si>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</si>
  <si>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</si>
  <si>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</si>
  <si>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</si>
  <si>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</si>
  <si>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</si>
  <si>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</si>
  <si>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</si>
  <si>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</si>
  <si>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</si>
  <si>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</si>
  <si>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</si>
  <si>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</si>
  <si>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</si>
  <si>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</si>
  <si>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</si>
  <si>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</si>
  <si>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</si>
  <si>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</si>
  <si>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</si>
  <si>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</si>
  <si>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</si>
  <si>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</si>
  <si>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</si>
  <si>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</si>
  <si>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</si>
  <si>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</si>
  <si>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</si>
  <si>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</si>
  <si>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</si>
  <si>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</si>
  <si>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</si>
  <si>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</si>
  <si>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</si>
  <si>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</si>
  <si>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</si>
  <si>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</si>
  <si>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</si>
  <si>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</si>
  <si>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</si>
  <si>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</si>
  <si>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</si>
  <si>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</si>
  <si>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</si>
  <si>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</si>
  <si>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</si>
  <si>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</si>
  <si>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</si>
  <si>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</si>
  <si>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</si>
  <si>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</si>
  <si>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</si>
  <si>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</si>
  <si>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</si>
  <si>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</si>
  <si>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</si>
  <si>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</si>
  <si>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</si>
  <si>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</si>
  <si>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</si>
  <si>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</si>
  <si>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</si>
  <si>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</si>
  <si>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</si>
  <si>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</si>
  <si>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</si>
  <si>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SelectedIntralipidSmof</t>
  </si>
  <si>
    <t>SelectedIntralipidSmof1700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</si>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</sst>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5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3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J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1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1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1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0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1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1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1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1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1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1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1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10" sqref="B10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1218</v>
      </c>
      <c r="B1" s="518" t="s">
        <v>1219</v>
      </c>
    </row>
    <row r="2" spans="1:2" x14ac:dyDescent="0.35">
      <c r="A2" s="518" t="s">
        <v>1204</v>
      </c>
      <c r="B2" t="b">
        <v>1</v>
      </c>
    </row>
    <row r="3" spans="1:2" x14ac:dyDescent="0.35">
      <c r="A3" s="518" t="s">
        <v>1205</v>
      </c>
      <c r="B3" t="b">
        <v>1</v>
      </c>
    </row>
    <row r="4" spans="1:2" x14ac:dyDescent="0.35">
      <c r="A4" s="518" t="s">
        <v>1206</v>
      </c>
      <c r="B4" s="518" t="s">
        <v>1208</v>
      </c>
    </row>
    <row r="5" spans="1:2" x14ac:dyDescent="0.35">
      <c r="A5" s="518" t="s">
        <v>1207</v>
      </c>
      <c r="B5" s="518" t="s">
        <v>1209</v>
      </c>
    </row>
    <row r="6" spans="1:2" x14ac:dyDescent="0.35">
      <c r="A6" s="518" t="s">
        <v>1210</v>
      </c>
      <c r="B6" s="518" t="s">
        <v>1211</v>
      </c>
    </row>
    <row r="7" spans="1:2" x14ac:dyDescent="0.35">
      <c r="A7" s="518" t="s">
        <v>1212</v>
      </c>
      <c r="B7" t="s">
        <v>1213</v>
      </c>
    </row>
    <row r="8" spans="1:2" x14ac:dyDescent="0.35">
      <c r="A8" s="518" t="s">
        <v>1214</v>
      </c>
      <c r="B8" s="518" t="s">
        <v>1215</v>
      </c>
    </row>
    <row r="9" spans="1:2" x14ac:dyDescent="0.35">
      <c r="A9" s="518" t="s">
        <v>1216</v>
      </c>
      <c r="B9" t="s">
        <v>1217</v>
      </c>
    </row>
    <row r="10" spans="1:2" x14ac:dyDescent="0.35">
      <c r="A10" s="518" t="s">
        <v>1220</v>
      </c>
      <c r="B10" s="518" t="s">
        <v>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25"/>
  <sheetViews>
    <sheetView workbookViewId="0">
      <pane ySplit="1" topLeftCell="A1556" activePane="bottomLeft" state="frozen"/>
      <selection pane="bottomLeft" activeCell="B1583" sqref="B1583"/>
    </sheetView>
  </sheetViews>
  <sheetFormatPr defaultRowHeight="12.85" x14ac:dyDescent="0.35"/>
  <cols>
    <col min="1" max="1" width="40.46484375" customWidth="1"/>
    <col min="2" max="2" width="32.265625" customWidth="1"/>
    <col min="3" max="3" width="17.86328125" customWidth="1"/>
    <col min="4" max="4" width="14.9296875" customWidth="1"/>
    <col min="5" max="5" width="30.46484375" customWidth="1"/>
  </cols>
  <sheetData>
    <row r="1" spans="1:9" x14ac:dyDescent="0.35">
      <c r="A1" t="s">
        <v>1224</v>
      </c>
      <c r="B1" t="s">
        <v>1222</v>
      </c>
      <c r="C1" t="s">
        <v>1223</v>
      </c>
      <c r="D1" t="s">
        <v>4847</v>
      </c>
      <c r="E1" t="s">
        <v>1219</v>
      </c>
      <c r="F1" t="s">
        <v>4608</v>
      </c>
      <c r="G1" t="s">
        <v>4844</v>
      </c>
      <c r="H1" t="s">
        <v>4845</v>
      </c>
      <c r="I1" t="s">
        <v>4846</v>
      </c>
    </row>
    <row r="2" spans="1:9" x14ac:dyDescent="0.35">
      <c r="A2" t="s">
        <v>2049</v>
      </c>
      <c r="B2" t="s">
        <v>1225</v>
      </c>
      <c r="D2" t="b">
        <f>IFERROR(VLOOKUP(B2,PatData!$A$2:$A$1440,1,),"")&lt;&gt;""</f>
        <v>1</v>
      </c>
      <c r="F2" t="b">
        <v>0</v>
      </c>
      <c r="G2" t="b">
        <v>0</v>
      </c>
      <c r="H2" t="b">
        <v>0</v>
      </c>
      <c r="I2" t="b">
        <v>0</v>
      </c>
    </row>
    <row r="3" spans="1:9" x14ac:dyDescent="0.35">
      <c r="A3" t="s">
        <v>2050</v>
      </c>
      <c r="B3" t="s">
        <v>1226</v>
      </c>
      <c r="D3" t="b">
        <f>IFERROR(VLOOKUP(B3,PatData!$A$2:$A$1440,1,),"")&lt;&gt;""</f>
        <v>1</v>
      </c>
      <c r="F3" t="b">
        <v>0</v>
      </c>
      <c r="G3" t="b">
        <v>0</v>
      </c>
      <c r="H3" t="b">
        <v>0</v>
      </c>
      <c r="I3" t="b">
        <v>0</v>
      </c>
    </row>
    <row r="4" spans="1:9" x14ac:dyDescent="0.35">
      <c r="A4" t="s">
        <v>2051</v>
      </c>
      <c r="B4" t="s">
        <v>1227</v>
      </c>
      <c r="D4" t="b">
        <f>IFERROR(VLOOKUP(B4,PatData!$A$2:$A$1440,1,),"")&lt;&gt;""</f>
        <v>1</v>
      </c>
      <c r="E4" t="s">
        <v>290</v>
      </c>
      <c r="F4" t="b">
        <v>0</v>
      </c>
      <c r="G4" t="b">
        <v>0</v>
      </c>
      <c r="H4" t="b">
        <v>0</v>
      </c>
      <c r="I4" t="b">
        <v>0</v>
      </c>
    </row>
    <row r="5" spans="1:9" x14ac:dyDescent="0.35">
      <c r="A5" t="s">
        <v>2052</v>
      </c>
      <c r="B5" t="s">
        <v>1228</v>
      </c>
      <c r="D5" t="b">
        <f>IFERROR(VLOOKUP(B5,PatData!$A$2:$A$1440,1,),"")&lt;&gt;""</f>
        <v>1</v>
      </c>
      <c r="E5" t="s">
        <v>291</v>
      </c>
      <c r="F5" t="b">
        <v>0</v>
      </c>
      <c r="G5" t="b">
        <v>0</v>
      </c>
      <c r="H5" t="b">
        <v>0</v>
      </c>
      <c r="I5" t="b">
        <v>0</v>
      </c>
    </row>
    <row r="6" spans="1:9" x14ac:dyDescent="0.35">
      <c r="A6" t="s">
        <v>2053</v>
      </c>
      <c r="B6" t="s">
        <v>1229</v>
      </c>
      <c r="D6" t="b">
        <f>IFERROR(VLOOKUP(B6,PatData!$A$2:$A$1440,1,),"")&lt;&gt;""</f>
        <v>1</v>
      </c>
      <c r="E6">
        <v>42370</v>
      </c>
      <c r="F6" t="b">
        <v>0</v>
      </c>
      <c r="G6" t="b">
        <v>0</v>
      </c>
      <c r="H6" t="b">
        <v>0</v>
      </c>
      <c r="I6" t="b">
        <v>0</v>
      </c>
    </row>
    <row r="7" spans="1:9" x14ac:dyDescent="0.35">
      <c r="A7" t="s">
        <v>5015</v>
      </c>
      <c r="B7" t="s">
        <v>3800</v>
      </c>
      <c r="D7" t="b">
        <f>IFERROR(VLOOKUP(B7,PatData!$A$2:$A$1440,1,),"")&lt;&gt;""</f>
        <v>0</v>
      </c>
      <c r="E7" t="s">
        <v>1224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2072</v>
      </c>
      <c r="B8" t="s">
        <v>1230</v>
      </c>
      <c r="D8" t="b">
        <f>IFERROR(VLOOKUP(B8,PatData!$A$2:$A$1440,1,),"")&lt;&gt;""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5016</v>
      </c>
      <c r="B9" t="s">
        <v>1231</v>
      </c>
      <c r="D9" t="b">
        <f>IFERROR(VLOOKUP(B9,PatData!$A$2:$A$1440,1,),"")&lt;&gt;""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2083</v>
      </c>
      <c r="B10" t="s">
        <v>1232</v>
      </c>
      <c r="D10" t="b">
        <f>IFERROR(VLOOKUP(B10,PatData!$A$2:$A$1440,1,),"")&lt;&gt;""</f>
        <v>1</v>
      </c>
      <c r="F10" t="b">
        <v>0</v>
      </c>
      <c r="G10" t="b">
        <v>0</v>
      </c>
      <c r="H10" t="b">
        <v>0</v>
      </c>
      <c r="I10" t="b">
        <v>0</v>
      </c>
    </row>
    <row r="11" spans="1:9" x14ac:dyDescent="0.35">
      <c r="A11" t="s">
        <v>2084</v>
      </c>
      <c r="B11" t="s">
        <v>1233</v>
      </c>
      <c r="D11" t="b">
        <f>IFERROR(VLOOKUP(B11,PatData!$A$2:$A$1440,1,),"")&lt;&gt;""</f>
        <v>1</v>
      </c>
      <c r="F11" t="b">
        <v>0</v>
      </c>
      <c r="G11" t="b">
        <v>0</v>
      </c>
      <c r="H11" t="b">
        <v>0</v>
      </c>
      <c r="I11" t="b">
        <v>0</v>
      </c>
    </row>
    <row r="12" spans="1:9" x14ac:dyDescent="0.35">
      <c r="A12" t="s">
        <v>2085</v>
      </c>
      <c r="B12" t="s">
        <v>1234</v>
      </c>
      <c r="D12" t="b">
        <f>IFERROR(VLOOKUP(B12,PatData!$A$2:$A$1440,1,),"")&lt;&gt;""</f>
        <v>1</v>
      </c>
      <c r="F12" t="b">
        <v>0</v>
      </c>
      <c r="G12" t="b">
        <v>0</v>
      </c>
      <c r="H12" t="b">
        <v>0</v>
      </c>
      <c r="I12" t="b">
        <v>0</v>
      </c>
    </row>
    <row r="13" spans="1:9" x14ac:dyDescent="0.35">
      <c r="A13" t="s">
        <v>2086</v>
      </c>
      <c r="B13" t="s">
        <v>1235</v>
      </c>
      <c r="D13" t="b">
        <f>IFERROR(VLOOKUP(B13,PatData!$A$2:$A$1440,1,),"")&lt;&gt;""</f>
        <v>1</v>
      </c>
      <c r="F13" t="b">
        <v>0</v>
      </c>
      <c r="G13" t="b">
        <v>0</v>
      </c>
      <c r="H13" t="b">
        <v>0</v>
      </c>
      <c r="I13" t="b">
        <v>0</v>
      </c>
    </row>
    <row r="14" spans="1:9" x14ac:dyDescent="0.35">
      <c r="A14" t="s">
        <v>2087</v>
      </c>
      <c r="B14" t="s">
        <v>1236</v>
      </c>
      <c r="D14" t="b">
        <f>IFERROR(VLOOKUP(B14,PatData!$A$2:$A$1440,1,),"")&lt;&gt;""</f>
        <v>1</v>
      </c>
      <c r="F14" t="b">
        <v>0</v>
      </c>
      <c r="G14" t="b">
        <v>0</v>
      </c>
      <c r="H14" t="b">
        <v>0</v>
      </c>
      <c r="I14" t="b">
        <v>0</v>
      </c>
    </row>
    <row r="15" spans="1:9" x14ac:dyDescent="0.35">
      <c r="A15" t="s">
        <v>2088</v>
      </c>
      <c r="B15" t="s">
        <v>1237</v>
      </c>
      <c r="D15" t="b">
        <f>IFERROR(VLOOKUP(B15,PatData!$A$2:$A$1440,1,),"")&lt;&gt;""</f>
        <v>1</v>
      </c>
      <c r="F15" t="b">
        <v>0</v>
      </c>
      <c r="G15" t="b">
        <v>0</v>
      </c>
      <c r="H15" t="b">
        <v>0</v>
      </c>
      <c r="I15" t="b">
        <v>0</v>
      </c>
    </row>
    <row r="16" spans="1:9" x14ac:dyDescent="0.35">
      <c r="A16" t="s">
        <v>2089</v>
      </c>
      <c r="B16" t="s">
        <v>1238</v>
      </c>
      <c r="D16" t="b">
        <f>IFERROR(VLOOKUP(B16,PatData!$A$2:$A$1440,1,),"")&lt;&gt;""</f>
        <v>1</v>
      </c>
      <c r="F16" t="b">
        <v>0</v>
      </c>
      <c r="G16" t="b">
        <v>0</v>
      </c>
      <c r="H16" t="b">
        <v>0</v>
      </c>
      <c r="I16" t="b">
        <v>0</v>
      </c>
    </row>
    <row r="17" spans="1:9" x14ac:dyDescent="0.35">
      <c r="A17" t="s">
        <v>2090</v>
      </c>
      <c r="B17" t="s">
        <v>1239</v>
      </c>
      <c r="D17" t="b">
        <f>IFERROR(VLOOKUP(B17,PatData!$A$2:$A$1440,1,),"")&lt;&gt;""</f>
        <v>1</v>
      </c>
      <c r="F17" t="b">
        <v>0</v>
      </c>
      <c r="G17" t="b">
        <v>0</v>
      </c>
      <c r="H17" t="b">
        <v>0</v>
      </c>
      <c r="I17" t="b">
        <v>0</v>
      </c>
    </row>
    <row r="18" spans="1:9" x14ac:dyDescent="0.35">
      <c r="A18" t="s">
        <v>2091</v>
      </c>
      <c r="B18" t="s">
        <v>1240</v>
      </c>
      <c r="D18" t="b">
        <f>IFERROR(VLOOKUP(B18,PatData!$A$2:$A$1440,1,),"")&lt;&gt;""</f>
        <v>1</v>
      </c>
      <c r="F18" t="b">
        <v>0</v>
      </c>
      <c r="G18" t="b">
        <v>0</v>
      </c>
      <c r="H18" t="b">
        <v>0</v>
      </c>
      <c r="I18" t="b">
        <v>0</v>
      </c>
    </row>
    <row r="19" spans="1:9" x14ac:dyDescent="0.35">
      <c r="A19" t="s">
        <v>2092</v>
      </c>
      <c r="B19" t="s">
        <v>1241</v>
      </c>
      <c r="D19" t="b">
        <f>IFERROR(VLOOKUP(B19,PatData!$A$2:$A$1440,1,),"")&lt;&gt;""</f>
        <v>1</v>
      </c>
      <c r="F19" t="b">
        <v>0</v>
      </c>
      <c r="G19" t="b">
        <v>0</v>
      </c>
      <c r="H19" t="b">
        <v>0</v>
      </c>
      <c r="I19" t="b">
        <v>0</v>
      </c>
    </row>
    <row r="20" spans="1:9" x14ac:dyDescent="0.35">
      <c r="A20" t="s">
        <v>2093</v>
      </c>
      <c r="B20" t="s">
        <v>1242</v>
      </c>
      <c r="D20" t="b">
        <f>IFERROR(VLOOKUP(B20,PatData!$A$2:$A$1440,1,),"")&lt;&gt;""</f>
        <v>1</v>
      </c>
      <c r="F20" t="b">
        <v>0</v>
      </c>
      <c r="G20" t="b">
        <v>0</v>
      </c>
      <c r="H20" t="b">
        <v>0</v>
      </c>
      <c r="I20" t="b">
        <v>0</v>
      </c>
    </row>
    <row r="21" spans="1:9" x14ac:dyDescent="0.35">
      <c r="A21" t="s">
        <v>2094</v>
      </c>
      <c r="B21" t="s">
        <v>1243</v>
      </c>
      <c r="D21" t="b">
        <f>IFERROR(VLOOKUP(B21,PatData!$A$2:$A$1440,1,),"")&lt;&gt;""</f>
        <v>1</v>
      </c>
      <c r="F21" t="b">
        <v>0</v>
      </c>
      <c r="G21" t="b">
        <v>0</v>
      </c>
      <c r="H21" t="b">
        <v>0</v>
      </c>
      <c r="I21" t="b">
        <v>0</v>
      </c>
    </row>
    <row r="22" spans="1:9" x14ac:dyDescent="0.35">
      <c r="A22" t="s">
        <v>2095</v>
      </c>
      <c r="B22" t="s">
        <v>1244</v>
      </c>
      <c r="D22" t="b">
        <f>IFERROR(VLOOKUP(B22,PatData!$A$2:$A$1440,1,),"")&lt;&gt;""</f>
        <v>1</v>
      </c>
      <c r="F22" t="b">
        <v>0</v>
      </c>
      <c r="G22" t="b">
        <v>0</v>
      </c>
      <c r="H22" t="b">
        <v>0</v>
      </c>
      <c r="I22" t="b">
        <v>0</v>
      </c>
    </row>
    <row r="23" spans="1:9" x14ac:dyDescent="0.35">
      <c r="A23" t="s">
        <v>2096</v>
      </c>
      <c r="B23" t="s">
        <v>1245</v>
      </c>
      <c r="D23" t="b">
        <f>IFERROR(VLOOKUP(B23,PatData!$A$2:$A$1440,1,),"")&lt;&gt;""</f>
        <v>1</v>
      </c>
      <c r="F23" t="b">
        <v>0</v>
      </c>
      <c r="G23" t="b">
        <v>0</v>
      </c>
      <c r="H23" t="b">
        <v>0</v>
      </c>
      <c r="I23" t="b">
        <v>0</v>
      </c>
    </row>
    <row r="24" spans="1:9" x14ac:dyDescent="0.35">
      <c r="A24" t="s">
        <v>2097</v>
      </c>
      <c r="B24" t="s">
        <v>1246</v>
      </c>
      <c r="D24" t="b">
        <f>IFERROR(VLOOKUP(B24,PatData!$A$2:$A$1440,1,),"")&lt;&gt;""</f>
        <v>1</v>
      </c>
      <c r="F24" t="b">
        <v>0</v>
      </c>
      <c r="G24" t="b">
        <v>0</v>
      </c>
      <c r="H24" t="b">
        <v>0</v>
      </c>
      <c r="I24" t="b">
        <v>0</v>
      </c>
    </row>
    <row r="25" spans="1:9" x14ac:dyDescent="0.35">
      <c r="A25" t="s">
        <v>2098</v>
      </c>
      <c r="B25" t="s">
        <v>1247</v>
      </c>
      <c r="D25" t="b">
        <f>IFERROR(VLOOKUP(B25,PatData!$A$2:$A$1440,1,),"")&lt;&gt;""</f>
        <v>1</v>
      </c>
      <c r="F25" t="b">
        <v>0</v>
      </c>
      <c r="G25" t="b">
        <v>0</v>
      </c>
      <c r="H25" t="b">
        <v>0</v>
      </c>
      <c r="I25" t="b">
        <v>0</v>
      </c>
    </row>
    <row r="26" spans="1:9" x14ac:dyDescent="0.35">
      <c r="A26" t="s">
        <v>2099</v>
      </c>
      <c r="B26" t="s">
        <v>1248</v>
      </c>
      <c r="D26" t="b">
        <f>IFERROR(VLOOKUP(B26,PatData!$A$2:$A$1440,1,),"")&lt;&gt;""</f>
        <v>1</v>
      </c>
      <c r="F26" t="b">
        <v>0</v>
      </c>
      <c r="G26" t="b">
        <v>0</v>
      </c>
      <c r="H26" t="b">
        <v>0</v>
      </c>
      <c r="I26" t="b">
        <v>0</v>
      </c>
    </row>
    <row r="27" spans="1:9" x14ac:dyDescent="0.35">
      <c r="A27" t="s">
        <v>2100</v>
      </c>
      <c r="B27" t="s">
        <v>1249</v>
      </c>
      <c r="D27" t="b">
        <f>IFERROR(VLOOKUP(B27,PatData!$A$2:$A$1440,1,),"")&lt;&gt;""</f>
        <v>1</v>
      </c>
      <c r="F27" t="b">
        <v>0</v>
      </c>
      <c r="G27" t="b">
        <v>0</v>
      </c>
      <c r="H27" t="b">
        <v>0</v>
      </c>
      <c r="I27" t="b">
        <v>0</v>
      </c>
    </row>
    <row r="28" spans="1:9" x14ac:dyDescent="0.35">
      <c r="A28" t="s">
        <v>2101</v>
      </c>
      <c r="B28" t="s">
        <v>1250</v>
      </c>
      <c r="D28" t="b">
        <f>IFERROR(VLOOKUP(B28,PatData!$A$2:$A$1440,1,),"")&lt;&gt;""</f>
        <v>1</v>
      </c>
      <c r="F28" t="b">
        <v>0</v>
      </c>
      <c r="G28" t="b">
        <v>0</v>
      </c>
      <c r="H28" t="b">
        <v>0</v>
      </c>
      <c r="I28" t="b">
        <v>0</v>
      </c>
    </row>
    <row r="29" spans="1:9" x14ac:dyDescent="0.35">
      <c r="A29" t="s">
        <v>2102</v>
      </c>
      <c r="B29" t="s">
        <v>1251</v>
      </c>
      <c r="D29" t="b">
        <f>IFERROR(VLOOKUP(B29,PatData!$A$2:$A$1440,1,),"")&lt;&gt;""</f>
        <v>1</v>
      </c>
      <c r="F29" t="b">
        <v>0</v>
      </c>
      <c r="G29" t="b">
        <v>0</v>
      </c>
      <c r="H29" t="b">
        <v>0</v>
      </c>
      <c r="I29" t="b">
        <v>0</v>
      </c>
    </row>
    <row r="30" spans="1:9" x14ac:dyDescent="0.35">
      <c r="A30" t="s">
        <v>2103</v>
      </c>
      <c r="B30" t="s">
        <v>1252</v>
      </c>
      <c r="D30" t="b">
        <f>IFERROR(VLOOKUP(B30,PatData!$A$2:$A$1440,1,),"")&lt;&gt;""</f>
        <v>1</v>
      </c>
      <c r="F30" t="b">
        <v>0</v>
      </c>
      <c r="G30" t="b">
        <v>0</v>
      </c>
      <c r="H30" t="b">
        <v>0</v>
      </c>
      <c r="I30" t="b">
        <v>0</v>
      </c>
    </row>
    <row r="31" spans="1:9" x14ac:dyDescent="0.35">
      <c r="A31" t="s">
        <v>2104</v>
      </c>
      <c r="B31" t="s">
        <v>1253</v>
      </c>
      <c r="D31" t="b">
        <f>IFERROR(VLOOKUP(B31,PatData!$A$2:$A$1440,1,),"")&lt;&gt;""</f>
        <v>1</v>
      </c>
      <c r="F31" t="b">
        <v>0</v>
      </c>
      <c r="G31" t="b">
        <v>0</v>
      </c>
      <c r="H31" t="b">
        <v>0</v>
      </c>
      <c r="I31" t="b">
        <v>0</v>
      </c>
    </row>
    <row r="32" spans="1:9" x14ac:dyDescent="0.35">
      <c r="A32" t="s">
        <v>2105</v>
      </c>
      <c r="B32" t="s">
        <v>1254</v>
      </c>
      <c r="D32" t="b">
        <f>IFERROR(VLOOKUP(B32,PatData!$A$2:$A$1440,1,),"")&lt;&gt;""</f>
        <v>1</v>
      </c>
      <c r="F32" t="b">
        <v>0</v>
      </c>
      <c r="G32" t="b">
        <v>0</v>
      </c>
      <c r="H32" t="b">
        <v>0</v>
      </c>
      <c r="I32" t="b">
        <v>0</v>
      </c>
    </row>
    <row r="33" spans="1:9" x14ac:dyDescent="0.35">
      <c r="A33" t="s">
        <v>2106</v>
      </c>
      <c r="B33" t="s">
        <v>1255</v>
      </c>
      <c r="D33" t="b">
        <f>IFERROR(VLOOKUP(B33,PatData!$A$2:$A$1440,1,),"")&lt;&gt;""</f>
        <v>1</v>
      </c>
      <c r="F33" t="b">
        <v>0</v>
      </c>
      <c r="G33" t="b">
        <v>0</v>
      </c>
      <c r="H33" t="b">
        <v>0</v>
      </c>
      <c r="I33" t="b">
        <v>0</v>
      </c>
    </row>
    <row r="34" spans="1:9" x14ac:dyDescent="0.35">
      <c r="A34" t="s">
        <v>2107</v>
      </c>
      <c r="B34" t="s">
        <v>1256</v>
      </c>
      <c r="D34" t="b">
        <f>IFERROR(VLOOKUP(B34,PatData!$A$2:$A$1440,1,),"")&lt;&gt;""</f>
        <v>1</v>
      </c>
      <c r="F34" t="b">
        <v>0</v>
      </c>
      <c r="G34" t="b">
        <v>0</v>
      </c>
      <c r="H34" t="b">
        <v>0</v>
      </c>
      <c r="I34" t="b">
        <v>0</v>
      </c>
    </row>
    <row r="35" spans="1:9" x14ac:dyDescent="0.35">
      <c r="A35" t="s">
        <v>2108</v>
      </c>
      <c r="B35" t="s">
        <v>1257</v>
      </c>
      <c r="D35" t="b">
        <f>IFERROR(VLOOKUP(B35,PatData!$A$2:$A$1440,1,),"")&lt;&gt;""</f>
        <v>1</v>
      </c>
      <c r="F35" t="b">
        <v>0</v>
      </c>
      <c r="G35" t="b">
        <v>0</v>
      </c>
      <c r="H35" t="b">
        <v>0</v>
      </c>
      <c r="I35" t="b">
        <v>0</v>
      </c>
    </row>
    <row r="36" spans="1:9" x14ac:dyDescent="0.35">
      <c r="A36" t="s">
        <v>2109</v>
      </c>
      <c r="B36" t="s">
        <v>1258</v>
      </c>
      <c r="D36" t="b">
        <f>IFERROR(VLOOKUP(B36,PatData!$A$2:$A$1440,1,),"")&lt;&gt;""</f>
        <v>1</v>
      </c>
      <c r="F36" t="b">
        <v>0</v>
      </c>
      <c r="G36" t="b">
        <v>0</v>
      </c>
      <c r="H36" t="b">
        <v>0</v>
      </c>
      <c r="I36" t="b">
        <v>0</v>
      </c>
    </row>
    <row r="37" spans="1:9" x14ac:dyDescent="0.35">
      <c r="A37" t="s">
        <v>2110</v>
      </c>
      <c r="B37" t="s">
        <v>1259</v>
      </c>
      <c r="D37" t="b">
        <f>IFERROR(VLOOKUP(B37,PatData!$A$2:$A$1440,1,),"")&lt;&gt;""</f>
        <v>1</v>
      </c>
      <c r="F37" t="b">
        <v>0</v>
      </c>
      <c r="G37" t="b">
        <v>0</v>
      </c>
      <c r="H37" t="b">
        <v>0</v>
      </c>
      <c r="I37" t="b">
        <v>0</v>
      </c>
    </row>
    <row r="38" spans="1:9" x14ac:dyDescent="0.35">
      <c r="A38" t="s">
        <v>2111</v>
      </c>
      <c r="B38" t="s">
        <v>1260</v>
      </c>
      <c r="D38" t="b">
        <f>IFERROR(VLOOKUP(B38,PatData!$A$2:$A$1440,1,),"")&lt;&gt;""</f>
        <v>1</v>
      </c>
      <c r="F38" t="b">
        <v>0</v>
      </c>
      <c r="G38" t="b">
        <v>0</v>
      </c>
      <c r="H38" t="b">
        <v>0</v>
      </c>
      <c r="I38" t="b">
        <v>0</v>
      </c>
    </row>
    <row r="39" spans="1:9" x14ac:dyDescent="0.35">
      <c r="A39" t="s">
        <v>2112</v>
      </c>
      <c r="B39" t="s">
        <v>1261</v>
      </c>
      <c r="D39" t="b">
        <f>IFERROR(VLOOKUP(B39,PatData!$A$2:$A$1440,1,),"")&lt;&gt;""</f>
        <v>1</v>
      </c>
      <c r="F39" t="b">
        <v>0</v>
      </c>
      <c r="G39" t="b">
        <v>0</v>
      </c>
      <c r="H39" t="b">
        <v>0</v>
      </c>
      <c r="I39" t="b">
        <v>0</v>
      </c>
    </row>
    <row r="40" spans="1:9" x14ac:dyDescent="0.35">
      <c r="A40" t="s">
        <v>2113</v>
      </c>
      <c r="B40" t="s">
        <v>1262</v>
      </c>
      <c r="D40" t="b">
        <f>IFERROR(VLOOKUP(B40,PatData!$A$2:$A$1440,1,),"")&lt;&gt;""</f>
        <v>1</v>
      </c>
      <c r="F40" t="b">
        <v>0</v>
      </c>
      <c r="G40" t="b">
        <v>0</v>
      </c>
      <c r="H40" t="b">
        <v>0</v>
      </c>
      <c r="I40" t="b">
        <v>0</v>
      </c>
    </row>
    <row r="41" spans="1:9" x14ac:dyDescent="0.35">
      <c r="A41" t="s">
        <v>2114</v>
      </c>
      <c r="B41" t="s">
        <v>1263</v>
      </c>
      <c r="D41" t="b">
        <f>IFERROR(VLOOKUP(B41,PatData!$A$2:$A$1440,1,),"")&lt;&gt;""</f>
        <v>1</v>
      </c>
      <c r="F41" t="b">
        <v>0</v>
      </c>
      <c r="G41" t="b">
        <v>0</v>
      </c>
      <c r="H41" t="b">
        <v>0</v>
      </c>
      <c r="I41" t="b">
        <v>0</v>
      </c>
    </row>
    <row r="42" spans="1:9" x14ac:dyDescent="0.35">
      <c r="A42" t="s">
        <v>2115</v>
      </c>
      <c r="B42" t="s">
        <v>1264</v>
      </c>
      <c r="D42" t="b">
        <f>IFERROR(VLOOKUP(B42,PatData!$A$2:$A$1440,1,),"")&lt;&gt;""</f>
        <v>1</v>
      </c>
      <c r="F42" t="b">
        <v>0</v>
      </c>
      <c r="G42" t="b">
        <v>0</v>
      </c>
      <c r="H42" t="b">
        <v>0</v>
      </c>
      <c r="I42" t="b">
        <v>0</v>
      </c>
    </row>
    <row r="43" spans="1:9" x14ac:dyDescent="0.35">
      <c r="A43" t="s">
        <v>2116</v>
      </c>
      <c r="B43" t="s">
        <v>1265</v>
      </c>
      <c r="D43" t="b">
        <f>IFERROR(VLOOKUP(B43,PatData!$A$2:$A$1440,1,),"")&lt;&gt;""</f>
        <v>1</v>
      </c>
      <c r="F43" t="b">
        <v>0</v>
      </c>
      <c r="G43" t="b">
        <v>0</v>
      </c>
      <c r="H43" t="b">
        <v>0</v>
      </c>
      <c r="I43" t="b">
        <v>0</v>
      </c>
    </row>
    <row r="44" spans="1:9" x14ac:dyDescent="0.35">
      <c r="A44" t="s">
        <v>2117</v>
      </c>
      <c r="B44" t="s">
        <v>1266</v>
      </c>
      <c r="D44" t="b">
        <f>IFERROR(VLOOKUP(B44,PatData!$A$2:$A$1440,1,),"")&lt;&gt;""</f>
        <v>1</v>
      </c>
      <c r="F44" t="b">
        <v>0</v>
      </c>
      <c r="G44" t="b">
        <v>0</v>
      </c>
      <c r="H44" t="b">
        <v>0</v>
      </c>
      <c r="I44" t="b">
        <v>0</v>
      </c>
    </row>
    <row r="45" spans="1:9" x14ac:dyDescent="0.35">
      <c r="A45" t="s">
        <v>2118</v>
      </c>
      <c r="B45" t="s">
        <v>1267</v>
      </c>
      <c r="D45" t="b">
        <f>IFERROR(VLOOKUP(B45,PatData!$A$2:$A$1440,1,),"")&lt;&gt;""</f>
        <v>1</v>
      </c>
      <c r="F45" t="b">
        <v>0</v>
      </c>
      <c r="G45" t="b">
        <v>0</v>
      </c>
      <c r="H45" t="b">
        <v>0</v>
      </c>
      <c r="I45" t="b">
        <v>0</v>
      </c>
    </row>
    <row r="46" spans="1:9" x14ac:dyDescent="0.35">
      <c r="A46" t="s">
        <v>2119</v>
      </c>
      <c r="B46" t="s">
        <v>1268</v>
      </c>
      <c r="D46" t="b">
        <f>IFERROR(VLOOKUP(B46,PatData!$A$2:$A$1440,1,),"")&lt;&gt;""</f>
        <v>1</v>
      </c>
      <c r="F46" t="b">
        <v>0</v>
      </c>
      <c r="G46" t="b">
        <v>0</v>
      </c>
      <c r="H46" t="b">
        <v>0</v>
      </c>
      <c r="I46" t="b">
        <v>0</v>
      </c>
    </row>
    <row r="47" spans="1:9" x14ac:dyDescent="0.35">
      <c r="A47" t="s">
        <v>2120</v>
      </c>
      <c r="B47" t="s">
        <v>1269</v>
      </c>
      <c r="D47" t="b">
        <f>IFERROR(VLOOKUP(B47,PatData!$A$2:$A$1440,1,),"")&lt;&gt;""</f>
        <v>1</v>
      </c>
      <c r="F47" t="b">
        <v>0</v>
      </c>
      <c r="G47" t="b">
        <v>0</v>
      </c>
      <c r="H47" t="b">
        <v>0</v>
      </c>
      <c r="I47" t="b">
        <v>0</v>
      </c>
    </row>
    <row r="48" spans="1:9" x14ac:dyDescent="0.35">
      <c r="A48" t="s">
        <v>2121</v>
      </c>
      <c r="B48" t="s">
        <v>1270</v>
      </c>
      <c r="D48" t="b">
        <f>IFERROR(VLOOKUP(B48,PatData!$A$2:$A$1440,1,),"")&lt;&gt;""</f>
        <v>1</v>
      </c>
      <c r="F48" t="b">
        <v>0</v>
      </c>
      <c r="G48" t="b">
        <v>0</v>
      </c>
      <c r="H48" t="b">
        <v>0</v>
      </c>
      <c r="I48" t="b">
        <v>0</v>
      </c>
    </row>
    <row r="49" spans="1:9" x14ac:dyDescent="0.35">
      <c r="A49" t="s">
        <v>2122</v>
      </c>
      <c r="B49" t="s">
        <v>1271</v>
      </c>
      <c r="D49" t="b">
        <f>IFERROR(VLOOKUP(B49,PatData!$A$2:$A$1440,1,),"")&lt;&gt;""</f>
        <v>1</v>
      </c>
      <c r="F49" t="b">
        <v>0</v>
      </c>
      <c r="G49" t="b">
        <v>0</v>
      </c>
      <c r="H49" t="b">
        <v>0</v>
      </c>
      <c r="I49" t="b">
        <v>0</v>
      </c>
    </row>
    <row r="50" spans="1:9" x14ac:dyDescent="0.35">
      <c r="A50" t="s">
        <v>2123</v>
      </c>
      <c r="B50" t="s">
        <v>1272</v>
      </c>
      <c r="D50" t="b">
        <f>IFERROR(VLOOKUP(B50,PatData!$A$2:$A$1440,1,),"")&lt;&gt;""</f>
        <v>1</v>
      </c>
      <c r="F50" t="b">
        <v>0</v>
      </c>
      <c r="G50" t="b">
        <v>0</v>
      </c>
      <c r="H50" t="b">
        <v>0</v>
      </c>
      <c r="I50" t="b">
        <v>0</v>
      </c>
    </row>
    <row r="51" spans="1:9" x14ac:dyDescent="0.35">
      <c r="A51" t="s">
        <v>2124</v>
      </c>
      <c r="B51" t="s">
        <v>1273</v>
      </c>
      <c r="D51" t="b">
        <f>IFERROR(VLOOKUP(B51,PatData!$A$2:$A$1440,1,),"")&lt;&gt;""</f>
        <v>1</v>
      </c>
      <c r="F51" t="b">
        <v>0</v>
      </c>
      <c r="G51" t="b">
        <v>0</v>
      </c>
      <c r="H51" t="b">
        <v>0</v>
      </c>
      <c r="I51" t="b">
        <v>0</v>
      </c>
    </row>
    <row r="52" spans="1:9" x14ac:dyDescent="0.35">
      <c r="A52" t="s">
        <v>2125</v>
      </c>
      <c r="B52" t="s">
        <v>1274</v>
      </c>
      <c r="D52" t="b">
        <f>IFERROR(VLOOKUP(B52,PatData!$A$2:$A$1440,1,),"")&lt;&gt;""</f>
        <v>1</v>
      </c>
      <c r="F52" t="b">
        <v>0</v>
      </c>
      <c r="G52" t="b">
        <v>0</v>
      </c>
      <c r="H52" t="b">
        <v>0</v>
      </c>
      <c r="I52" t="b">
        <v>0</v>
      </c>
    </row>
    <row r="53" spans="1:9" x14ac:dyDescent="0.35">
      <c r="A53" t="s">
        <v>2126</v>
      </c>
      <c r="B53" t="s">
        <v>1275</v>
      </c>
      <c r="D53" t="b">
        <f>IFERROR(VLOOKUP(B53,PatData!$A$2:$A$1440,1,),"")&lt;&gt;""</f>
        <v>1</v>
      </c>
      <c r="F53" t="b">
        <v>0</v>
      </c>
      <c r="G53" t="b">
        <v>0</v>
      </c>
      <c r="H53" t="b">
        <v>0</v>
      </c>
      <c r="I53" t="b">
        <v>0</v>
      </c>
    </row>
    <row r="54" spans="1:9" x14ac:dyDescent="0.35">
      <c r="A54" t="s">
        <v>2127</v>
      </c>
      <c r="B54" t="s">
        <v>1276</v>
      </c>
      <c r="D54" t="b">
        <f>IFERROR(VLOOKUP(B54,PatData!$A$2:$A$1440,1,),"")&lt;&gt;""</f>
        <v>1</v>
      </c>
      <c r="F54" t="b">
        <v>0</v>
      </c>
      <c r="G54" t="b">
        <v>0</v>
      </c>
      <c r="H54" t="b">
        <v>0</v>
      </c>
      <c r="I54" t="b">
        <v>0</v>
      </c>
    </row>
    <row r="55" spans="1:9" x14ac:dyDescent="0.35">
      <c r="A55" t="s">
        <v>2128</v>
      </c>
      <c r="B55" t="s">
        <v>1277</v>
      </c>
      <c r="D55" t="b">
        <f>IFERROR(VLOOKUP(B55,PatData!$A$2:$A$1440,1,),"")&lt;&gt;""</f>
        <v>1</v>
      </c>
      <c r="F55" t="b">
        <v>0</v>
      </c>
      <c r="G55" t="b">
        <v>0</v>
      </c>
      <c r="H55" t="b">
        <v>0</v>
      </c>
      <c r="I55" t="b">
        <v>0</v>
      </c>
    </row>
    <row r="56" spans="1:9" x14ac:dyDescent="0.35">
      <c r="A56" t="s">
        <v>2129</v>
      </c>
      <c r="B56" t="s">
        <v>1278</v>
      </c>
      <c r="D56" t="b">
        <f>IFERROR(VLOOKUP(B56,PatData!$A$2:$A$1440,1,),"")&lt;&gt;""</f>
        <v>1</v>
      </c>
      <c r="F56" t="b">
        <v>0</v>
      </c>
      <c r="G56" t="b">
        <v>0</v>
      </c>
      <c r="H56" t="b">
        <v>0</v>
      </c>
      <c r="I56" t="b">
        <v>0</v>
      </c>
    </row>
    <row r="57" spans="1:9" x14ac:dyDescent="0.35">
      <c r="A57" t="s">
        <v>2130</v>
      </c>
      <c r="B57" t="s">
        <v>1279</v>
      </c>
      <c r="D57" t="b">
        <f>IFERROR(VLOOKUP(B57,PatData!$A$2:$A$1440,1,),"")&lt;&gt;""</f>
        <v>1</v>
      </c>
      <c r="F57" t="b">
        <v>0</v>
      </c>
      <c r="G57" t="b">
        <v>0</v>
      </c>
      <c r="H57" t="b">
        <v>0</v>
      </c>
      <c r="I57" t="b">
        <v>0</v>
      </c>
    </row>
    <row r="58" spans="1:9" x14ac:dyDescent="0.35">
      <c r="A58" t="s">
        <v>2131</v>
      </c>
      <c r="B58" t="s">
        <v>1280</v>
      </c>
      <c r="D58" t="b">
        <f>IFERROR(VLOOKUP(B58,PatData!$A$2:$A$1440,1,),"")&lt;&gt;""</f>
        <v>1</v>
      </c>
      <c r="F58" t="b">
        <v>0</v>
      </c>
      <c r="G58" t="b">
        <v>0</v>
      </c>
      <c r="H58" t="b">
        <v>0</v>
      </c>
      <c r="I58" t="b">
        <v>0</v>
      </c>
    </row>
    <row r="59" spans="1:9" x14ac:dyDescent="0.35">
      <c r="A59" t="s">
        <v>2132</v>
      </c>
      <c r="B59" t="s">
        <v>1281</v>
      </c>
      <c r="D59" t="b">
        <f>IFERROR(VLOOKUP(B59,PatData!$A$2:$A$1440,1,),"")&lt;&gt;""</f>
        <v>1</v>
      </c>
      <c r="F59" t="b">
        <v>0</v>
      </c>
      <c r="G59" t="b">
        <v>0</v>
      </c>
      <c r="H59" t="b">
        <v>0</v>
      </c>
      <c r="I59" t="b">
        <v>0</v>
      </c>
    </row>
    <row r="60" spans="1:9" x14ac:dyDescent="0.35">
      <c r="A60" t="s">
        <v>2133</v>
      </c>
      <c r="B60" t="s">
        <v>1282</v>
      </c>
      <c r="D60" t="b">
        <f>IFERROR(VLOOKUP(B60,PatData!$A$2:$A$1440,1,),"")&lt;&gt;""</f>
        <v>1</v>
      </c>
      <c r="F60" t="b">
        <v>0</v>
      </c>
      <c r="G60" t="b">
        <v>0</v>
      </c>
      <c r="H60" t="b">
        <v>0</v>
      </c>
      <c r="I60" t="b">
        <v>0</v>
      </c>
    </row>
    <row r="61" spans="1:9" x14ac:dyDescent="0.35">
      <c r="A61" t="s">
        <v>2134</v>
      </c>
      <c r="B61" t="s">
        <v>1283</v>
      </c>
      <c r="D61" t="b">
        <f>IFERROR(VLOOKUP(B61,PatData!$A$2:$A$1440,1,),"")&lt;&gt;""</f>
        <v>1</v>
      </c>
      <c r="F61" t="b">
        <v>0</v>
      </c>
      <c r="G61" t="b">
        <v>0</v>
      </c>
      <c r="H61" t="b">
        <v>0</v>
      </c>
      <c r="I61" t="b">
        <v>0</v>
      </c>
    </row>
    <row r="62" spans="1:9" x14ac:dyDescent="0.35">
      <c r="A62" t="s">
        <v>2135</v>
      </c>
      <c r="B62" t="s">
        <v>1284</v>
      </c>
      <c r="D62" t="b">
        <f>IFERROR(VLOOKUP(B62,PatData!$A$2:$A$1440,1,),"")&lt;&gt;""</f>
        <v>1</v>
      </c>
      <c r="F62" t="b">
        <v>0</v>
      </c>
      <c r="G62" t="b">
        <v>0</v>
      </c>
      <c r="H62" t="b">
        <v>0</v>
      </c>
      <c r="I62" t="b">
        <v>0</v>
      </c>
    </row>
    <row r="63" spans="1:9" x14ac:dyDescent="0.35">
      <c r="A63" t="s">
        <v>2136</v>
      </c>
      <c r="B63" t="s">
        <v>1285</v>
      </c>
      <c r="D63" t="b">
        <f>IFERROR(VLOOKUP(B63,PatData!$A$2:$A$1440,1,),"")&lt;&gt;""</f>
        <v>1</v>
      </c>
      <c r="F63" t="b">
        <v>0</v>
      </c>
      <c r="G63" t="b">
        <v>0</v>
      </c>
      <c r="H63" t="b">
        <v>0</v>
      </c>
      <c r="I63" t="b">
        <v>0</v>
      </c>
    </row>
    <row r="64" spans="1:9" x14ac:dyDescent="0.35">
      <c r="A64" t="s">
        <v>2137</v>
      </c>
      <c r="B64" t="s">
        <v>1286</v>
      </c>
      <c r="D64" t="b">
        <f>IFERROR(VLOOKUP(B64,PatData!$A$2:$A$1440,1,),"")&lt;&gt;""</f>
        <v>1</v>
      </c>
      <c r="F64" t="b">
        <v>0</v>
      </c>
      <c r="G64" t="b">
        <v>0</v>
      </c>
      <c r="H64" t="b">
        <v>0</v>
      </c>
      <c r="I64" t="b">
        <v>0</v>
      </c>
    </row>
    <row r="65" spans="1:9" x14ac:dyDescent="0.35">
      <c r="A65" t="s">
        <v>2138</v>
      </c>
      <c r="B65" t="s">
        <v>1287</v>
      </c>
      <c r="D65" t="b">
        <f>IFERROR(VLOOKUP(B65,PatData!$A$2:$A$1440,1,),"")&lt;&gt;""</f>
        <v>1</v>
      </c>
      <c r="F65" t="b">
        <v>0</v>
      </c>
      <c r="G65" t="b">
        <v>0</v>
      </c>
      <c r="H65" t="b">
        <v>0</v>
      </c>
      <c r="I65" t="b">
        <v>0</v>
      </c>
    </row>
    <row r="66" spans="1:9" x14ac:dyDescent="0.35">
      <c r="A66" t="s">
        <v>2139</v>
      </c>
      <c r="B66" t="s">
        <v>1288</v>
      </c>
      <c r="D66" t="b">
        <f>IFERROR(VLOOKUP(B66,PatData!$A$2:$A$1440,1,),"")&lt;&gt;""</f>
        <v>1</v>
      </c>
      <c r="F66" t="b">
        <v>0</v>
      </c>
      <c r="G66" t="b">
        <v>0</v>
      </c>
      <c r="H66" t="b">
        <v>0</v>
      </c>
      <c r="I66" t="b">
        <v>0</v>
      </c>
    </row>
    <row r="67" spans="1:9" x14ac:dyDescent="0.35">
      <c r="A67" t="s">
        <v>2140</v>
      </c>
      <c r="B67" t="s">
        <v>1289</v>
      </c>
      <c r="D67" t="b">
        <f>IFERROR(VLOOKUP(B67,PatData!$A$2:$A$1440,1,),"")&lt;&gt;""</f>
        <v>1</v>
      </c>
      <c r="F67" t="b">
        <v>0</v>
      </c>
      <c r="G67" t="b">
        <v>0</v>
      </c>
      <c r="H67" t="b">
        <v>0</v>
      </c>
      <c r="I67" t="b">
        <v>0</v>
      </c>
    </row>
    <row r="68" spans="1:9" x14ac:dyDescent="0.35">
      <c r="A68" t="s">
        <v>2141</v>
      </c>
      <c r="B68" t="s">
        <v>1290</v>
      </c>
      <c r="D68" t="b">
        <f>IFERROR(VLOOKUP(B68,PatData!$A$2:$A$1440,1,),"")&lt;&gt;""</f>
        <v>1</v>
      </c>
      <c r="F68" t="b">
        <v>0</v>
      </c>
      <c r="G68" t="b">
        <v>0</v>
      </c>
      <c r="H68" t="b">
        <v>0</v>
      </c>
      <c r="I68" t="b">
        <v>0</v>
      </c>
    </row>
    <row r="69" spans="1:9" x14ac:dyDescent="0.35">
      <c r="A69" t="s">
        <v>2142</v>
      </c>
      <c r="B69" t="s">
        <v>1291</v>
      </c>
      <c r="D69" t="b">
        <f>IFERROR(VLOOKUP(B69,PatData!$A$2:$A$1440,1,),"")&lt;&gt;""</f>
        <v>1</v>
      </c>
      <c r="F69" t="b">
        <v>0</v>
      </c>
      <c r="G69" t="b">
        <v>0</v>
      </c>
      <c r="H69" t="b">
        <v>0</v>
      </c>
      <c r="I69" t="b">
        <v>0</v>
      </c>
    </row>
    <row r="70" spans="1:9" x14ac:dyDescent="0.35">
      <c r="A70" t="s">
        <v>2143</v>
      </c>
      <c r="B70" t="s">
        <v>1292</v>
      </c>
      <c r="D70" t="b">
        <f>IFERROR(VLOOKUP(B70,PatData!$A$2:$A$1440,1,),"")&lt;&gt;""</f>
        <v>1</v>
      </c>
      <c r="F70" t="b">
        <v>0</v>
      </c>
      <c r="G70" t="b">
        <v>0</v>
      </c>
      <c r="H70" t="b">
        <v>0</v>
      </c>
      <c r="I70" t="b">
        <v>0</v>
      </c>
    </row>
    <row r="71" spans="1:9" x14ac:dyDescent="0.35">
      <c r="A71" t="s">
        <v>2144</v>
      </c>
      <c r="B71" t="s">
        <v>1293</v>
      </c>
      <c r="D71" t="b">
        <f>IFERROR(VLOOKUP(B71,PatData!$A$2:$A$1440,1,),"")&lt;&gt;""</f>
        <v>1</v>
      </c>
      <c r="F71" t="b">
        <v>0</v>
      </c>
      <c r="G71" t="b">
        <v>0</v>
      </c>
      <c r="H71" t="b">
        <v>0</v>
      </c>
      <c r="I71" t="b">
        <v>0</v>
      </c>
    </row>
    <row r="72" spans="1:9" x14ac:dyDescent="0.35">
      <c r="A72" t="s">
        <v>2145</v>
      </c>
      <c r="B72" t="s">
        <v>1294</v>
      </c>
      <c r="D72" t="b">
        <f>IFERROR(VLOOKUP(B72,PatData!$A$2:$A$1440,1,),"")&lt;&gt;""</f>
        <v>1</v>
      </c>
      <c r="F72" t="b">
        <v>0</v>
      </c>
      <c r="G72" t="b">
        <v>0</v>
      </c>
      <c r="H72" t="b">
        <v>0</v>
      </c>
      <c r="I72" t="b">
        <v>0</v>
      </c>
    </row>
    <row r="73" spans="1:9" x14ac:dyDescent="0.35">
      <c r="A73" t="s">
        <v>2146</v>
      </c>
      <c r="B73" t="s">
        <v>1295</v>
      </c>
      <c r="D73" t="b">
        <f>IFERROR(VLOOKUP(B73,PatData!$A$2:$A$1440,1,),"")&lt;&gt;""</f>
        <v>1</v>
      </c>
      <c r="F73" t="b">
        <v>0</v>
      </c>
      <c r="G73" t="b">
        <v>0</v>
      </c>
      <c r="H73" t="b">
        <v>0</v>
      </c>
      <c r="I73" t="b">
        <v>0</v>
      </c>
    </row>
    <row r="74" spans="1:9" x14ac:dyDescent="0.35">
      <c r="A74" t="s">
        <v>2147</v>
      </c>
      <c r="B74" t="s">
        <v>1296</v>
      </c>
      <c r="D74" t="b">
        <f>IFERROR(VLOOKUP(B74,PatData!$A$2:$A$1440,1,),"")&lt;&gt;""</f>
        <v>1</v>
      </c>
      <c r="F74" t="b">
        <v>0</v>
      </c>
      <c r="G74" t="b">
        <v>0</v>
      </c>
      <c r="H74" t="b">
        <v>0</v>
      </c>
      <c r="I74" t="b">
        <v>0</v>
      </c>
    </row>
    <row r="75" spans="1:9" x14ac:dyDescent="0.35">
      <c r="A75" t="s">
        <v>2148</v>
      </c>
      <c r="B75" t="s">
        <v>1297</v>
      </c>
      <c r="D75" t="b">
        <f>IFERROR(VLOOKUP(B75,PatData!$A$2:$A$1440,1,),"")&lt;&gt;""</f>
        <v>1</v>
      </c>
      <c r="F75" t="b">
        <v>0</v>
      </c>
      <c r="G75" t="b">
        <v>0</v>
      </c>
      <c r="H75" t="b">
        <v>0</v>
      </c>
      <c r="I75" t="b">
        <v>0</v>
      </c>
    </row>
    <row r="76" spans="1:9" x14ac:dyDescent="0.35">
      <c r="A76" t="s">
        <v>2149</v>
      </c>
      <c r="B76" t="s">
        <v>1298</v>
      </c>
      <c r="D76" t="b">
        <f>IFERROR(VLOOKUP(B76,PatData!$A$2:$A$1440,1,),"")&lt;&gt;""</f>
        <v>1</v>
      </c>
      <c r="F76" t="b">
        <v>0</v>
      </c>
      <c r="G76" t="b">
        <v>0</v>
      </c>
      <c r="H76" t="b">
        <v>0</v>
      </c>
      <c r="I76" t="b">
        <v>0</v>
      </c>
    </row>
    <row r="77" spans="1:9" x14ac:dyDescent="0.35">
      <c r="A77" t="s">
        <v>2150</v>
      </c>
      <c r="B77" t="s">
        <v>1299</v>
      </c>
      <c r="D77" t="b">
        <f>IFERROR(VLOOKUP(B77,PatData!$A$2:$A$1440,1,),"")&lt;&gt;""</f>
        <v>1</v>
      </c>
      <c r="F77" t="b">
        <v>0</v>
      </c>
      <c r="G77" t="b">
        <v>0</v>
      </c>
      <c r="H77" t="b">
        <v>0</v>
      </c>
      <c r="I77" t="b">
        <v>0</v>
      </c>
    </row>
    <row r="78" spans="1:9" x14ac:dyDescent="0.35">
      <c r="A78" t="s">
        <v>2151</v>
      </c>
      <c r="B78" t="s">
        <v>1300</v>
      </c>
      <c r="D78" t="b">
        <f>IFERROR(VLOOKUP(B78,PatData!$A$2:$A$1440,1,),"")&lt;&gt;""</f>
        <v>1</v>
      </c>
      <c r="F78" t="b">
        <v>0</v>
      </c>
      <c r="G78" t="b">
        <v>0</v>
      </c>
      <c r="H78" t="b">
        <v>0</v>
      </c>
      <c r="I78" t="b">
        <v>0</v>
      </c>
    </row>
    <row r="79" spans="1:9" x14ac:dyDescent="0.35">
      <c r="A79" t="s">
        <v>2152</v>
      </c>
      <c r="B79" t="s">
        <v>1301</v>
      </c>
      <c r="D79" t="b">
        <f>IFERROR(VLOOKUP(B79,PatData!$A$2:$A$1440,1,),"")&lt;&gt;""</f>
        <v>1</v>
      </c>
      <c r="F79" t="b">
        <v>0</v>
      </c>
      <c r="G79" t="b">
        <v>0</v>
      </c>
      <c r="H79" t="b">
        <v>0</v>
      </c>
      <c r="I79" t="b">
        <v>0</v>
      </c>
    </row>
    <row r="80" spans="1:9" x14ac:dyDescent="0.35">
      <c r="A80" t="s">
        <v>2153</v>
      </c>
      <c r="B80" t="s">
        <v>1302</v>
      </c>
      <c r="D80" t="b">
        <f>IFERROR(VLOOKUP(B80,PatData!$A$2:$A$1440,1,),"")&lt;&gt;""</f>
        <v>1</v>
      </c>
      <c r="F80" t="b">
        <v>0</v>
      </c>
      <c r="G80" t="b">
        <v>0</v>
      </c>
      <c r="H80" t="b">
        <v>0</v>
      </c>
      <c r="I80" t="b">
        <v>0</v>
      </c>
    </row>
    <row r="81" spans="1:9" x14ac:dyDescent="0.35">
      <c r="A81" t="s">
        <v>2154</v>
      </c>
      <c r="B81" t="s">
        <v>1303</v>
      </c>
      <c r="D81" t="b">
        <f>IFERROR(VLOOKUP(B81,PatData!$A$2:$A$1440,1,),"")&lt;&gt;""</f>
        <v>1</v>
      </c>
      <c r="F81" t="b">
        <v>0</v>
      </c>
      <c r="G81" t="b">
        <v>0</v>
      </c>
      <c r="H81" t="b">
        <v>0</v>
      </c>
      <c r="I81" t="b">
        <v>0</v>
      </c>
    </row>
    <row r="82" spans="1:9" x14ac:dyDescent="0.35">
      <c r="A82" t="s">
        <v>2155</v>
      </c>
      <c r="B82" t="s">
        <v>1304</v>
      </c>
      <c r="D82" t="b">
        <f>IFERROR(VLOOKUP(B82,PatData!$A$2:$A$1440,1,),"")&lt;&gt;""</f>
        <v>1</v>
      </c>
      <c r="F82" t="b">
        <v>0</v>
      </c>
      <c r="G82" t="b">
        <v>0</v>
      </c>
      <c r="H82" t="b">
        <v>0</v>
      </c>
      <c r="I82" t="b">
        <v>0</v>
      </c>
    </row>
    <row r="83" spans="1:9" x14ac:dyDescent="0.35">
      <c r="A83" t="s">
        <v>2156</v>
      </c>
      <c r="B83" t="s">
        <v>1305</v>
      </c>
      <c r="D83" t="b">
        <f>IFERROR(VLOOKUP(B83,PatData!$A$2:$A$1440,1,),"")&lt;&gt;""</f>
        <v>1</v>
      </c>
      <c r="F83" t="b">
        <v>0</v>
      </c>
      <c r="G83" t="b">
        <v>0</v>
      </c>
      <c r="H83" t="b">
        <v>0</v>
      </c>
      <c r="I83" t="b">
        <v>0</v>
      </c>
    </row>
    <row r="84" spans="1:9" x14ac:dyDescent="0.35">
      <c r="A84" t="s">
        <v>2157</v>
      </c>
      <c r="B84" t="s">
        <v>1306</v>
      </c>
      <c r="D84" t="b">
        <f>IFERROR(VLOOKUP(B84,PatData!$A$2:$A$1440,1,),"")&lt;&gt;""</f>
        <v>1</v>
      </c>
      <c r="F84" t="b">
        <v>0</v>
      </c>
      <c r="G84" t="b">
        <v>0</v>
      </c>
      <c r="H84" t="b">
        <v>0</v>
      </c>
      <c r="I84" t="b">
        <v>0</v>
      </c>
    </row>
    <row r="85" spans="1:9" x14ac:dyDescent="0.35">
      <c r="A85" t="s">
        <v>2158</v>
      </c>
      <c r="B85" t="s">
        <v>1307</v>
      </c>
      <c r="D85" t="b">
        <f>IFERROR(VLOOKUP(B85,PatData!$A$2:$A$1440,1,),"")&lt;&gt;""</f>
        <v>1</v>
      </c>
      <c r="F85" t="b">
        <v>0</v>
      </c>
      <c r="G85" t="b">
        <v>0</v>
      </c>
      <c r="H85" t="b">
        <v>0</v>
      </c>
      <c r="I85" t="b">
        <v>0</v>
      </c>
    </row>
    <row r="86" spans="1:9" x14ac:dyDescent="0.35">
      <c r="A86" t="s">
        <v>2159</v>
      </c>
      <c r="B86" t="s">
        <v>1308</v>
      </c>
      <c r="D86" t="b">
        <f>IFERROR(VLOOKUP(B86,PatData!$A$2:$A$1440,1,),"")&lt;&gt;""</f>
        <v>1</v>
      </c>
      <c r="F86" t="b">
        <v>0</v>
      </c>
      <c r="G86" t="b">
        <v>0</v>
      </c>
      <c r="H86" t="b">
        <v>0</v>
      </c>
      <c r="I86" t="b">
        <v>0</v>
      </c>
    </row>
    <row r="87" spans="1:9" x14ac:dyDescent="0.35">
      <c r="A87" t="s">
        <v>2160</v>
      </c>
      <c r="B87" t="s">
        <v>1309</v>
      </c>
      <c r="D87" t="b">
        <f>IFERROR(VLOOKUP(B87,PatData!$A$2:$A$1440,1,),"")&lt;&gt;""</f>
        <v>1</v>
      </c>
      <c r="F87" t="b">
        <v>0</v>
      </c>
      <c r="G87" t="b">
        <v>0</v>
      </c>
      <c r="H87" t="b">
        <v>0</v>
      </c>
      <c r="I87" t="b">
        <v>0</v>
      </c>
    </row>
    <row r="88" spans="1:9" x14ac:dyDescent="0.35">
      <c r="A88" t="s">
        <v>2161</v>
      </c>
      <c r="B88" t="s">
        <v>1310</v>
      </c>
      <c r="D88" t="b">
        <f>IFERROR(VLOOKUP(B88,PatData!$A$2:$A$1440,1,),"")&lt;&gt;""</f>
        <v>1</v>
      </c>
      <c r="F88" t="b">
        <v>0</v>
      </c>
      <c r="G88" t="b">
        <v>0</v>
      </c>
      <c r="H88" t="b">
        <v>0</v>
      </c>
      <c r="I88" t="b">
        <v>0</v>
      </c>
    </row>
    <row r="89" spans="1:9" x14ac:dyDescent="0.35">
      <c r="A89" t="s">
        <v>2162</v>
      </c>
      <c r="B89" t="s">
        <v>1311</v>
      </c>
      <c r="D89" t="b">
        <f>IFERROR(VLOOKUP(B89,PatData!$A$2:$A$1440,1,),"")&lt;&gt;""</f>
        <v>1</v>
      </c>
      <c r="F89" t="b">
        <v>0</v>
      </c>
      <c r="G89" t="b">
        <v>0</v>
      </c>
      <c r="H89" t="b">
        <v>0</v>
      </c>
      <c r="I89" t="b">
        <v>0</v>
      </c>
    </row>
    <row r="90" spans="1:9" x14ac:dyDescent="0.35">
      <c r="A90" t="s">
        <v>2163</v>
      </c>
      <c r="B90" t="s">
        <v>1312</v>
      </c>
      <c r="D90" t="b">
        <f>IFERROR(VLOOKUP(B90,PatData!$A$2:$A$1440,1,),"")&lt;&gt;""</f>
        <v>1</v>
      </c>
      <c r="F90" t="b">
        <v>0</v>
      </c>
      <c r="G90" t="b">
        <v>0</v>
      </c>
      <c r="H90" t="b">
        <v>0</v>
      </c>
      <c r="I90" t="b">
        <v>0</v>
      </c>
    </row>
    <row r="91" spans="1:9" x14ac:dyDescent="0.35">
      <c r="A91" t="s">
        <v>2164</v>
      </c>
      <c r="B91" t="s">
        <v>1313</v>
      </c>
      <c r="D91" t="b">
        <f>IFERROR(VLOOKUP(B91,PatData!$A$2:$A$1440,1,),"")&lt;&gt;""</f>
        <v>1</v>
      </c>
      <c r="F91" t="b">
        <v>0</v>
      </c>
      <c r="G91" t="b">
        <v>0</v>
      </c>
      <c r="H91" t="b">
        <v>0</v>
      </c>
      <c r="I91" t="b">
        <v>0</v>
      </c>
    </row>
    <row r="92" spans="1:9" x14ac:dyDescent="0.35">
      <c r="A92" t="s">
        <v>2165</v>
      </c>
      <c r="B92" t="s">
        <v>1314</v>
      </c>
      <c r="D92" t="b">
        <f>IFERROR(VLOOKUP(B92,PatData!$A$2:$A$1440,1,),"")&lt;&gt;""</f>
        <v>1</v>
      </c>
      <c r="F92" t="b">
        <v>0</v>
      </c>
      <c r="G92" t="b">
        <v>0</v>
      </c>
      <c r="H92" t="b">
        <v>0</v>
      </c>
      <c r="I92" t="b">
        <v>0</v>
      </c>
    </row>
    <row r="93" spans="1:9" x14ac:dyDescent="0.35">
      <c r="A93" t="s">
        <v>2166</v>
      </c>
      <c r="B93" t="s">
        <v>1315</v>
      </c>
      <c r="D93" t="b">
        <f>IFERROR(VLOOKUP(B93,PatData!$A$2:$A$1440,1,),"")&lt;&gt;""</f>
        <v>1</v>
      </c>
      <c r="F93" t="b">
        <v>0</v>
      </c>
      <c r="G93" t="b">
        <v>0</v>
      </c>
      <c r="H93" t="b">
        <v>0</v>
      </c>
      <c r="I93" t="b">
        <v>0</v>
      </c>
    </row>
    <row r="94" spans="1:9" x14ac:dyDescent="0.35">
      <c r="A94" t="s">
        <v>2167</v>
      </c>
      <c r="B94" t="s">
        <v>1316</v>
      </c>
      <c r="D94" t="b">
        <f>IFERROR(VLOOKUP(B94,PatData!$A$2:$A$1440,1,),"")&lt;&gt;""</f>
        <v>1</v>
      </c>
      <c r="F94" t="b">
        <v>0</v>
      </c>
      <c r="G94" t="b">
        <v>0</v>
      </c>
      <c r="H94" t="b">
        <v>0</v>
      </c>
      <c r="I94" t="b">
        <v>0</v>
      </c>
    </row>
    <row r="95" spans="1:9" x14ac:dyDescent="0.35">
      <c r="A95" t="s">
        <v>2168</v>
      </c>
      <c r="B95" t="s">
        <v>1317</v>
      </c>
      <c r="D95" t="b">
        <f>IFERROR(VLOOKUP(B95,PatData!$A$2:$A$1440,1,),"")&lt;&gt;""</f>
        <v>1</v>
      </c>
      <c r="F95" t="b">
        <v>0</v>
      </c>
      <c r="G95" t="b">
        <v>0</v>
      </c>
      <c r="H95" t="b">
        <v>0</v>
      </c>
      <c r="I95" t="b">
        <v>0</v>
      </c>
    </row>
    <row r="96" spans="1:9" x14ac:dyDescent="0.35">
      <c r="A96" t="s">
        <v>2169</v>
      </c>
      <c r="B96" t="s">
        <v>1318</v>
      </c>
      <c r="D96" t="b">
        <f>IFERROR(VLOOKUP(B96,PatData!$A$2:$A$1440,1,),"")&lt;&gt;""</f>
        <v>1</v>
      </c>
      <c r="F96" t="b">
        <v>0</v>
      </c>
      <c r="G96" t="b">
        <v>0</v>
      </c>
      <c r="H96" t="b">
        <v>0</v>
      </c>
      <c r="I96" t="b">
        <v>0</v>
      </c>
    </row>
    <row r="97" spans="1:9" x14ac:dyDescent="0.35">
      <c r="A97" t="s">
        <v>2170</v>
      </c>
      <c r="B97" t="s">
        <v>1319</v>
      </c>
      <c r="D97" t="b">
        <f>IFERROR(VLOOKUP(B97,PatData!$A$2:$A$1440,1,),"")&lt;&gt;""</f>
        <v>1</v>
      </c>
      <c r="F97" t="b">
        <v>0</v>
      </c>
      <c r="G97" t="b">
        <v>0</v>
      </c>
      <c r="H97" t="b">
        <v>0</v>
      </c>
      <c r="I97" t="b">
        <v>0</v>
      </c>
    </row>
    <row r="98" spans="1:9" x14ac:dyDescent="0.35">
      <c r="A98" t="s">
        <v>2171</v>
      </c>
      <c r="B98" t="s">
        <v>1320</v>
      </c>
      <c r="D98" t="b">
        <f>IFERROR(VLOOKUP(B98,PatData!$A$2:$A$1440,1,),"")&lt;&gt;""</f>
        <v>1</v>
      </c>
      <c r="F98" t="b">
        <v>0</v>
      </c>
      <c r="G98" t="b">
        <v>0</v>
      </c>
      <c r="H98" t="b">
        <v>0</v>
      </c>
      <c r="I98" t="b">
        <v>0</v>
      </c>
    </row>
    <row r="99" spans="1:9" x14ac:dyDescent="0.35">
      <c r="A99" t="s">
        <v>2172</v>
      </c>
      <c r="B99" t="s">
        <v>1321</v>
      </c>
      <c r="D99" t="b">
        <f>IFERROR(VLOOKUP(B99,PatData!$A$2:$A$1440,1,),"")&lt;&gt;""</f>
        <v>1</v>
      </c>
      <c r="F99" t="b">
        <v>0</v>
      </c>
      <c r="G99" t="b">
        <v>0</v>
      </c>
      <c r="H99" t="b">
        <v>0</v>
      </c>
      <c r="I99" t="b">
        <v>0</v>
      </c>
    </row>
    <row r="100" spans="1:9" x14ac:dyDescent="0.35">
      <c r="A100" t="s">
        <v>2173</v>
      </c>
      <c r="B100" t="s">
        <v>1322</v>
      </c>
      <c r="D100" t="b">
        <f>IFERROR(VLOOKUP(B100,PatData!$A$2:$A$1440,1,),"")&lt;&gt;""</f>
        <v>1</v>
      </c>
      <c r="F100" t="b">
        <v>0</v>
      </c>
      <c r="G100" t="b">
        <v>0</v>
      </c>
      <c r="H100" t="b">
        <v>0</v>
      </c>
      <c r="I100" t="b">
        <v>0</v>
      </c>
    </row>
    <row r="101" spans="1:9" x14ac:dyDescent="0.35">
      <c r="A101" t="s">
        <v>2174</v>
      </c>
      <c r="B101" t="s">
        <v>1323</v>
      </c>
      <c r="D101" t="b">
        <f>IFERROR(VLOOKUP(B101,PatData!$A$2:$A$1440,1,),"")&lt;&gt;""</f>
        <v>1</v>
      </c>
      <c r="F101" t="b">
        <v>0</v>
      </c>
      <c r="G101" t="b">
        <v>0</v>
      </c>
      <c r="H101" t="b">
        <v>0</v>
      </c>
      <c r="I101" t="b">
        <v>0</v>
      </c>
    </row>
    <row r="102" spans="1:9" x14ac:dyDescent="0.35">
      <c r="A102" t="s">
        <v>2175</v>
      </c>
      <c r="B102" t="s">
        <v>1324</v>
      </c>
      <c r="D102" t="b">
        <f>IFERROR(VLOOKUP(B102,PatData!$A$2:$A$1440,1,),"")&lt;&gt;""</f>
        <v>1</v>
      </c>
      <c r="F102" t="b">
        <v>0</v>
      </c>
      <c r="G102" t="b">
        <v>0</v>
      </c>
      <c r="H102" t="b">
        <v>0</v>
      </c>
      <c r="I102" t="b">
        <v>0</v>
      </c>
    </row>
    <row r="103" spans="1:9" x14ac:dyDescent="0.35">
      <c r="A103" t="s">
        <v>2176</v>
      </c>
      <c r="B103" t="s">
        <v>1325</v>
      </c>
      <c r="D103" t="b">
        <f>IFERROR(VLOOKUP(B103,PatData!$A$2:$A$1440,1,),"")&lt;&gt;""</f>
        <v>1</v>
      </c>
      <c r="F103" t="b">
        <v>0</v>
      </c>
      <c r="G103" t="b">
        <v>0</v>
      </c>
      <c r="H103" t="b">
        <v>0</v>
      </c>
      <c r="I103" t="b">
        <v>0</v>
      </c>
    </row>
    <row r="104" spans="1:9" x14ac:dyDescent="0.35">
      <c r="A104" t="s">
        <v>2177</v>
      </c>
      <c r="B104" t="s">
        <v>1326</v>
      </c>
      <c r="D104" t="b">
        <f>IFERROR(VLOOKUP(B104,PatData!$A$2:$A$1440,1,),"")&lt;&gt;""</f>
        <v>1</v>
      </c>
      <c r="F104" t="b">
        <v>0</v>
      </c>
      <c r="G104" t="b">
        <v>0</v>
      </c>
      <c r="H104" t="b">
        <v>0</v>
      </c>
      <c r="I104" t="b">
        <v>0</v>
      </c>
    </row>
    <row r="105" spans="1:9" x14ac:dyDescent="0.35">
      <c r="A105" t="s">
        <v>2178</v>
      </c>
      <c r="B105" t="s">
        <v>1327</v>
      </c>
      <c r="D105" t="b">
        <f>IFERROR(VLOOKUP(B105,PatData!$A$2:$A$1440,1,),"")&lt;&gt;""</f>
        <v>1</v>
      </c>
      <c r="F105" t="b">
        <v>0</v>
      </c>
      <c r="G105" t="b">
        <v>0</v>
      </c>
      <c r="H105" t="b">
        <v>0</v>
      </c>
      <c r="I105" t="b">
        <v>0</v>
      </c>
    </row>
    <row r="106" spans="1:9" x14ac:dyDescent="0.35">
      <c r="A106" t="s">
        <v>2179</v>
      </c>
      <c r="B106" t="s">
        <v>1328</v>
      </c>
      <c r="D106" t="b">
        <f>IFERROR(VLOOKUP(B106,PatData!$A$2:$A$1440,1,),"")&lt;&gt;""</f>
        <v>1</v>
      </c>
      <c r="F106" t="b">
        <v>0</v>
      </c>
      <c r="G106" t="b">
        <v>0</v>
      </c>
      <c r="H106" t="b">
        <v>0</v>
      </c>
      <c r="I106" t="b">
        <v>0</v>
      </c>
    </row>
    <row r="107" spans="1:9" x14ac:dyDescent="0.35">
      <c r="A107" t="s">
        <v>2180</v>
      </c>
      <c r="B107" t="s">
        <v>1329</v>
      </c>
      <c r="D107" t="b">
        <f>IFERROR(VLOOKUP(B107,PatData!$A$2:$A$1440,1,),"")&lt;&gt;""</f>
        <v>1</v>
      </c>
      <c r="F107" t="b">
        <v>0</v>
      </c>
      <c r="G107" t="b">
        <v>0</v>
      </c>
      <c r="H107" t="b">
        <v>0</v>
      </c>
      <c r="I107" t="b">
        <v>0</v>
      </c>
    </row>
    <row r="108" spans="1:9" x14ac:dyDescent="0.35">
      <c r="A108" t="s">
        <v>2181</v>
      </c>
      <c r="B108" t="s">
        <v>1330</v>
      </c>
      <c r="D108" t="b">
        <f>IFERROR(VLOOKUP(B108,PatData!$A$2:$A$1440,1,),"")&lt;&gt;""</f>
        <v>1</v>
      </c>
      <c r="F108" t="b">
        <v>0</v>
      </c>
      <c r="G108" t="b">
        <v>0</v>
      </c>
      <c r="H108" t="b">
        <v>0</v>
      </c>
      <c r="I108" t="b">
        <v>0</v>
      </c>
    </row>
    <row r="109" spans="1:9" x14ac:dyDescent="0.35">
      <c r="A109" t="s">
        <v>2182</v>
      </c>
      <c r="B109" t="s">
        <v>1331</v>
      </c>
      <c r="D109" t="b">
        <f>IFERROR(VLOOKUP(B109,PatData!$A$2:$A$1440,1,),"")&lt;&gt;""</f>
        <v>1</v>
      </c>
      <c r="F109" t="b">
        <v>0</v>
      </c>
      <c r="G109" t="b">
        <v>0</v>
      </c>
      <c r="H109" t="b">
        <v>0</v>
      </c>
      <c r="I109" t="b">
        <v>0</v>
      </c>
    </row>
    <row r="110" spans="1:9" x14ac:dyDescent="0.35">
      <c r="A110" t="s">
        <v>2183</v>
      </c>
      <c r="B110" t="s">
        <v>1332</v>
      </c>
      <c r="D110" t="b">
        <f>IFERROR(VLOOKUP(B110,PatData!$A$2:$A$1440,1,),"")&lt;&gt;""</f>
        <v>1</v>
      </c>
      <c r="F110" t="b">
        <v>0</v>
      </c>
      <c r="G110" t="b">
        <v>0</v>
      </c>
      <c r="H110" t="b">
        <v>0</v>
      </c>
      <c r="I110" t="b">
        <v>0</v>
      </c>
    </row>
    <row r="111" spans="1:9" x14ac:dyDescent="0.35">
      <c r="A111" t="s">
        <v>2184</v>
      </c>
      <c r="B111" t="s">
        <v>1333</v>
      </c>
      <c r="D111" t="b">
        <f>IFERROR(VLOOKUP(B111,PatData!$A$2:$A$1440,1,),"")&lt;&gt;""</f>
        <v>1</v>
      </c>
      <c r="F111" t="b">
        <v>0</v>
      </c>
      <c r="G111" t="b">
        <v>0</v>
      </c>
      <c r="H111" t="b">
        <v>0</v>
      </c>
      <c r="I111" t="b">
        <v>0</v>
      </c>
    </row>
    <row r="112" spans="1:9" x14ac:dyDescent="0.35">
      <c r="A112" t="s">
        <v>2185</v>
      </c>
      <c r="B112" t="s">
        <v>1334</v>
      </c>
      <c r="D112" t="b">
        <f>IFERROR(VLOOKUP(B112,PatData!$A$2:$A$1440,1,),"")&lt;&gt;""</f>
        <v>1</v>
      </c>
      <c r="F112" t="b">
        <v>0</v>
      </c>
      <c r="G112" t="b">
        <v>0</v>
      </c>
      <c r="H112" t="b">
        <v>0</v>
      </c>
      <c r="I112" t="b">
        <v>0</v>
      </c>
    </row>
    <row r="113" spans="1:9" x14ac:dyDescent="0.35">
      <c r="A113" t="s">
        <v>2186</v>
      </c>
      <c r="B113" t="s">
        <v>1335</v>
      </c>
      <c r="D113" t="b">
        <f>IFERROR(VLOOKUP(B113,PatData!$A$2:$A$1440,1,),"")&lt;&gt;""</f>
        <v>1</v>
      </c>
      <c r="F113" t="b">
        <v>0</v>
      </c>
      <c r="G113" t="b">
        <v>0</v>
      </c>
      <c r="H113" t="b">
        <v>0</v>
      </c>
      <c r="I113" t="b">
        <v>0</v>
      </c>
    </row>
    <row r="114" spans="1:9" x14ac:dyDescent="0.35">
      <c r="A114" t="s">
        <v>2187</v>
      </c>
      <c r="B114" t="s">
        <v>1336</v>
      </c>
      <c r="D114" t="b">
        <f>IFERROR(VLOOKUP(B114,PatData!$A$2:$A$1440,1,),"")&lt;&gt;""</f>
        <v>1</v>
      </c>
      <c r="F114" t="b">
        <v>0</v>
      </c>
      <c r="G114" t="b">
        <v>0</v>
      </c>
      <c r="H114" t="b">
        <v>0</v>
      </c>
      <c r="I114" t="b">
        <v>0</v>
      </c>
    </row>
    <row r="115" spans="1:9" x14ac:dyDescent="0.35">
      <c r="A115" t="s">
        <v>2188</v>
      </c>
      <c r="B115" t="s">
        <v>1337</v>
      </c>
      <c r="D115" t="b">
        <f>IFERROR(VLOOKUP(B115,PatData!$A$2:$A$1440,1,),"")&lt;&gt;""</f>
        <v>1</v>
      </c>
      <c r="F115" t="b">
        <v>0</v>
      </c>
      <c r="G115" t="b">
        <v>0</v>
      </c>
      <c r="H115" t="b">
        <v>0</v>
      </c>
      <c r="I115" t="b">
        <v>0</v>
      </c>
    </row>
    <row r="116" spans="1:9" x14ac:dyDescent="0.35">
      <c r="A116" t="s">
        <v>2189</v>
      </c>
      <c r="B116" t="s">
        <v>1338</v>
      </c>
      <c r="D116" t="b">
        <f>IFERROR(VLOOKUP(B116,PatData!$A$2:$A$1440,1,),"")&lt;&gt;""</f>
        <v>1</v>
      </c>
      <c r="F116" t="b">
        <v>0</v>
      </c>
      <c r="G116" t="b">
        <v>0</v>
      </c>
      <c r="H116" t="b">
        <v>0</v>
      </c>
      <c r="I116" t="b">
        <v>0</v>
      </c>
    </row>
    <row r="117" spans="1:9" x14ac:dyDescent="0.35">
      <c r="A117" t="s">
        <v>2190</v>
      </c>
      <c r="B117" t="s">
        <v>1339</v>
      </c>
      <c r="D117" t="b">
        <f>IFERROR(VLOOKUP(B117,PatData!$A$2:$A$1440,1,),"")&lt;&gt;""</f>
        <v>1</v>
      </c>
      <c r="F117" t="b">
        <v>0</v>
      </c>
      <c r="G117" t="b">
        <v>0</v>
      </c>
      <c r="H117" t="b">
        <v>0</v>
      </c>
      <c r="I117" t="b">
        <v>0</v>
      </c>
    </row>
    <row r="118" spans="1:9" x14ac:dyDescent="0.35">
      <c r="A118" t="s">
        <v>2191</v>
      </c>
      <c r="B118" t="s">
        <v>1340</v>
      </c>
      <c r="D118" t="b">
        <f>IFERROR(VLOOKUP(B118,PatData!$A$2:$A$1440,1,),"")&lt;&gt;""</f>
        <v>1</v>
      </c>
      <c r="F118" t="b">
        <v>0</v>
      </c>
      <c r="G118" t="b">
        <v>0</v>
      </c>
      <c r="H118" t="b">
        <v>0</v>
      </c>
      <c r="I118" t="b">
        <v>0</v>
      </c>
    </row>
    <row r="119" spans="1:9" x14ac:dyDescent="0.35">
      <c r="A119" t="s">
        <v>2192</v>
      </c>
      <c r="B119" t="s">
        <v>1341</v>
      </c>
      <c r="D119" t="b">
        <f>IFERROR(VLOOKUP(B119,PatData!$A$2:$A$1440,1,),"")&lt;&gt;""</f>
        <v>1</v>
      </c>
      <c r="F119" t="b">
        <v>0</v>
      </c>
      <c r="G119" t="b">
        <v>0</v>
      </c>
      <c r="H119" t="b">
        <v>0</v>
      </c>
      <c r="I119" t="b">
        <v>0</v>
      </c>
    </row>
    <row r="120" spans="1:9" x14ac:dyDescent="0.35">
      <c r="A120" t="s">
        <v>2193</v>
      </c>
      <c r="B120" t="s">
        <v>1342</v>
      </c>
      <c r="D120" t="b">
        <f>IFERROR(VLOOKUP(B120,PatData!$A$2:$A$1440,1,),"")&lt;&gt;""</f>
        <v>1</v>
      </c>
      <c r="F120" t="b">
        <v>0</v>
      </c>
      <c r="G120" t="b">
        <v>0</v>
      </c>
      <c r="H120" t="b">
        <v>0</v>
      </c>
      <c r="I120" t="b">
        <v>0</v>
      </c>
    </row>
    <row r="121" spans="1:9" x14ac:dyDescent="0.35">
      <c r="A121" t="s">
        <v>2194</v>
      </c>
      <c r="B121" t="s">
        <v>1343</v>
      </c>
      <c r="D121" t="b">
        <f>IFERROR(VLOOKUP(B121,PatData!$A$2:$A$1440,1,),"")&lt;&gt;""</f>
        <v>1</v>
      </c>
      <c r="F121" t="b">
        <v>0</v>
      </c>
      <c r="G121" t="b">
        <v>0</v>
      </c>
      <c r="H121" t="b">
        <v>0</v>
      </c>
      <c r="I121" t="b">
        <v>0</v>
      </c>
    </row>
    <row r="122" spans="1:9" x14ac:dyDescent="0.35">
      <c r="A122" t="s">
        <v>2195</v>
      </c>
      <c r="B122" t="s">
        <v>1344</v>
      </c>
      <c r="D122" t="b">
        <f>IFERROR(VLOOKUP(B122,PatData!$A$2:$A$1440,1,),"")&lt;&gt;""</f>
        <v>1</v>
      </c>
      <c r="F122" t="b">
        <v>0</v>
      </c>
      <c r="G122" t="b">
        <v>0</v>
      </c>
      <c r="H122" t="b">
        <v>0</v>
      </c>
      <c r="I122" t="b">
        <v>0</v>
      </c>
    </row>
    <row r="123" spans="1:9" x14ac:dyDescent="0.35">
      <c r="A123" t="s">
        <v>2196</v>
      </c>
      <c r="B123" t="s">
        <v>1345</v>
      </c>
      <c r="D123" t="b">
        <f>IFERROR(VLOOKUP(B123,PatData!$A$2:$A$1440,1,),"")&lt;&gt;""</f>
        <v>1</v>
      </c>
      <c r="F123" t="b">
        <v>0</v>
      </c>
      <c r="G123" t="b">
        <v>0</v>
      </c>
      <c r="H123" t="b">
        <v>0</v>
      </c>
      <c r="I123" t="b">
        <v>0</v>
      </c>
    </row>
    <row r="124" spans="1:9" x14ac:dyDescent="0.35">
      <c r="A124" t="s">
        <v>2197</v>
      </c>
      <c r="B124" t="s">
        <v>1346</v>
      </c>
      <c r="D124" t="b">
        <f>IFERROR(VLOOKUP(B124,PatData!$A$2:$A$1440,1,),"")&lt;&gt;""</f>
        <v>1</v>
      </c>
      <c r="F124" t="b">
        <v>0</v>
      </c>
      <c r="G124" t="b">
        <v>0</v>
      </c>
      <c r="H124" t="b">
        <v>0</v>
      </c>
      <c r="I124" t="b">
        <v>0</v>
      </c>
    </row>
    <row r="125" spans="1:9" x14ac:dyDescent="0.35">
      <c r="A125" t="s">
        <v>2198</v>
      </c>
      <c r="B125" t="s">
        <v>1347</v>
      </c>
      <c r="D125" t="b">
        <f>IFERROR(VLOOKUP(B125,PatData!$A$2:$A$1440,1,),"")&lt;&gt;""</f>
        <v>1</v>
      </c>
      <c r="F125" t="b">
        <v>0</v>
      </c>
      <c r="G125" t="b">
        <v>0</v>
      </c>
      <c r="H125" t="b">
        <v>0</v>
      </c>
      <c r="I125" t="b">
        <v>0</v>
      </c>
    </row>
    <row r="126" spans="1:9" x14ac:dyDescent="0.35">
      <c r="A126" t="s">
        <v>2199</v>
      </c>
      <c r="B126" t="s">
        <v>1348</v>
      </c>
      <c r="D126" t="b">
        <f>IFERROR(VLOOKUP(B126,PatData!$A$2:$A$1440,1,),"")&lt;&gt;""</f>
        <v>1</v>
      </c>
      <c r="F126" t="b">
        <v>0</v>
      </c>
      <c r="G126" t="b">
        <v>0</v>
      </c>
      <c r="H126" t="b">
        <v>0</v>
      </c>
      <c r="I126" t="b">
        <v>0</v>
      </c>
    </row>
    <row r="127" spans="1:9" x14ac:dyDescent="0.35">
      <c r="A127" t="s">
        <v>2200</v>
      </c>
      <c r="B127" t="s">
        <v>1349</v>
      </c>
      <c r="D127" t="b">
        <f>IFERROR(VLOOKUP(B127,PatData!$A$2:$A$1440,1,),"")&lt;&gt;""</f>
        <v>1</v>
      </c>
      <c r="F127" t="b">
        <v>0</v>
      </c>
      <c r="G127" t="b">
        <v>0</v>
      </c>
      <c r="H127" t="b">
        <v>0</v>
      </c>
      <c r="I127" t="b">
        <v>0</v>
      </c>
    </row>
    <row r="128" spans="1:9" x14ac:dyDescent="0.35">
      <c r="A128" t="s">
        <v>2201</v>
      </c>
      <c r="B128" t="s">
        <v>1350</v>
      </c>
      <c r="D128" t="b">
        <f>IFERROR(VLOOKUP(B128,PatData!$A$2:$A$1440,1,),"")&lt;&gt;""</f>
        <v>1</v>
      </c>
      <c r="F128" t="b">
        <v>0</v>
      </c>
      <c r="G128" t="b">
        <v>0</v>
      </c>
      <c r="H128" t="b">
        <v>0</v>
      </c>
      <c r="I128" t="b">
        <v>0</v>
      </c>
    </row>
    <row r="129" spans="1:9" x14ac:dyDescent="0.35">
      <c r="A129" t="s">
        <v>2202</v>
      </c>
      <c r="B129" t="s">
        <v>1351</v>
      </c>
      <c r="D129" t="b">
        <f>IFERROR(VLOOKUP(B129,PatData!$A$2:$A$1440,1,),"")&lt;&gt;""</f>
        <v>1</v>
      </c>
      <c r="F129" t="b">
        <v>0</v>
      </c>
      <c r="G129" t="b">
        <v>0</v>
      </c>
      <c r="H129" t="b">
        <v>0</v>
      </c>
      <c r="I129" t="b">
        <v>0</v>
      </c>
    </row>
    <row r="130" spans="1:9" x14ac:dyDescent="0.35">
      <c r="A130" t="s">
        <v>2203</v>
      </c>
      <c r="B130" t="s">
        <v>1352</v>
      </c>
      <c r="D130" t="b">
        <f>IFERROR(VLOOKUP(B130,PatData!$A$2:$A$1440,1,),"")&lt;&gt;""</f>
        <v>1</v>
      </c>
      <c r="F130" t="b">
        <v>0</v>
      </c>
      <c r="G130" t="b">
        <v>0</v>
      </c>
      <c r="H130" t="b">
        <v>0</v>
      </c>
      <c r="I130" t="b">
        <v>0</v>
      </c>
    </row>
    <row r="131" spans="1:9" x14ac:dyDescent="0.35">
      <c r="A131" t="s">
        <v>2204</v>
      </c>
      <c r="B131" t="s">
        <v>1353</v>
      </c>
      <c r="D131" t="b">
        <f>IFERROR(VLOOKUP(B131,PatData!$A$2:$A$1440,1,),"")&lt;&gt;""</f>
        <v>1</v>
      </c>
      <c r="F131" t="b">
        <v>0</v>
      </c>
      <c r="G131" t="b">
        <v>0</v>
      </c>
      <c r="H131" t="b">
        <v>0</v>
      </c>
      <c r="I131" t="b">
        <v>0</v>
      </c>
    </row>
    <row r="132" spans="1:9" x14ac:dyDescent="0.35">
      <c r="A132" t="s">
        <v>2205</v>
      </c>
      <c r="B132" t="s">
        <v>1354</v>
      </c>
      <c r="D132" t="b">
        <f>IFERROR(VLOOKUP(B132,PatData!$A$2:$A$1440,1,),"")&lt;&gt;""</f>
        <v>1</v>
      </c>
      <c r="F132" t="b">
        <v>0</v>
      </c>
      <c r="G132" t="b">
        <v>0</v>
      </c>
      <c r="H132" t="b">
        <v>0</v>
      </c>
      <c r="I132" t="b">
        <v>0</v>
      </c>
    </row>
    <row r="133" spans="1:9" x14ac:dyDescent="0.35">
      <c r="A133" t="s">
        <v>2206</v>
      </c>
      <c r="B133" t="s">
        <v>1355</v>
      </c>
      <c r="D133" t="b">
        <f>IFERROR(VLOOKUP(B133,PatData!$A$2:$A$1440,1,),"")&lt;&gt;""</f>
        <v>1</v>
      </c>
      <c r="F133" t="b">
        <v>0</v>
      </c>
      <c r="G133" t="b">
        <v>0</v>
      </c>
      <c r="H133" t="b">
        <v>0</v>
      </c>
      <c r="I133" t="b">
        <v>0</v>
      </c>
    </row>
    <row r="134" spans="1:9" x14ac:dyDescent="0.35">
      <c r="A134" t="s">
        <v>2207</v>
      </c>
      <c r="B134" t="s">
        <v>1356</v>
      </c>
      <c r="D134" t="b">
        <f>IFERROR(VLOOKUP(B134,PatData!$A$2:$A$1440,1,),"")&lt;&gt;""</f>
        <v>1</v>
      </c>
      <c r="F134" t="b">
        <v>0</v>
      </c>
      <c r="G134" t="b">
        <v>0</v>
      </c>
      <c r="H134" t="b">
        <v>0</v>
      </c>
      <c r="I134" t="b">
        <v>0</v>
      </c>
    </row>
    <row r="135" spans="1:9" x14ac:dyDescent="0.35">
      <c r="A135" t="s">
        <v>2208</v>
      </c>
      <c r="B135" t="s">
        <v>1357</v>
      </c>
      <c r="D135" t="b">
        <f>IFERROR(VLOOKUP(B135,PatData!$A$2:$A$1440,1,),"")&lt;&gt;""</f>
        <v>1</v>
      </c>
      <c r="F135" t="b">
        <v>0</v>
      </c>
      <c r="G135" t="b">
        <v>0</v>
      </c>
      <c r="H135" t="b">
        <v>0</v>
      </c>
      <c r="I135" t="b">
        <v>0</v>
      </c>
    </row>
    <row r="136" spans="1:9" x14ac:dyDescent="0.35">
      <c r="A136" t="s">
        <v>2209</v>
      </c>
      <c r="B136" t="s">
        <v>1358</v>
      </c>
      <c r="D136" t="b">
        <f>IFERROR(VLOOKUP(B136,PatData!$A$2:$A$1440,1,),"")&lt;&gt;""</f>
        <v>1</v>
      </c>
      <c r="F136" t="b">
        <v>0</v>
      </c>
      <c r="G136" t="b">
        <v>0</v>
      </c>
      <c r="H136" t="b">
        <v>0</v>
      </c>
      <c r="I136" t="b">
        <v>0</v>
      </c>
    </row>
    <row r="137" spans="1:9" x14ac:dyDescent="0.35">
      <c r="A137" t="s">
        <v>2210</v>
      </c>
      <c r="B137" t="s">
        <v>1359</v>
      </c>
      <c r="D137" t="b">
        <f>IFERROR(VLOOKUP(B137,PatData!$A$2:$A$1440,1,),"")&lt;&gt;""</f>
        <v>1</v>
      </c>
      <c r="F137" t="b">
        <v>0</v>
      </c>
      <c r="G137" t="b">
        <v>0</v>
      </c>
      <c r="H137" t="b">
        <v>0</v>
      </c>
      <c r="I137" t="b">
        <v>0</v>
      </c>
    </row>
    <row r="138" spans="1:9" x14ac:dyDescent="0.35">
      <c r="A138" t="s">
        <v>2211</v>
      </c>
      <c r="B138" t="s">
        <v>1360</v>
      </c>
      <c r="D138" t="b">
        <f>IFERROR(VLOOKUP(B138,PatData!$A$2:$A$1440,1,),"")&lt;&gt;""</f>
        <v>1</v>
      </c>
      <c r="F138" t="b">
        <v>0</v>
      </c>
      <c r="G138" t="b">
        <v>0</v>
      </c>
      <c r="H138" t="b">
        <v>0</v>
      </c>
      <c r="I138" t="b">
        <v>0</v>
      </c>
    </row>
    <row r="139" spans="1:9" x14ac:dyDescent="0.35">
      <c r="A139" t="s">
        <v>2212</v>
      </c>
      <c r="B139" t="s">
        <v>1361</v>
      </c>
      <c r="D139" t="b">
        <f>IFERROR(VLOOKUP(B139,PatData!$A$2:$A$1440,1,),"")&lt;&gt;""</f>
        <v>1</v>
      </c>
      <c r="F139" t="b">
        <v>0</v>
      </c>
      <c r="G139" t="b">
        <v>0</v>
      </c>
      <c r="H139" t="b">
        <v>0</v>
      </c>
      <c r="I139" t="b">
        <v>0</v>
      </c>
    </row>
    <row r="140" spans="1:9" x14ac:dyDescent="0.35">
      <c r="A140" t="s">
        <v>2213</v>
      </c>
      <c r="B140" t="s">
        <v>1362</v>
      </c>
      <c r="D140" t="b">
        <f>IFERROR(VLOOKUP(B140,PatData!$A$2:$A$1440,1,),"")&lt;&gt;""</f>
        <v>1</v>
      </c>
      <c r="F140" t="b">
        <v>0</v>
      </c>
      <c r="G140" t="b">
        <v>0</v>
      </c>
      <c r="H140" t="b">
        <v>0</v>
      </c>
      <c r="I140" t="b">
        <v>0</v>
      </c>
    </row>
    <row r="141" spans="1:9" x14ac:dyDescent="0.35">
      <c r="A141" t="s">
        <v>2214</v>
      </c>
      <c r="B141" t="s">
        <v>1363</v>
      </c>
      <c r="D141" t="b">
        <f>IFERROR(VLOOKUP(B141,PatData!$A$2:$A$1440,1,),"")&lt;&gt;""</f>
        <v>1</v>
      </c>
      <c r="F141" t="b">
        <v>0</v>
      </c>
      <c r="G141" t="b">
        <v>0</v>
      </c>
      <c r="H141" t="b">
        <v>0</v>
      </c>
      <c r="I141" t="b">
        <v>0</v>
      </c>
    </row>
    <row r="142" spans="1:9" x14ac:dyDescent="0.35">
      <c r="A142" t="s">
        <v>2215</v>
      </c>
      <c r="B142" t="s">
        <v>1364</v>
      </c>
      <c r="D142" t="b">
        <f>IFERROR(VLOOKUP(B142,PatData!$A$2:$A$1440,1,),"")&lt;&gt;""</f>
        <v>1</v>
      </c>
      <c r="F142" t="b">
        <v>0</v>
      </c>
      <c r="G142" t="b">
        <v>0</v>
      </c>
      <c r="H142" t="b">
        <v>0</v>
      </c>
      <c r="I142" t="b">
        <v>0</v>
      </c>
    </row>
    <row r="143" spans="1:9" x14ac:dyDescent="0.35">
      <c r="A143" t="s">
        <v>2216</v>
      </c>
      <c r="B143" t="s">
        <v>1365</v>
      </c>
      <c r="D143" t="b">
        <f>IFERROR(VLOOKUP(B143,PatData!$A$2:$A$1440,1,),"")&lt;&gt;""</f>
        <v>1</v>
      </c>
      <c r="F143" t="b">
        <v>0</v>
      </c>
      <c r="G143" t="b">
        <v>0</v>
      </c>
      <c r="H143" t="b">
        <v>0</v>
      </c>
      <c r="I143" t="b">
        <v>0</v>
      </c>
    </row>
    <row r="144" spans="1:9" x14ac:dyDescent="0.35">
      <c r="A144" t="s">
        <v>2217</v>
      </c>
      <c r="B144" t="s">
        <v>1366</v>
      </c>
      <c r="D144" t="b">
        <f>IFERROR(VLOOKUP(B144,PatData!$A$2:$A$1440,1,),"")&lt;&gt;""</f>
        <v>1</v>
      </c>
      <c r="F144" t="b">
        <v>0</v>
      </c>
      <c r="G144" t="b">
        <v>0</v>
      </c>
      <c r="H144" t="b">
        <v>0</v>
      </c>
      <c r="I144" t="b">
        <v>0</v>
      </c>
    </row>
    <row r="145" spans="1:9" x14ac:dyDescent="0.35">
      <c r="A145" t="s">
        <v>2218</v>
      </c>
      <c r="B145" t="s">
        <v>1367</v>
      </c>
      <c r="D145" t="b">
        <f>IFERROR(VLOOKUP(B145,PatData!$A$2:$A$1440,1,),"")&lt;&gt;""</f>
        <v>1</v>
      </c>
      <c r="F145" t="b">
        <v>0</v>
      </c>
      <c r="G145" t="b">
        <v>0</v>
      </c>
      <c r="H145" t="b">
        <v>0</v>
      </c>
      <c r="I145" t="b">
        <v>0</v>
      </c>
    </row>
    <row r="146" spans="1:9" x14ac:dyDescent="0.35">
      <c r="A146" t="s">
        <v>2219</v>
      </c>
      <c r="B146" t="s">
        <v>1368</v>
      </c>
      <c r="D146" t="b">
        <f>IFERROR(VLOOKUP(B146,PatData!$A$2:$A$1440,1,),"")&lt;&gt;""</f>
        <v>1</v>
      </c>
      <c r="F146" t="b">
        <v>0</v>
      </c>
      <c r="G146" t="b">
        <v>0</v>
      </c>
      <c r="H146" t="b">
        <v>0</v>
      </c>
      <c r="I146" t="b">
        <v>0</v>
      </c>
    </row>
    <row r="147" spans="1:9" x14ac:dyDescent="0.35">
      <c r="A147" t="s">
        <v>2220</v>
      </c>
      <c r="B147" t="s">
        <v>1369</v>
      </c>
      <c r="D147" t="b">
        <f>IFERROR(VLOOKUP(B147,PatData!$A$2:$A$1440,1,),"")&lt;&gt;""</f>
        <v>1</v>
      </c>
      <c r="F147" t="b">
        <v>0</v>
      </c>
      <c r="G147" t="b">
        <v>0</v>
      </c>
      <c r="H147" t="b">
        <v>0</v>
      </c>
      <c r="I147" t="b">
        <v>0</v>
      </c>
    </row>
    <row r="148" spans="1:9" x14ac:dyDescent="0.35">
      <c r="A148" t="s">
        <v>2221</v>
      </c>
      <c r="B148" t="s">
        <v>1370</v>
      </c>
      <c r="D148" t="b">
        <f>IFERROR(VLOOKUP(B148,PatData!$A$2:$A$1440,1,),"")&lt;&gt;""</f>
        <v>1</v>
      </c>
      <c r="F148" t="b">
        <v>0</v>
      </c>
      <c r="G148" t="b">
        <v>0</v>
      </c>
      <c r="H148" t="b">
        <v>0</v>
      </c>
      <c r="I148" t="b">
        <v>0</v>
      </c>
    </row>
    <row r="149" spans="1:9" x14ac:dyDescent="0.35">
      <c r="A149" t="s">
        <v>2222</v>
      </c>
      <c r="B149" t="s">
        <v>1371</v>
      </c>
      <c r="D149" t="b">
        <f>IFERROR(VLOOKUP(B149,PatData!$A$2:$A$1440,1,),"")&lt;&gt;""</f>
        <v>1</v>
      </c>
      <c r="F149" t="b">
        <v>0</v>
      </c>
      <c r="G149" t="b">
        <v>0</v>
      </c>
      <c r="H149" t="b">
        <v>0</v>
      </c>
      <c r="I149" t="b">
        <v>0</v>
      </c>
    </row>
    <row r="150" spans="1:9" x14ac:dyDescent="0.35">
      <c r="A150" t="s">
        <v>2223</v>
      </c>
      <c r="B150" t="s">
        <v>1372</v>
      </c>
      <c r="D150" t="b">
        <f>IFERROR(VLOOKUP(B150,PatData!$A$2:$A$1440,1,),"")&lt;&gt;""</f>
        <v>1</v>
      </c>
      <c r="F150" t="b">
        <v>0</v>
      </c>
      <c r="G150" t="b">
        <v>0</v>
      </c>
      <c r="H150" t="b">
        <v>0</v>
      </c>
      <c r="I150" t="b">
        <v>0</v>
      </c>
    </row>
    <row r="151" spans="1:9" x14ac:dyDescent="0.35">
      <c r="A151" t="s">
        <v>2224</v>
      </c>
      <c r="B151" t="s">
        <v>1373</v>
      </c>
      <c r="D151" t="b">
        <f>IFERROR(VLOOKUP(B151,PatData!$A$2:$A$1440,1,),"")&lt;&gt;""</f>
        <v>1</v>
      </c>
      <c r="F151" t="b">
        <v>0</v>
      </c>
      <c r="G151" t="b">
        <v>0</v>
      </c>
      <c r="H151" t="b">
        <v>0</v>
      </c>
      <c r="I151" t="b">
        <v>0</v>
      </c>
    </row>
    <row r="152" spans="1:9" x14ac:dyDescent="0.35">
      <c r="A152" t="s">
        <v>2225</v>
      </c>
      <c r="B152" t="s">
        <v>1374</v>
      </c>
      <c r="D152" t="b">
        <f>IFERROR(VLOOKUP(B152,PatData!$A$2:$A$1440,1,),"")&lt;&gt;""</f>
        <v>1</v>
      </c>
      <c r="F152" t="b">
        <v>0</v>
      </c>
      <c r="G152" t="b">
        <v>0</v>
      </c>
      <c r="H152" t="b">
        <v>0</v>
      </c>
      <c r="I152" t="b">
        <v>0</v>
      </c>
    </row>
    <row r="153" spans="1:9" x14ac:dyDescent="0.35">
      <c r="A153" t="s">
        <v>2226</v>
      </c>
      <c r="B153" t="s">
        <v>1375</v>
      </c>
      <c r="D153" t="b">
        <f>IFERROR(VLOOKUP(B153,PatData!$A$2:$A$1440,1,),"")&lt;&gt;""</f>
        <v>1</v>
      </c>
      <c r="F153" t="b">
        <v>0</v>
      </c>
      <c r="G153" t="b">
        <v>0</v>
      </c>
      <c r="H153" t="b">
        <v>0</v>
      </c>
      <c r="I153" t="b">
        <v>0</v>
      </c>
    </row>
    <row r="154" spans="1:9" x14ac:dyDescent="0.35">
      <c r="A154" t="s">
        <v>2227</v>
      </c>
      <c r="B154" t="s">
        <v>1376</v>
      </c>
      <c r="D154" t="b">
        <f>IFERROR(VLOOKUP(B154,PatData!$A$2:$A$1440,1,),"")&lt;&gt;""</f>
        <v>1</v>
      </c>
      <c r="F154" t="b">
        <v>0</v>
      </c>
      <c r="G154" t="b">
        <v>0</v>
      </c>
      <c r="H154" t="b">
        <v>0</v>
      </c>
      <c r="I154" t="b">
        <v>0</v>
      </c>
    </row>
    <row r="155" spans="1:9" x14ac:dyDescent="0.35">
      <c r="A155" t="s">
        <v>2228</v>
      </c>
      <c r="B155" t="s">
        <v>1377</v>
      </c>
      <c r="D155" t="b">
        <f>IFERROR(VLOOKUP(B155,PatData!$A$2:$A$1440,1,),"")&lt;&gt;""</f>
        <v>1</v>
      </c>
      <c r="F155" t="b">
        <v>0</v>
      </c>
      <c r="G155" t="b">
        <v>0</v>
      </c>
      <c r="H155" t="b">
        <v>0</v>
      </c>
      <c r="I155" t="b">
        <v>0</v>
      </c>
    </row>
    <row r="156" spans="1:9" x14ac:dyDescent="0.35">
      <c r="A156" t="s">
        <v>2229</v>
      </c>
      <c r="B156" t="s">
        <v>1378</v>
      </c>
      <c r="D156" t="b">
        <f>IFERROR(VLOOKUP(B156,PatData!$A$2:$A$1440,1,),"")&lt;&gt;""</f>
        <v>1</v>
      </c>
      <c r="F156" t="b">
        <v>0</v>
      </c>
      <c r="G156" t="b">
        <v>0</v>
      </c>
      <c r="H156" t="b">
        <v>0</v>
      </c>
      <c r="I156" t="b">
        <v>0</v>
      </c>
    </row>
    <row r="157" spans="1:9" x14ac:dyDescent="0.35">
      <c r="A157" t="s">
        <v>2230</v>
      </c>
      <c r="B157" t="s">
        <v>1379</v>
      </c>
      <c r="D157" t="b">
        <f>IFERROR(VLOOKUP(B157,PatData!$A$2:$A$1440,1,),"")&lt;&gt;""</f>
        <v>1</v>
      </c>
      <c r="F157" t="b">
        <v>0</v>
      </c>
      <c r="G157" t="b">
        <v>0</v>
      </c>
      <c r="H157" t="b">
        <v>0</v>
      </c>
      <c r="I157" t="b">
        <v>0</v>
      </c>
    </row>
    <row r="158" spans="1:9" x14ac:dyDescent="0.35">
      <c r="A158" t="s">
        <v>2231</v>
      </c>
      <c r="B158" t="s">
        <v>1380</v>
      </c>
      <c r="D158" t="b">
        <f>IFERROR(VLOOKUP(B158,PatData!$A$2:$A$1440,1,),"")&lt;&gt;""</f>
        <v>1</v>
      </c>
      <c r="F158" t="b">
        <v>0</v>
      </c>
      <c r="G158" t="b">
        <v>0</v>
      </c>
      <c r="H158" t="b">
        <v>0</v>
      </c>
      <c r="I158" t="b">
        <v>0</v>
      </c>
    </row>
    <row r="159" spans="1:9" x14ac:dyDescent="0.35">
      <c r="A159" t="s">
        <v>2232</v>
      </c>
      <c r="B159" t="s">
        <v>1381</v>
      </c>
      <c r="D159" t="b">
        <f>IFERROR(VLOOKUP(B159,PatData!$A$2:$A$1440,1,),"")&lt;&gt;""</f>
        <v>1</v>
      </c>
      <c r="F159" t="b">
        <v>0</v>
      </c>
      <c r="G159" t="b">
        <v>0</v>
      </c>
      <c r="H159" t="b">
        <v>0</v>
      </c>
      <c r="I159" t="b">
        <v>0</v>
      </c>
    </row>
    <row r="160" spans="1:9" x14ac:dyDescent="0.35">
      <c r="A160" t="s">
        <v>2233</v>
      </c>
      <c r="B160" t="s">
        <v>1382</v>
      </c>
      <c r="D160" t="b">
        <f>IFERROR(VLOOKUP(B160,PatData!$A$2:$A$1440,1,),"")&lt;&gt;""</f>
        <v>1</v>
      </c>
      <c r="F160" t="b">
        <v>0</v>
      </c>
      <c r="G160" t="b">
        <v>0</v>
      </c>
      <c r="H160" t="b">
        <v>0</v>
      </c>
      <c r="I160" t="b">
        <v>0</v>
      </c>
    </row>
    <row r="161" spans="1:9" x14ac:dyDescent="0.35">
      <c r="A161" t="s">
        <v>2234</v>
      </c>
      <c r="B161" t="s">
        <v>1383</v>
      </c>
      <c r="D161" t="b">
        <f>IFERROR(VLOOKUP(B161,PatData!$A$2:$A$1440,1,),"")&lt;&gt;""</f>
        <v>1</v>
      </c>
      <c r="F161" t="b">
        <v>0</v>
      </c>
      <c r="G161" t="b">
        <v>0</v>
      </c>
      <c r="H161" t="b">
        <v>0</v>
      </c>
      <c r="I161" t="b">
        <v>0</v>
      </c>
    </row>
    <row r="162" spans="1:9" x14ac:dyDescent="0.35">
      <c r="A162" t="s">
        <v>2235</v>
      </c>
      <c r="B162" t="s">
        <v>1384</v>
      </c>
      <c r="D162" t="b">
        <f>IFERROR(VLOOKUP(B162,PatData!$A$2:$A$1440,1,),"")&lt;&gt;""</f>
        <v>1</v>
      </c>
      <c r="F162" t="b">
        <v>0</v>
      </c>
      <c r="G162" t="b">
        <v>0</v>
      </c>
      <c r="H162" t="b">
        <v>0</v>
      </c>
      <c r="I162" t="b">
        <v>0</v>
      </c>
    </row>
    <row r="163" spans="1:9" x14ac:dyDescent="0.35">
      <c r="A163" t="s">
        <v>2236</v>
      </c>
      <c r="B163" t="s">
        <v>1385</v>
      </c>
      <c r="D163" t="b">
        <f>IFERROR(VLOOKUP(B163,PatData!$A$2:$A$1440,1,),"")&lt;&gt;""</f>
        <v>1</v>
      </c>
      <c r="F163" t="b">
        <v>0</v>
      </c>
      <c r="G163" t="b">
        <v>0</v>
      </c>
      <c r="H163" t="b">
        <v>0</v>
      </c>
      <c r="I163" t="b">
        <v>0</v>
      </c>
    </row>
    <row r="164" spans="1:9" x14ac:dyDescent="0.35">
      <c r="A164" t="s">
        <v>2237</v>
      </c>
      <c r="B164" t="s">
        <v>1386</v>
      </c>
      <c r="D164" t="b">
        <f>IFERROR(VLOOKUP(B164,PatData!$A$2:$A$1440,1,),"")&lt;&gt;""</f>
        <v>1</v>
      </c>
      <c r="F164" t="b">
        <v>0</v>
      </c>
      <c r="G164" t="b">
        <v>0</v>
      </c>
      <c r="H164" t="b">
        <v>0</v>
      </c>
      <c r="I164" t="b">
        <v>0</v>
      </c>
    </row>
    <row r="165" spans="1:9" x14ac:dyDescent="0.35">
      <c r="A165" t="s">
        <v>2238</v>
      </c>
      <c r="B165" t="s">
        <v>1387</v>
      </c>
      <c r="D165" t="b">
        <f>IFERROR(VLOOKUP(B165,PatData!$A$2:$A$1440,1,),"")&lt;&gt;""</f>
        <v>1</v>
      </c>
      <c r="F165" t="b">
        <v>0</v>
      </c>
      <c r="G165" t="b">
        <v>0</v>
      </c>
      <c r="H165" t="b">
        <v>0</v>
      </c>
      <c r="I165" t="b">
        <v>0</v>
      </c>
    </row>
    <row r="166" spans="1:9" x14ac:dyDescent="0.35">
      <c r="A166" t="s">
        <v>2239</v>
      </c>
      <c r="B166" t="s">
        <v>1388</v>
      </c>
      <c r="D166" t="b">
        <f>IFERROR(VLOOKUP(B166,PatData!$A$2:$A$1440,1,),"")&lt;&gt;""</f>
        <v>1</v>
      </c>
      <c r="F166" t="b">
        <v>0</v>
      </c>
      <c r="G166" t="b">
        <v>0</v>
      </c>
      <c r="H166" t="b">
        <v>0</v>
      </c>
      <c r="I166" t="b">
        <v>0</v>
      </c>
    </row>
    <row r="167" spans="1:9" x14ac:dyDescent="0.35">
      <c r="A167" t="s">
        <v>2240</v>
      </c>
      <c r="B167" t="s">
        <v>1389</v>
      </c>
      <c r="D167" t="b">
        <f>IFERROR(VLOOKUP(B167,PatData!$A$2:$A$1440,1,),"")&lt;&gt;""</f>
        <v>1</v>
      </c>
      <c r="F167" t="b">
        <v>0</v>
      </c>
      <c r="G167" t="b">
        <v>0</v>
      </c>
      <c r="H167" t="b">
        <v>0</v>
      </c>
      <c r="I167" t="b">
        <v>0</v>
      </c>
    </row>
    <row r="168" spans="1:9" x14ac:dyDescent="0.35">
      <c r="A168" t="s">
        <v>2241</v>
      </c>
      <c r="B168" t="s">
        <v>1390</v>
      </c>
      <c r="D168" t="b">
        <f>IFERROR(VLOOKUP(B168,PatData!$A$2:$A$1440,1,),"")&lt;&gt;""</f>
        <v>1</v>
      </c>
      <c r="F168" t="b">
        <v>0</v>
      </c>
      <c r="G168" t="b">
        <v>0</v>
      </c>
      <c r="H168" t="b">
        <v>0</v>
      </c>
      <c r="I168" t="b">
        <v>0</v>
      </c>
    </row>
    <row r="169" spans="1:9" x14ac:dyDescent="0.35">
      <c r="A169" t="s">
        <v>2242</v>
      </c>
      <c r="B169" t="s">
        <v>1391</v>
      </c>
      <c r="D169" t="b">
        <f>IFERROR(VLOOKUP(B169,PatData!$A$2:$A$1440,1,),"")&lt;&gt;""</f>
        <v>1</v>
      </c>
      <c r="F169" t="b">
        <v>0</v>
      </c>
      <c r="G169" t="b">
        <v>0</v>
      </c>
      <c r="H169" t="b">
        <v>0</v>
      </c>
      <c r="I169" t="b">
        <v>0</v>
      </c>
    </row>
    <row r="170" spans="1:9" x14ac:dyDescent="0.35">
      <c r="A170" t="s">
        <v>2243</v>
      </c>
      <c r="B170" t="s">
        <v>1392</v>
      </c>
      <c r="D170" t="b">
        <f>IFERROR(VLOOKUP(B170,PatData!$A$2:$A$1440,1,),"")&lt;&gt;""</f>
        <v>1</v>
      </c>
      <c r="F170" t="b">
        <v>0</v>
      </c>
      <c r="G170" t="b">
        <v>0</v>
      </c>
      <c r="H170" t="b">
        <v>0</v>
      </c>
      <c r="I170" t="b">
        <v>0</v>
      </c>
    </row>
    <row r="171" spans="1:9" x14ac:dyDescent="0.35">
      <c r="A171" t="s">
        <v>2244</v>
      </c>
      <c r="B171" t="s">
        <v>1393</v>
      </c>
      <c r="D171" t="b">
        <f>IFERROR(VLOOKUP(B171,PatData!$A$2:$A$1440,1,),"")&lt;&gt;""</f>
        <v>1</v>
      </c>
      <c r="F171" t="b">
        <v>0</v>
      </c>
      <c r="G171" t="b">
        <v>0</v>
      </c>
      <c r="H171" t="b">
        <v>0</v>
      </c>
      <c r="I171" t="b">
        <v>0</v>
      </c>
    </row>
    <row r="172" spans="1:9" x14ac:dyDescent="0.35">
      <c r="A172" t="s">
        <v>2245</v>
      </c>
      <c r="B172" t="s">
        <v>1394</v>
      </c>
      <c r="D172" t="b">
        <f>IFERROR(VLOOKUP(B172,PatData!$A$2:$A$1440,1,),"")&lt;&gt;""</f>
        <v>1</v>
      </c>
      <c r="F172" t="b">
        <v>0</v>
      </c>
      <c r="G172" t="b">
        <v>0</v>
      </c>
      <c r="H172" t="b">
        <v>0</v>
      </c>
      <c r="I172" t="b">
        <v>0</v>
      </c>
    </row>
    <row r="173" spans="1:9" x14ac:dyDescent="0.35">
      <c r="A173" t="s">
        <v>2246</v>
      </c>
      <c r="B173" t="s">
        <v>1395</v>
      </c>
      <c r="D173" t="b">
        <f>IFERROR(VLOOKUP(B173,PatData!$A$2:$A$1440,1,),"")&lt;&gt;""</f>
        <v>1</v>
      </c>
      <c r="F173" t="b">
        <v>0</v>
      </c>
      <c r="G173" t="b">
        <v>0</v>
      </c>
      <c r="H173" t="b">
        <v>0</v>
      </c>
      <c r="I173" t="b">
        <v>0</v>
      </c>
    </row>
    <row r="174" spans="1:9" x14ac:dyDescent="0.35">
      <c r="A174" t="s">
        <v>2247</v>
      </c>
      <c r="B174" t="s">
        <v>1396</v>
      </c>
      <c r="D174" t="b">
        <f>IFERROR(VLOOKUP(B174,PatData!$A$2:$A$1440,1,),"")&lt;&gt;""</f>
        <v>1</v>
      </c>
      <c r="F174" t="b">
        <v>0</v>
      </c>
      <c r="G174" t="b">
        <v>0</v>
      </c>
      <c r="H174" t="b">
        <v>0</v>
      </c>
      <c r="I174" t="b">
        <v>0</v>
      </c>
    </row>
    <row r="175" spans="1:9" x14ac:dyDescent="0.35">
      <c r="A175" t="s">
        <v>2248</v>
      </c>
      <c r="B175" t="s">
        <v>1397</v>
      </c>
      <c r="D175" t="b">
        <f>IFERROR(VLOOKUP(B175,PatData!$A$2:$A$1440,1,),"")&lt;&gt;""</f>
        <v>1</v>
      </c>
      <c r="F175" t="b">
        <v>0</v>
      </c>
      <c r="G175" t="b">
        <v>0</v>
      </c>
      <c r="H175" t="b">
        <v>0</v>
      </c>
      <c r="I175" t="b">
        <v>0</v>
      </c>
    </row>
    <row r="176" spans="1:9" x14ac:dyDescent="0.35">
      <c r="A176" t="s">
        <v>2249</v>
      </c>
      <c r="B176" t="s">
        <v>1398</v>
      </c>
      <c r="D176" t="b">
        <f>IFERROR(VLOOKUP(B176,PatData!$A$2:$A$1440,1,),"")&lt;&gt;""</f>
        <v>1</v>
      </c>
      <c r="F176" t="b">
        <v>0</v>
      </c>
      <c r="G176" t="b">
        <v>0</v>
      </c>
      <c r="H176" t="b">
        <v>0</v>
      </c>
      <c r="I176" t="b">
        <v>0</v>
      </c>
    </row>
    <row r="177" spans="1:9" x14ac:dyDescent="0.35">
      <c r="A177" t="s">
        <v>2250</v>
      </c>
      <c r="B177" t="s">
        <v>1399</v>
      </c>
      <c r="D177" t="b">
        <f>IFERROR(VLOOKUP(B177,PatData!$A$2:$A$1440,1,),"")&lt;&gt;""</f>
        <v>1</v>
      </c>
      <c r="F177" t="b">
        <v>0</v>
      </c>
      <c r="G177" t="b">
        <v>0</v>
      </c>
      <c r="H177" t="b">
        <v>0</v>
      </c>
      <c r="I177" t="b">
        <v>0</v>
      </c>
    </row>
    <row r="178" spans="1:9" x14ac:dyDescent="0.35">
      <c r="A178" t="s">
        <v>2251</v>
      </c>
      <c r="B178" t="s">
        <v>1400</v>
      </c>
      <c r="D178" t="b">
        <f>IFERROR(VLOOKUP(B178,PatData!$A$2:$A$1440,1,),"")&lt;&gt;""</f>
        <v>1</v>
      </c>
      <c r="F178" t="b">
        <v>0</v>
      </c>
      <c r="G178" t="b">
        <v>0</v>
      </c>
      <c r="H178" t="b">
        <v>0</v>
      </c>
      <c r="I178" t="b">
        <v>0</v>
      </c>
    </row>
    <row r="179" spans="1:9" x14ac:dyDescent="0.35">
      <c r="A179" t="s">
        <v>2252</v>
      </c>
      <c r="B179" t="s">
        <v>1401</v>
      </c>
      <c r="D179" t="b">
        <f>IFERROR(VLOOKUP(B179,PatData!$A$2:$A$1440,1,),"")&lt;&gt;""</f>
        <v>1</v>
      </c>
      <c r="F179" t="b">
        <v>0</v>
      </c>
      <c r="G179" t="b">
        <v>0</v>
      </c>
      <c r="H179" t="b">
        <v>0</v>
      </c>
      <c r="I179" t="b">
        <v>0</v>
      </c>
    </row>
    <row r="180" spans="1:9" x14ac:dyDescent="0.35">
      <c r="A180" t="s">
        <v>2253</v>
      </c>
      <c r="B180" t="s">
        <v>1402</v>
      </c>
      <c r="D180" t="b">
        <f>IFERROR(VLOOKUP(B180,PatData!$A$2:$A$1440,1,),"")&lt;&gt;""</f>
        <v>1</v>
      </c>
      <c r="F180" t="b">
        <v>0</v>
      </c>
      <c r="G180" t="b">
        <v>0</v>
      </c>
      <c r="H180" t="b">
        <v>0</v>
      </c>
      <c r="I180" t="b">
        <v>0</v>
      </c>
    </row>
    <row r="181" spans="1:9" x14ac:dyDescent="0.35">
      <c r="A181" t="s">
        <v>2254</v>
      </c>
      <c r="B181" t="s">
        <v>1403</v>
      </c>
      <c r="D181" t="b">
        <f>IFERROR(VLOOKUP(B181,PatData!$A$2:$A$1440,1,),"")&lt;&gt;""</f>
        <v>1</v>
      </c>
      <c r="F181" t="b">
        <v>0</v>
      </c>
      <c r="G181" t="b">
        <v>0</v>
      </c>
      <c r="H181" t="b">
        <v>0</v>
      </c>
      <c r="I181" t="b">
        <v>0</v>
      </c>
    </row>
    <row r="182" spans="1:9" x14ac:dyDescent="0.35">
      <c r="A182" t="s">
        <v>2255</v>
      </c>
      <c r="B182" t="s">
        <v>1404</v>
      </c>
      <c r="D182" t="b">
        <f>IFERROR(VLOOKUP(B182,PatData!$A$2:$A$1440,1,),"")&lt;&gt;""</f>
        <v>1</v>
      </c>
      <c r="F182" t="b">
        <v>0</v>
      </c>
      <c r="G182" t="b">
        <v>0</v>
      </c>
      <c r="H182" t="b">
        <v>0</v>
      </c>
      <c r="I182" t="b">
        <v>0</v>
      </c>
    </row>
    <row r="183" spans="1:9" x14ac:dyDescent="0.35">
      <c r="A183" t="s">
        <v>2256</v>
      </c>
      <c r="B183" t="s">
        <v>1405</v>
      </c>
      <c r="D183" t="b">
        <f>IFERROR(VLOOKUP(B183,PatData!$A$2:$A$1440,1,),"")&lt;&gt;""</f>
        <v>1</v>
      </c>
      <c r="F183" t="b">
        <v>0</v>
      </c>
      <c r="G183" t="b">
        <v>0</v>
      </c>
      <c r="H183" t="b">
        <v>0</v>
      </c>
      <c r="I183" t="b">
        <v>0</v>
      </c>
    </row>
    <row r="184" spans="1:9" x14ac:dyDescent="0.35">
      <c r="A184" t="s">
        <v>2257</v>
      </c>
      <c r="B184" t="s">
        <v>1406</v>
      </c>
      <c r="D184" t="b">
        <f>IFERROR(VLOOKUP(B184,PatData!$A$2:$A$1440,1,),"")&lt;&gt;""</f>
        <v>1</v>
      </c>
      <c r="F184" t="b">
        <v>0</v>
      </c>
      <c r="G184" t="b">
        <v>0</v>
      </c>
      <c r="H184" t="b">
        <v>0</v>
      </c>
      <c r="I184" t="b">
        <v>0</v>
      </c>
    </row>
    <row r="185" spans="1:9" x14ac:dyDescent="0.35">
      <c r="A185" t="s">
        <v>2258</v>
      </c>
      <c r="B185" t="s">
        <v>1407</v>
      </c>
      <c r="D185" t="b">
        <f>IFERROR(VLOOKUP(B185,PatData!$A$2:$A$1440,1,),"")&lt;&gt;""</f>
        <v>1</v>
      </c>
      <c r="F185" t="b">
        <v>0</v>
      </c>
      <c r="G185" t="b">
        <v>0</v>
      </c>
      <c r="H185" t="b">
        <v>0</v>
      </c>
      <c r="I185" t="b">
        <v>0</v>
      </c>
    </row>
    <row r="186" spans="1:9" x14ac:dyDescent="0.35">
      <c r="A186" t="s">
        <v>2259</v>
      </c>
      <c r="B186" t="s">
        <v>1408</v>
      </c>
      <c r="D186" t="b">
        <f>IFERROR(VLOOKUP(B186,PatData!$A$2:$A$1440,1,),"")&lt;&gt;""</f>
        <v>1</v>
      </c>
      <c r="F186" t="b">
        <v>0</v>
      </c>
      <c r="G186" t="b">
        <v>0</v>
      </c>
      <c r="H186" t="b">
        <v>0</v>
      </c>
      <c r="I186" t="b">
        <v>0</v>
      </c>
    </row>
    <row r="187" spans="1:9" x14ac:dyDescent="0.35">
      <c r="A187" t="s">
        <v>2260</v>
      </c>
      <c r="B187" t="s">
        <v>1409</v>
      </c>
      <c r="D187" t="b">
        <f>IFERROR(VLOOKUP(B187,PatData!$A$2:$A$1440,1,),"")&lt;&gt;""</f>
        <v>1</v>
      </c>
      <c r="F187" t="b">
        <v>0</v>
      </c>
      <c r="G187" t="b">
        <v>0</v>
      </c>
      <c r="H187" t="b">
        <v>0</v>
      </c>
      <c r="I187" t="b">
        <v>0</v>
      </c>
    </row>
    <row r="188" spans="1:9" x14ac:dyDescent="0.35">
      <c r="A188" t="s">
        <v>2261</v>
      </c>
      <c r="B188" t="s">
        <v>1410</v>
      </c>
      <c r="D188" t="b">
        <f>IFERROR(VLOOKUP(B188,PatData!$A$2:$A$1440,1,),"")&lt;&gt;""</f>
        <v>1</v>
      </c>
      <c r="F188" t="b">
        <v>0</v>
      </c>
      <c r="G188" t="b">
        <v>0</v>
      </c>
      <c r="H188" t="b">
        <v>0</v>
      </c>
      <c r="I188" t="b">
        <v>0</v>
      </c>
    </row>
    <row r="189" spans="1:9" x14ac:dyDescent="0.35">
      <c r="A189" t="s">
        <v>2262</v>
      </c>
      <c r="B189" t="s">
        <v>1411</v>
      </c>
      <c r="D189" t="b">
        <f>IFERROR(VLOOKUP(B189,PatData!$A$2:$A$1440,1,),"")&lt;&gt;""</f>
        <v>1</v>
      </c>
      <c r="F189" t="b">
        <v>0</v>
      </c>
      <c r="G189" t="b">
        <v>0</v>
      </c>
      <c r="H189" t="b">
        <v>0</v>
      </c>
      <c r="I189" t="b">
        <v>0</v>
      </c>
    </row>
    <row r="190" spans="1:9" x14ac:dyDescent="0.35">
      <c r="A190" t="s">
        <v>2263</v>
      </c>
      <c r="B190" t="s">
        <v>1412</v>
      </c>
      <c r="D190" t="b">
        <f>IFERROR(VLOOKUP(B190,PatData!$A$2:$A$1440,1,),"")&lt;&gt;""</f>
        <v>1</v>
      </c>
      <c r="E190">
        <v>1500</v>
      </c>
      <c r="F190" t="b">
        <v>0</v>
      </c>
      <c r="G190" t="b">
        <v>0</v>
      </c>
      <c r="H190" t="b">
        <v>0</v>
      </c>
      <c r="I190" t="b">
        <v>0</v>
      </c>
    </row>
    <row r="191" spans="1:9" x14ac:dyDescent="0.35">
      <c r="A191" t="s">
        <v>2264</v>
      </c>
      <c r="B191" t="s">
        <v>1413</v>
      </c>
      <c r="D191" t="b">
        <f>IFERROR(VLOOKUP(B191,PatData!$A$2:$A$1440,1,),"")&lt;&gt;""</f>
        <v>1</v>
      </c>
      <c r="E191">
        <v>1500</v>
      </c>
      <c r="F191" t="b">
        <v>0</v>
      </c>
      <c r="G191" t="b">
        <v>0</v>
      </c>
      <c r="H191" t="b">
        <v>0</v>
      </c>
      <c r="I191" t="b">
        <v>0</v>
      </c>
    </row>
    <row r="192" spans="1:9" x14ac:dyDescent="0.35">
      <c r="A192" t="s">
        <v>2265</v>
      </c>
      <c r="B192" t="s">
        <v>1414</v>
      </c>
      <c r="D192" t="b">
        <f>IFERROR(VLOOKUP(B192,PatData!$A$2:$A$1440,1,),"")&lt;&gt;""</f>
        <v>1</v>
      </c>
      <c r="E192">
        <v>1500</v>
      </c>
      <c r="F192" t="b">
        <v>0</v>
      </c>
      <c r="G192" t="b">
        <v>0</v>
      </c>
      <c r="H192" t="b">
        <v>0</v>
      </c>
      <c r="I192" t="b">
        <v>0</v>
      </c>
    </row>
    <row r="193" spans="1:9" x14ac:dyDescent="0.35">
      <c r="A193" t="s">
        <v>2266</v>
      </c>
      <c r="B193" t="s">
        <v>1415</v>
      </c>
      <c r="D193" t="b">
        <f>IFERROR(VLOOKUP(B193,PatData!$A$2:$A$1440,1,),"")&lt;&gt;""</f>
        <v>1</v>
      </c>
      <c r="E193">
        <v>1500</v>
      </c>
      <c r="F193" t="b">
        <v>0</v>
      </c>
      <c r="G193" t="b">
        <v>0</v>
      </c>
      <c r="H193" t="b">
        <v>0</v>
      </c>
      <c r="I193" t="b">
        <v>0</v>
      </c>
    </row>
    <row r="194" spans="1:9" x14ac:dyDescent="0.35">
      <c r="A194" t="s">
        <v>2267</v>
      </c>
      <c r="B194" t="s">
        <v>1416</v>
      </c>
      <c r="D194" t="b">
        <f>IFERROR(VLOOKUP(B194,PatData!$A$2:$A$1440,1,),"")&lt;&gt;""</f>
        <v>1</v>
      </c>
      <c r="E194">
        <v>1500</v>
      </c>
      <c r="F194" t="b">
        <v>0</v>
      </c>
      <c r="G194" t="b">
        <v>0</v>
      </c>
      <c r="H194" t="b">
        <v>0</v>
      </c>
      <c r="I194" t="b">
        <v>0</v>
      </c>
    </row>
    <row r="195" spans="1:9" x14ac:dyDescent="0.35">
      <c r="A195" t="s">
        <v>2268</v>
      </c>
      <c r="B195" t="s">
        <v>1417</v>
      </c>
      <c r="D195" t="b">
        <f>IFERROR(VLOOKUP(B195,PatData!$A$2:$A$1440,1,),"")&lt;&gt;""</f>
        <v>1</v>
      </c>
      <c r="E195">
        <v>1500</v>
      </c>
      <c r="F195" t="b">
        <v>0</v>
      </c>
      <c r="G195" t="b">
        <v>0</v>
      </c>
      <c r="H195" t="b">
        <v>0</v>
      </c>
      <c r="I195" t="b">
        <v>0</v>
      </c>
    </row>
    <row r="196" spans="1:9" x14ac:dyDescent="0.35">
      <c r="A196" t="s">
        <v>2269</v>
      </c>
      <c r="B196" t="s">
        <v>1418</v>
      </c>
      <c r="D196" t="b">
        <f>IFERROR(VLOOKUP(B196,PatData!$A$2:$A$1440,1,),"")&lt;&gt;""</f>
        <v>1</v>
      </c>
      <c r="E196">
        <v>1500</v>
      </c>
      <c r="F196" t="b">
        <v>0</v>
      </c>
      <c r="G196" t="b">
        <v>0</v>
      </c>
      <c r="H196" t="b">
        <v>0</v>
      </c>
      <c r="I196" t="b">
        <v>0</v>
      </c>
    </row>
    <row r="197" spans="1:9" x14ac:dyDescent="0.35">
      <c r="A197" t="s">
        <v>2270</v>
      </c>
      <c r="B197" t="s">
        <v>1419</v>
      </c>
      <c r="D197" t="b">
        <f>IFERROR(VLOOKUP(B197,PatData!$A$2:$A$1440,1,),"")&lt;&gt;""</f>
        <v>1</v>
      </c>
      <c r="E197">
        <v>1500</v>
      </c>
      <c r="F197" t="b">
        <v>0</v>
      </c>
      <c r="G197" t="b">
        <v>0</v>
      </c>
      <c r="H197" t="b">
        <v>0</v>
      </c>
      <c r="I197" t="b">
        <v>0</v>
      </c>
    </row>
    <row r="198" spans="1:9" x14ac:dyDescent="0.35">
      <c r="A198" t="s">
        <v>2271</v>
      </c>
      <c r="B198" t="s">
        <v>1420</v>
      </c>
      <c r="D198" t="b">
        <f>IFERROR(VLOOKUP(B198,PatData!$A$2:$A$1440,1,),"")&lt;&gt;""</f>
        <v>1</v>
      </c>
      <c r="E198">
        <v>1500</v>
      </c>
      <c r="F198" t="b">
        <v>0</v>
      </c>
      <c r="G198" t="b">
        <v>0</v>
      </c>
      <c r="H198" t="b">
        <v>0</v>
      </c>
      <c r="I198" t="b">
        <v>0</v>
      </c>
    </row>
    <row r="199" spans="1:9" x14ac:dyDescent="0.35">
      <c r="A199" t="s">
        <v>2272</v>
      </c>
      <c r="B199" t="s">
        <v>1421</v>
      </c>
      <c r="D199" t="b">
        <f>IFERROR(VLOOKUP(B199,PatData!$A$2:$A$1440,1,),"")&lt;&gt;""</f>
        <v>1</v>
      </c>
      <c r="E199">
        <v>1500</v>
      </c>
      <c r="F199" t="b">
        <v>0</v>
      </c>
      <c r="G199" t="b">
        <v>0</v>
      </c>
      <c r="H199" t="b">
        <v>0</v>
      </c>
      <c r="I199" t="b">
        <v>0</v>
      </c>
    </row>
    <row r="200" spans="1:9" x14ac:dyDescent="0.35">
      <c r="A200" t="s">
        <v>2273</v>
      </c>
      <c r="B200" t="s">
        <v>1422</v>
      </c>
      <c r="D200" t="b">
        <f>IFERROR(VLOOKUP(B200,PatData!$A$2:$A$1440,1,),"")&lt;&gt;""</f>
        <v>1</v>
      </c>
      <c r="E200">
        <v>1500</v>
      </c>
      <c r="F200" t="b">
        <v>0</v>
      </c>
      <c r="G200" t="b">
        <v>0</v>
      </c>
      <c r="H200" t="b">
        <v>0</v>
      </c>
      <c r="I200" t="b">
        <v>0</v>
      </c>
    </row>
    <row r="201" spans="1:9" x14ac:dyDescent="0.35">
      <c r="A201" t="s">
        <v>2274</v>
      </c>
      <c r="B201" t="s">
        <v>1423</v>
      </c>
      <c r="D201" t="b">
        <f>IFERROR(VLOOKUP(B201,PatData!$A$2:$A$1440,1,),"")&lt;&gt;""</f>
        <v>1</v>
      </c>
      <c r="E201">
        <v>1500</v>
      </c>
      <c r="F201" t="b">
        <v>0</v>
      </c>
      <c r="G201" t="b">
        <v>0</v>
      </c>
      <c r="H201" t="b">
        <v>0</v>
      </c>
      <c r="I201" t="b">
        <v>0</v>
      </c>
    </row>
    <row r="202" spans="1:9" x14ac:dyDescent="0.35">
      <c r="A202" t="s">
        <v>2275</v>
      </c>
      <c r="B202" t="s">
        <v>1424</v>
      </c>
      <c r="D202" t="b">
        <f>IFERROR(VLOOKUP(B202,PatData!$A$2:$A$1440,1,),"")&lt;&gt;""</f>
        <v>1</v>
      </c>
      <c r="E202">
        <v>1500</v>
      </c>
      <c r="F202" t="b">
        <v>0</v>
      </c>
      <c r="G202" t="b">
        <v>0</v>
      </c>
      <c r="H202" t="b">
        <v>0</v>
      </c>
      <c r="I202" t="b">
        <v>0</v>
      </c>
    </row>
    <row r="203" spans="1:9" x14ac:dyDescent="0.35">
      <c r="A203" t="s">
        <v>2276</v>
      </c>
      <c r="B203" t="s">
        <v>1425</v>
      </c>
      <c r="D203" t="b">
        <f>IFERROR(VLOOKUP(B203,PatData!$A$2:$A$1440,1,),"")&lt;&gt;""</f>
        <v>1</v>
      </c>
      <c r="E203">
        <v>1500</v>
      </c>
      <c r="F203" t="b">
        <v>0</v>
      </c>
      <c r="G203" t="b">
        <v>0</v>
      </c>
      <c r="H203" t="b">
        <v>0</v>
      </c>
      <c r="I203" t="b">
        <v>0</v>
      </c>
    </row>
    <row r="204" spans="1:9" x14ac:dyDescent="0.35">
      <c r="A204" t="s">
        <v>2277</v>
      </c>
      <c r="B204" t="s">
        <v>1426</v>
      </c>
      <c r="D204" t="b">
        <f>IFERROR(VLOOKUP(B204,PatData!$A$2:$A$1440,1,),"")&lt;&gt;""</f>
        <v>1</v>
      </c>
      <c r="E204">
        <v>1500</v>
      </c>
      <c r="F204" t="b">
        <v>0</v>
      </c>
      <c r="G204" t="b">
        <v>0</v>
      </c>
      <c r="H204" t="b">
        <v>0</v>
      </c>
      <c r="I204" t="b">
        <v>0</v>
      </c>
    </row>
    <row r="205" spans="1:9" x14ac:dyDescent="0.35">
      <c r="A205" t="s">
        <v>2278</v>
      </c>
      <c r="B205" t="s">
        <v>1427</v>
      </c>
      <c r="D205" t="b">
        <f>IFERROR(VLOOKUP(B205,PatData!$A$2:$A$1440,1,),"")&lt;&gt;""</f>
        <v>1</v>
      </c>
      <c r="E205">
        <v>1500</v>
      </c>
      <c r="F205" t="b">
        <v>0</v>
      </c>
      <c r="G205" t="b">
        <v>0</v>
      </c>
      <c r="H205" t="b">
        <v>0</v>
      </c>
      <c r="I205" t="b">
        <v>0</v>
      </c>
    </row>
    <row r="206" spans="1:9" x14ac:dyDescent="0.35">
      <c r="A206" t="s">
        <v>2279</v>
      </c>
      <c r="B206" t="s">
        <v>1428</v>
      </c>
      <c r="D206" t="b">
        <f>IFERROR(VLOOKUP(B206,PatData!$A$2:$A$1440,1,),"")&lt;&gt;""</f>
        <v>1</v>
      </c>
      <c r="E206">
        <v>1500</v>
      </c>
      <c r="F206" t="b">
        <v>0</v>
      </c>
      <c r="G206" t="b">
        <v>0</v>
      </c>
      <c r="H206" t="b">
        <v>0</v>
      </c>
      <c r="I206" t="b">
        <v>0</v>
      </c>
    </row>
    <row r="207" spans="1:9" x14ac:dyDescent="0.35">
      <c r="A207" t="s">
        <v>2280</v>
      </c>
      <c r="B207" t="s">
        <v>1429</v>
      </c>
      <c r="D207" t="b">
        <f>IFERROR(VLOOKUP(B207,PatData!$A$2:$A$1440,1,),"")&lt;&gt;""</f>
        <v>1</v>
      </c>
      <c r="E207">
        <v>1500</v>
      </c>
      <c r="F207" t="b">
        <v>0</v>
      </c>
      <c r="G207" t="b">
        <v>0</v>
      </c>
      <c r="H207" t="b">
        <v>0</v>
      </c>
      <c r="I207" t="b">
        <v>0</v>
      </c>
    </row>
    <row r="208" spans="1:9" x14ac:dyDescent="0.35">
      <c r="A208" t="s">
        <v>2281</v>
      </c>
      <c r="B208" t="s">
        <v>1430</v>
      </c>
      <c r="D208" t="b">
        <f>IFERROR(VLOOKUP(B208,PatData!$A$2:$A$1440,1,),"")&lt;&gt;""</f>
        <v>1</v>
      </c>
      <c r="E208">
        <v>1500</v>
      </c>
      <c r="F208" t="b">
        <v>0</v>
      </c>
      <c r="G208" t="b">
        <v>0</v>
      </c>
      <c r="H208" t="b">
        <v>0</v>
      </c>
      <c r="I208" t="b">
        <v>0</v>
      </c>
    </row>
    <row r="209" spans="1:9" x14ac:dyDescent="0.35">
      <c r="A209" t="s">
        <v>2282</v>
      </c>
      <c r="B209" t="s">
        <v>1431</v>
      </c>
      <c r="D209" t="b">
        <f>IFERROR(VLOOKUP(B209,PatData!$A$2:$A$1440,1,),"")&lt;&gt;""</f>
        <v>1</v>
      </c>
      <c r="E209">
        <v>1500</v>
      </c>
      <c r="F209" t="b">
        <v>0</v>
      </c>
      <c r="G209" t="b">
        <v>0</v>
      </c>
      <c r="H209" t="b">
        <v>0</v>
      </c>
      <c r="I209" t="b">
        <v>0</v>
      </c>
    </row>
    <row r="210" spans="1:9" x14ac:dyDescent="0.35">
      <c r="A210" t="s">
        <v>2283</v>
      </c>
      <c r="B210" t="s">
        <v>1432</v>
      </c>
      <c r="D210" t="b">
        <f>IFERROR(VLOOKUP(B210,PatData!$A$2:$A$1440,1,),"")&lt;&gt;""</f>
        <v>1</v>
      </c>
      <c r="E210">
        <v>1500</v>
      </c>
      <c r="F210" t="b">
        <v>0</v>
      </c>
      <c r="G210" t="b">
        <v>0</v>
      </c>
      <c r="H210" t="b">
        <v>0</v>
      </c>
      <c r="I210" t="b">
        <v>0</v>
      </c>
    </row>
    <row r="211" spans="1:9" x14ac:dyDescent="0.35">
      <c r="A211" t="s">
        <v>2284</v>
      </c>
      <c r="B211" t="s">
        <v>1433</v>
      </c>
      <c r="D211" t="b">
        <f>IFERROR(VLOOKUP(B211,PatData!$A$2:$A$1440,1,),"")&lt;&gt;""</f>
        <v>1</v>
      </c>
      <c r="E211">
        <v>1500</v>
      </c>
      <c r="F211" t="b">
        <v>0</v>
      </c>
      <c r="G211" t="b">
        <v>0</v>
      </c>
      <c r="H211" t="b">
        <v>0</v>
      </c>
      <c r="I211" t="b">
        <v>0</v>
      </c>
    </row>
    <row r="212" spans="1:9" x14ac:dyDescent="0.35">
      <c r="A212" t="s">
        <v>2285</v>
      </c>
      <c r="B212" t="s">
        <v>1434</v>
      </c>
      <c r="D212" t="b">
        <f>IFERROR(VLOOKUP(B212,PatData!$A$2:$A$1440,1,),"")&lt;&gt;""</f>
        <v>1</v>
      </c>
      <c r="E212">
        <v>1500</v>
      </c>
      <c r="F212" t="b">
        <v>0</v>
      </c>
      <c r="G212" t="b">
        <v>0</v>
      </c>
      <c r="H212" t="b">
        <v>0</v>
      </c>
      <c r="I212" t="b">
        <v>0</v>
      </c>
    </row>
    <row r="213" spans="1:9" x14ac:dyDescent="0.35">
      <c r="A213" t="s">
        <v>2286</v>
      </c>
      <c r="B213" t="s">
        <v>1435</v>
      </c>
      <c r="D213" t="b">
        <f>IFERROR(VLOOKUP(B213,PatData!$A$2:$A$1440,1,),"")&lt;&gt;""</f>
        <v>1</v>
      </c>
      <c r="E213">
        <v>1500</v>
      </c>
      <c r="F213" t="b">
        <v>0</v>
      </c>
      <c r="G213" t="b">
        <v>0</v>
      </c>
      <c r="H213" t="b">
        <v>0</v>
      </c>
      <c r="I213" t="b">
        <v>0</v>
      </c>
    </row>
    <row r="214" spans="1:9" x14ac:dyDescent="0.35">
      <c r="A214" t="s">
        <v>2287</v>
      </c>
      <c r="B214" t="s">
        <v>1436</v>
      </c>
      <c r="D214" t="b">
        <f>IFERROR(VLOOKUP(B214,PatData!$A$2:$A$1440,1,),"")&lt;&gt;""</f>
        <v>1</v>
      </c>
      <c r="E214">
        <v>1500</v>
      </c>
      <c r="F214" t="b">
        <v>0</v>
      </c>
      <c r="G214" t="b">
        <v>0</v>
      </c>
      <c r="H214" t="b">
        <v>0</v>
      </c>
      <c r="I214" t="b">
        <v>0</v>
      </c>
    </row>
    <row r="215" spans="1:9" x14ac:dyDescent="0.35">
      <c r="A215" t="s">
        <v>2288</v>
      </c>
      <c r="B215" t="s">
        <v>1437</v>
      </c>
      <c r="D215" t="b">
        <f>IFERROR(VLOOKUP(B215,PatData!$A$2:$A$1440,1,),"")&lt;&gt;""</f>
        <v>1</v>
      </c>
      <c r="E215">
        <v>1500</v>
      </c>
      <c r="F215" t="b">
        <v>0</v>
      </c>
      <c r="G215" t="b">
        <v>0</v>
      </c>
      <c r="H215" t="b">
        <v>0</v>
      </c>
      <c r="I215" t="b">
        <v>0</v>
      </c>
    </row>
    <row r="216" spans="1:9" x14ac:dyDescent="0.35">
      <c r="A216" t="s">
        <v>2289</v>
      </c>
      <c r="B216" t="s">
        <v>1438</v>
      </c>
      <c r="D216" t="b">
        <f>IFERROR(VLOOKUP(B216,PatData!$A$2:$A$1440,1,),"")&lt;&gt;""</f>
        <v>1</v>
      </c>
      <c r="E216">
        <v>1500</v>
      </c>
      <c r="F216" t="b">
        <v>0</v>
      </c>
      <c r="G216" t="b">
        <v>0</v>
      </c>
      <c r="H216" t="b">
        <v>0</v>
      </c>
      <c r="I216" t="b">
        <v>0</v>
      </c>
    </row>
    <row r="217" spans="1:9" x14ac:dyDescent="0.35">
      <c r="A217" t="s">
        <v>2290</v>
      </c>
      <c r="B217" t="s">
        <v>1439</v>
      </c>
      <c r="D217" t="b">
        <f>IFERROR(VLOOKUP(B217,PatData!$A$2:$A$1440,1,),"")&lt;&gt;""</f>
        <v>1</v>
      </c>
      <c r="E217">
        <v>1500</v>
      </c>
      <c r="F217" t="b">
        <v>0</v>
      </c>
      <c r="G217" t="b">
        <v>0</v>
      </c>
      <c r="H217" t="b">
        <v>0</v>
      </c>
      <c r="I217" t="b">
        <v>0</v>
      </c>
    </row>
    <row r="218" spans="1:9" x14ac:dyDescent="0.35">
      <c r="A218" t="s">
        <v>2291</v>
      </c>
      <c r="B218" t="s">
        <v>1440</v>
      </c>
      <c r="D218" t="b">
        <f>IFERROR(VLOOKUP(B218,PatData!$A$2:$A$1440,1,),"")&lt;&gt;""</f>
        <v>1</v>
      </c>
      <c r="E218">
        <v>1500</v>
      </c>
      <c r="F218" t="b">
        <v>0</v>
      </c>
      <c r="G218" t="b">
        <v>0</v>
      </c>
      <c r="H218" t="b">
        <v>0</v>
      </c>
      <c r="I218" t="b">
        <v>0</v>
      </c>
    </row>
    <row r="219" spans="1:9" x14ac:dyDescent="0.35">
      <c r="A219" t="s">
        <v>2292</v>
      </c>
      <c r="B219" t="s">
        <v>1441</v>
      </c>
      <c r="D219" t="b">
        <f>IFERROR(VLOOKUP(B219,PatData!$A$2:$A$1440,1,),"")&lt;&gt;""</f>
        <v>1</v>
      </c>
      <c r="E219">
        <v>1500</v>
      </c>
      <c r="F219" t="b">
        <v>0</v>
      </c>
      <c r="G219" t="b">
        <v>0</v>
      </c>
      <c r="H219" t="b">
        <v>0</v>
      </c>
      <c r="I219" t="b">
        <v>0</v>
      </c>
    </row>
    <row r="220" spans="1:9" x14ac:dyDescent="0.35">
      <c r="A220" t="s">
        <v>2293</v>
      </c>
      <c r="B220" t="s">
        <v>1442</v>
      </c>
      <c r="D220" t="b">
        <f>IFERROR(VLOOKUP(B220,PatData!$A$2:$A$1440,1,),"")&lt;&gt;""</f>
        <v>1</v>
      </c>
      <c r="F220" t="b">
        <v>0</v>
      </c>
      <c r="G220" t="b">
        <v>0</v>
      </c>
      <c r="H220" t="b">
        <v>0</v>
      </c>
      <c r="I220" t="b">
        <v>0</v>
      </c>
    </row>
    <row r="221" spans="1:9" x14ac:dyDescent="0.35">
      <c r="A221" t="s">
        <v>2294</v>
      </c>
      <c r="B221" t="s">
        <v>1443</v>
      </c>
      <c r="D221" t="b">
        <f>IFERROR(VLOOKUP(B221,PatData!$A$2:$A$1440,1,),"")&lt;&gt;""</f>
        <v>1</v>
      </c>
      <c r="F221" t="b">
        <v>0</v>
      </c>
      <c r="G221" t="b">
        <v>0</v>
      </c>
      <c r="H221" t="b">
        <v>0</v>
      </c>
      <c r="I221" t="b">
        <v>0</v>
      </c>
    </row>
    <row r="222" spans="1:9" x14ac:dyDescent="0.35">
      <c r="A222" t="s">
        <v>2295</v>
      </c>
      <c r="B222" t="s">
        <v>1444</v>
      </c>
      <c r="D222" t="b">
        <f>IFERROR(VLOOKUP(B222,PatData!$A$2:$A$1440,1,),"")&lt;&gt;""</f>
        <v>1</v>
      </c>
      <c r="F222" t="b">
        <v>0</v>
      </c>
      <c r="G222" t="b">
        <v>0</v>
      </c>
      <c r="H222" t="b">
        <v>0</v>
      </c>
      <c r="I222" t="b">
        <v>0</v>
      </c>
    </row>
    <row r="223" spans="1:9" x14ac:dyDescent="0.35">
      <c r="A223" t="s">
        <v>2296</v>
      </c>
      <c r="B223" t="s">
        <v>1445</v>
      </c>
      <c r="D223" t="b">
        <f>IFERROR(VLOOKUP(B223,PatData!$A$2:$A$1440,1,),"")&lt;&gt;""</f>
        <v>1</v>
      </c>
      <c r="F223" t="b">
        <v>0</v>
      </c>
      <c r="G223" t="b">
        <v>0</v>
      </c>
      <c r="H223" t="b">
        <v>0</v>
      </c>
      <c r="I223" t="b">
        <v>0</v>
      </c>
    </row>
    <row r="224" spans="1:9" x14ac:dyDescent="0.35">
      <c r="A224" t="s">
        <v>2297</v>
      </c>
      <c r="B224" t="s">
        <v>1446</v>
      </c>
      <c r="D224" t="b">
        <f>IFERROR(VLOOKUP(B224,PatData!$A$2:$A$1440,1,),"")&lt;&gt;""</f>
        <v>1</v>
      </c>
      <c r="F224" t="b">
        <v>0</v>
      </c>
      <c r="G224" t="b">
        <v>0</v>
      </c>
      <c r="H224" t="b">
        <v>0</v>
      </c>
      <c r="I224" t="b">
        <v>0</v>
      </c>
    </row>
    <row r="225" spans="1:9" x14ac:dyDescent="0.35">
      <c r="A225" t="s">
        <v>2298</v>
      </c>
      <c r="B225" t="s">
        <v>1447</v>
      </c>
      <c r="D225" t="b">
        <f>IFERROR(VLOOKUP(B225,PatData!$A$2:$A$1440,1,),"")&lt;&gt;""</f>
        <v>1</v>
      </c>
      <c r="F225" t="b">
        <v>0</v>
      </c>
      <c r="G225" t="b">
        <v>0</v>
      </c>
      <c r="H225" t="b">
        <v>0</v>
      </c>
      <c r="I225" t="b">
        <v>0</v>
      </c>
    </row>
    <row r="226" spans="1:9" x14ac:dyDescent="0.35">
      <c r="A226" t="s">
        <v>2299</v>
      </c>
      <c r="B226" t="s">
        <v>1448</v>
      </c>
      <c r="D226" t="b">
        <f>IFERROR(VLOOKUP(B226,PatData!$A$2:$A$1440,1,),"")&lt;&gt;""</f>
        <v>1</v>
      </c>
      <c r="F226" t="b">
        <v>0</v>
      </c>
      <c r="G226" t="b">
        <v>0</v>
      </c>
      <c r="H226" t="b">
        <v>0</v>
      </c>
      <c r="I226" t="b">
        <v>0</v>
      </c>
    </row>
    <row r="227" spans="1:9" x14ac:dyDescent="0.35">
      <c r="A227" t="s">
        <v>2300</v>
      </c>
      <c r="B227" t="s">
        <v>1449</v>
      </c>
      <c r="D227" t="b">
        <f>IFERROR(VLOOKUP(B227,PatData!$A$2:$A$1440,1,),"")&lt;&gt;""</f>
        <v>1</v>
      </c>
      <c r="F227" t="b">
        <v>0</v>
      </c>
      <c r="G227" t="b">
        <v>0</v>
      </c>
      <c r="H227" t="b">
        <v>0</v>
      </c>
      <c r="I227" t="b">
        <v>0</v>
      </c>
    </row>
    <row r="228" spans="1:9" x14ac:dyDescent="0.35">
      <c r="A228" t="s">
        <v>2301</v>
      </c>
      <c r="B228" t="s">
        <v>1450</v>
      </c>
      <c r="D228" t="b">
        <f>IFERROR(VLOOKUP(B228,PatData!$A$2:$A$1440,1,),"")&lt;&gt;""</f>
        <v>1</v>
      </c>
      <c r="F228" t="b">
        <v>0</v>
      </c>
      <c r="G228" t="b">
        <v>0</v>
      </c>
      <c r="H228" t="b">
        <v>0</v>
      </c>
      <c r="I228" t="b">
        <v>0</v>
      </c>
    </row>
    <row r="229" spans="1:9" x14ac:dyDescent="0.35">
      <c r="A229" t="s">
        <v>2302</v>
      </c>
      <c r="B229" t="s">
        <v>1451</v>
      </c>
      <c r="D229" t="b">
        <f>IFERROR(VLOOKUP(B229,PatData!$A$2:$A$1440,1,),"")&lt;&gt;""</f>
        <v>1</v>
      </c>
      <c r="F229" t="b">
        <v>0</v>
      </c>
      <c r="G229" t="b">
        <v>0</v>
      </c>
      <c r="H229" t="b">
        <v>0</v>
      </c>
      <c r="I229" t="b">
        <v>0</v>
      </c>
    </row>
    <row r="230" spans="1:9" x14ac:dyDescent="0.35">
      <c r="A230" t="s">
        <v>2303</v>
      </c>
      <c r="B230" t="s">
        <v>1452</v>
      </c>
      <c r="D230" t="b">
        <f>IFERROR(VLOOKUP(B230,PatData!$A$2:$A$1440,1,),"")&lt;&gt;""</f>
        <v>1</v>
      </c>
      <c r="F230" t="b">
        <v>0</v>
      </c>
      <c r="G230" t="b">
        <v>0</v>
      </c>
      <c r="H230" t="b">
        <v>0</v>
      </c>
      <c r="I230" t="b">
        <v>0</v>
      </c>
    </row>
    <row r="231" spans="1:9" x14ac:dyDescent="0.35">
      <c r="A231" t="s">
        <v>2304</v>
      </c>
      <c r="B231" t="s">
        <v>1453</v>
      </c>
      <c r="D231" t="b">
        <f>IFERROR(VLOOKUP(B231,PatData!$A$2:$A$1440,1,),"")&lt;&gt;""</f>
        <v>1</v>
      </c>
      <c r="F231" t="b">
        <v>0</v>
      </c>
      <c r="G231" t="b">
        <v>0</v>
      </c>
      <c r="H231" t="b">
        <v>0</v>
      </c>
      <c r="I231" t="b">
        <v>0</v>
      </c>
    </row>
    <row r="232" spans="1:9" x14ac:dyDescent="0.35">
      <c r="A232" t="s">
        <v>2305</v>
      </c>
      <c r="B232" t="s">
        <v>1454</v>
      </c>
      <c r="D232" t="b">
        <f>IFERROR(VLOOKUP(B232,PatData!$A$2:$A$1440,1,),"")&lt;&gt;""</f>
        <v>1</v>
      </c>
      <c r="F232" t="b">
        <v>0</v>
      </c>
      <c r="G232" t="b">
        <v>0</v>
      </c>
      <c r="H232" t="b">
        <v>0</v>
      </c>
      <c r="I232" t="b">
        <v>0</v>
      </c>
    </row>
    <row r="233" spans="1:9" x14ac:dyDescent="0.35">
      <c r="A233" t="s">
        <v>2306</v>
      </c>
      <c r="B233" t="s">
        <v>1455</v>
      </c>
      <c r="D233" t="b">
        <f>IFERROR(VLOOKUP(B233,PatData!$A$2:$A$1440,1,),"")&lt;&gt;""</f>
        <v>1</v>
      </c>
      <c r="F233" t="b">
        <v>0</v>
      </c>
      <c r="G233" t="b">
        <v>0</v>
      </c>
      <c r="H233" t="b">
        <v>0</v>
      </c>
      <c r="I233" t="b">
        <v>0</v>
      </c>
    </row>
    <row r="234" spans="1:9" x14ac:dyDescent="0.35">
      <c r="A234" t="s">
        <v>2307</v>
      </c>
      <c r="B234" t="s">
        <v>1456</v>
      </c>
      <c r="D234" t="b">
        <f>IFERROR(VLOOKUP(B234,PatData!$A$2:$A$1440,1,),"")&lt;&gt;""</f>
        <v>1</v>
      </c>
      <c r="F234" t="b">
        <v>0</v>
      </c>
      <c r="G234" t="b">
        <v>0</v>
      </c>
      <c r="H234" t="b">
        <v>0</v>
      </c>
      <c r="I234" t="b">
        <v>0</v>
      </c>
    </row>
    <row r="235" spans="1:9" x14ac:dyDescent="0.35">
      <c r="A235" t="s">
        <v>2308</v>
      </c>
      <c r="B235" t="s">
        <v>1457</v>
      </c>
      <c r="D235" t="b">
        <f>IFERROR(VLOOKUP(B235,PatData!$A$2:$A$1440,1,),"")&lt;&gt;""</f>
        <v>1</v>
      </c>
      <c r="F235" t="b">
        <v>0</v>
      </c>
      <c r="G235" t="b">
        <v>0</v>
      </c>
      <c r="H235" t="b">
        <v>0</v>
      </c>
      <c r="I235" t="b">
        <v>0</v>
      </c>
    </row>
    <row r="236" spans="1:9" x14ac:dyDescent="0.35">
      <c r="A236" t="s">
        <v>2309</v>
      </c>
      <c r="B236" t="s">
        <v>1458</v>
      </c>
      <c r="D236" t="b">
        <f>IFERROR(VLOOKUP(B236,PatData!$A$2:$A$1440,1,),"")&lt;&gt;""</f>
        <v>1</v>
      </c>
      <c r="F236" t="b">
        <v>0</v>
      </c>
      <c r="G236" t="b">
        <v>0</v>
      </c>
      <c r="H236" t="b">
        <v>0</v>
      </c>
      <c r="I236" t="b">
        <v>0</v>
      </c>
    </row>
    <row r="237" spans="1:9" x14ac:dyDescent="0.35">
      <c r="A237" t="s">
        <v>2310</v>
      </c>
      <c r="B237" t="s">
        <v>1459</v>
      </c>
      <c r="D237" t="b">
        <f>IFERROR(VLOOKUP(B237,PatData!$A$2:$A$1440,1,),"")&lt;&gt;""</f>
        <v>1</v>
      </c>
      <c r="F237" t="b">
        <v>0</v>
      </c>
      <c r="G237" t="b">
        <v>0</v>
      </c>
      <c r="H237" t="b">
        <v>0</v>
      </c>
      <c r="I237" t="b">
        <v>0</v>
      </c>
    </row>
    <row r="238" spans="1:9" x14ac:dyDescent="0.35">
      <c r="A238" t="s">
        <v>2311</v>
      </c>
      <c r="B238" t="s">
        <v>1460</v>
      </c>
      <c r="D238" t="b">
        <f>IFERROR(VLOOKUP(B238,PatData!$A$2:$A$1440,1,),"")&lt;&gt;""</f>
        <v>1</v>
      </c>
      <c r="F238" t="b">
        <v>0</v>
      </c>
      <c r="G238" t="b">
        <v>0</v>
      </c>
      <c r="H238" t="b">
        <v>0</v>
      </c>
      <c r="I238" t="b">
        <v>0</v>
      </c>
    </row>
    <row r="239" spans="1:9" x14ac:dyDescent="0.35">
      <c r="A239" t="s">
        <v>2312</v>
      </c>
      <c r="B239" t="s">
        <v>1461</v>
      </c>
      <c r="D239" t="b">
        <f>IFERROR(VLOOKUP(B239,PatData!$A$2:$A$1440,1,),"")&lt;&gt;""</f>
        <v>1</v>
      </c>
      <c r="F239" t="b">
        <v>0</v>
      </c>
      <c r="G239" t="b">
        <v>0</v>
      </c>
      <c r="H239" t="b">
        <v>0</v>
      </c>
      <c r="I239" t="b">
        <v>0</v>
      </c>
    </row>
    <row r="240" spans="1:9" x14ac:dyDescent="0.35">
      <c r="A240" t="s">
        <v>2313</v>
      </c>
      <c r="B240" t="s">
        <v>1462</v>
      </c>
      <c r="D240" t="b">
        <f>IFERROR(VLOOKUP(B240,PatData!$A$2:$A$1440,1,),"")&lt;&gt;""</f>
        <v>1</v>
      </c>
      <c r="F240" t="b">
        <v>0</v>
      </c>
      <c r="G240" t="b">
        <v>0</v>
      </c>
      <c r="H240" t="b">
        <v>0</v>
      </c>
      <c r="I240" t="b">
        <v>0</v>
      </c>
    </row>
    <row r="241" spans="1:9" x14ac:dyDescent="0.35">
      <c r="A241" t="s">
        <v>2314</v>
      </c>
      <c r="B241" t="s">
        <v>1463</v>
      </c>
      <c r="D241" t="b">
        <f>IFERROR(VLOOKUP(B241,PatData!$A$2:$A$1440,1,),"")&lt;&gt;""</f>
        <v>1</v>
      </c>
      <c r="F241" t="b">
        <v>0</v>
      </c>
      <c r="G241" t="b">
        <v>0</v>
      </c>
      <c r="H241" t="b">
        <v>0</v>
      </c>
      <c r="I241" t="b">
        <v>0</v>
      </c>
    </row>
    <row r="242" spans="1:9" x14ac:dyDescent="0.35">
      <c r="A242" t="s">
        <v>2315</v>
      </c>
      <c r="B242" t="s">
        <v>1464</v>
      </c>
      <c r="D242" t="b">
        <f>IFERROR(VLOOKUP(B242,PatData!$A$2:$A$1440,1,),"")&lt;&gt;""</f>
        <v>1</v>
      </c>
      <c r="F242" t="b">
        <v>0</v>
      </c>
      <c r="G242" t="b">
        <v>0</v>
      </c>
      <c r="H242" t="b">
        <v>0</v>
      </c>
      <c r="I242" t="b">
        <v>0</v>
      </c>
    </row>
    <row r="243" spans="1:9" x14ac:dyDescent="0.35">
      <c r="A243" t="s">
        <v>2316</v>
      </c>
      <c r="B243" t="s">
        <v>1465</v>
      </c>
      <c r="D243" t="b">
        <f>IFERROR(VLOOKUP(B243,PatData!$A$2:$A$1440,1,),"")&lt;&gt;""</f>
        <v>1</v>
      </c>
      <c r="F243" t="b">
        <v>0</v>
      </c>
      <c r="G243" t="b">
        <v>0</v>
      </c>
      <c r="H243" t="b">
        <v>0</v>
      </c>
      <c r="I243" t="b">
        <v>0</v>
      </c>
    </row>
    <row r="244" spans="1:9" x14ac:dyDescent="0.35">
      <c r="A244" t="s">
        <v>2317</v>
      </c>
      <c r="B244" t="s">
        <v>1466</v>
      </c>
      <c r="D244" t="b">
        <f>IFERROR(VLOOKUP(B244,PatData!$A$2:$A$1440,1,),"")&lt;&gt;""</f>
        <v>1</v>
      </c>
      <c r="F244" t="b">
        <v>0</v>
      </c>
      <c r="G244" t="b">
        <v>0</v>
      </c>
      <c r="H244" t="b">
        <v>0</v>
      </c>
      <c r="I244" t="b">
        <v>0</v>
      </c>
    </row>
    <row r="245" spans="1:9" x14ac:dyDescent="0.35">
      <c r="A245" t="s">
        <v>2318</v>
      </c>
      <c r="B245" t="s">
        <v>1467</v>
      </c>
      <c r="D245" t="b">
        <f>IFERROR(VLOOKUP(B245,PatData!$A$2:$A$1440,1,),"")&lt;&gt;""</f>
        <v>1</v>
      </c>
      <c r="F245" t="b">
        <v>0</v>
      </c>
      <c r="G245" t="b">
        <v>0</v>
      </c>
      <c r="H245" t="b">
        <v>0</v>
      </c>
      <c r="I245" t="b">
        <v>0</v>
      </c>
    </row>
    <row r="246" spans="1:9" x14ac:dyDescent="0.35">
      <c r="A246" t="s">
        <v>2319</v>
      </c>
      <c r="B246" t="s">
        <v>1468</v>
      </c>
      <c r="D246" t="b">
        <f>IFERROR(VLOOKUP(B246,PatData!$A$2:$A$1440,1,),"")&lt;&gt;""</f>
        <v>1</v>
      </c>
      <c r="F246" t="b">
        <v>0</v>
      </c>
      <c r="G246" t="b">
        <v>0</v>
      </c>
      <c r="H246" t="b">
        <v>0</v>
      </c>
      <c r="I246" t="b">
        <v>0</v>
      </c>
    </row>
    <row r="247" spans="1:9" x14ac:dyDescent="0.35">
      <c r="A247" t="s">
        <v>2320</v>
      </c>
      <c r="B247" t="s">
        <v>1469</v>
      </c>
      <c r="D247" t="b">
        <f>IFERROR(VLOOKUP(B247,PatData!$A$2:$A$1440,1,),"")&lt;&gt;""</f>
        <v>1</v>
      </c>
      <c r="F247" t="b">
        <v>0</v>
      </c>
      <c r="G247" t="b">
        <v>0</v>
      </c>
      <c r="H247" t="b">
        <v>0</v>
      </c>
      <c r="I247" t="b">
        <v>0</v>
      </c>
    </row>
    <row r="248" spans="1:9" x14ac:dyDescent="0.35">
      <c r="A248" t="s">
        <v>2321</v>
      </c>
      <c r="B248" t="s">
        <v>1470</v>
      </c>
      <c r="D248" t="b">
        <f>IFERROR(VLOOKUP(B248,PatData!$A$2:$A$1440,1,),"")&lt;&gt;""</f>
        <v>1</v>
      </c>
      <c r="F248" t="b">
        <v>0</v>
      </c>
      <c r="G248" t="b">
        <v>0</v>
      </c>
      <c r="H248" t="b">
        <v>0</v>
      </c>
      <c r="I248" t="b">
        <v>0</v>
      </c>
    </row>
    <row r="249" spans="1:9" x14ac:dyDescent="0.35">
      <c r="A249" t="s">
        <v>2322</v>
      </c>
      <c r="B249" t="s">
        <v>1471</v>
      </c>
      <c r="D249" t="b">
        <f>IFERROR(VLOOKUP(B249,PatData!$A$2:$A$1440,1,),"")&lt;&gt;""</f>
        <v>1</v>
      </c>
      <c r="F249" t="b">
        <v>0</v>
      </c>
      <c r="G249" t="b">
        <v>0</v>
      </c>
      <c r="H249" t="b">
        <v>0</v>
      </c>
      <c r="I249" t="b">
        <v>0</v>
      </c>
    </row>
    <row r="250" spans="1:9" x14ac:dyDescent="0.35">
      <c r="A250" t="s">
        <v>2323</v>
      </c>
      <c r="B250" t="s">
        <v>1472</v>
      </c>
      <c r="D250" t="b">
        <f>IFERROR(VLOOKUP(B250,PatData!$A$2:$A$1440,1,),"")&lt;&gt;""</f>
        <v>1</v>
      </c>
      <c r="F250" t="b">
        <v>0</v>
      </c>
      <c r="G250" t="b">
        <v>0</v>
      </c>
      <c r="H250" t="b">
        <v>0</v>
      </c>
      <c r="I250" t="b">
        <v>0</v>
      </c>
    </row>
    <row r="251" spans="1:9" x14ac:dyDescent="0.35">
      <c r="A251" t="s">
        <v>2324</v>
      </c>
      <c r="B251" t="s">
        <v>1473</v>
      </c>
      <c r="D251" t="b">
        <f>IFERROR(VLOOKUP(B251,PatData!$A$2:$A$1440,1,),"")&lt;&gt;""</f>
        <v>1</v>
      </c>
      <c r="F251" t="b">
        <v>0</v>
      </c>
      <c r="G251" t="b">
        <v>0</v>
      </c>
      <c r="H251" t="b">
        <v>0</v>
      </c>
      <c r="I251" t="b">
        <v>0</v>
      </c>
    </row>
    <row r="252" spans="1:9" x14ac:dyDescent="0.35">
      <c r="A252" t="s">
        <v>2325</v>
      </c>
      <c r="B252" t="s">
        <v>1474</v>
      </c>
      <c r="D252" t="b">
        <f>IFERROR(VLOOKUP(B252,PatData!$A$2:$A$1440,1,),"")&lt;&gt;""</f>
        <v>1</v>
      </c>
      <c r="F252" t="b">
        <v>0</v>
      </c>
      <c r="G252" t="b">
        <v>0</v>
      </c>
      <c r="H252" t="b">
        <v>0</v>
      </c>
      <c r="I252" t="b">
        <v>0</v>
      </c>
    </row>
    <row r="253" spans="1:9" x14ac:dyDescent="0.35">
      <c r="A253" t="s">
        <v>2326</v>
      </c>
      <c r="B253" t="s">
        <v>1475</v>
      </c>
      <c r="D253" t="b">
        <f>IFERROR(VLOOKUP(B253,PatData!$A$2:$A$1440,1,),"")&lt;&gt;""</f>
        <v>1</v>
      </c>
      <c r="F253" t="b">
        <v>0</v>
      </c>
      <c r="G253" t="b">
        <v>0</v>
      </c>
      <c r="H253" t="b">
        <v>0</v>
      </c>
      <c r="I253" t="b">
        <v>0</v>
      </c>
    </row>
    <row r="254" spans="1:9" x14ac:dyDescent="0.35">
      <c r="A254" t="s">
        <v>2327</v>
      </c>
      <c r="B254" t="s">
        <v>1476</v>
      </c>
      <c r="D254" t="b">
        <f>IFERROR(VLOOKUP(B254,PatData!$A$2:$A$1440,1,),"")&lt;&gt;""</f>
        <v>1</v>
      </c>
      <c r="F254" t="b">
        <v>0</v>
      </c>
      <c r="G254" t="b">
        <v>0</v>
      </c>
      <c r="H254" t="b">
        <v>0</v>
      </c>
      <c r="I254" t="b">
        <v>0</v>
      </c>
    </row>
    <row r="255" spans="1:9" x14ac:dyDescent="0.35">
      <c r="A255" t="s">
        <v>2328</v>
      </c>
      <c r="B255" t="s">
        <v>1477</v>
      </c>
      <c r="D255" t="b">
        <f>IFERROR(VLOOKUP(B255,PatData!$A$2:$A$1440,1,),"")&lt;&gt;""</f>
        <v>1</v>
      </c>
      <c r="F255" t="b">
        <v>0</v>
      </c>
      <c r="G255" t="b">
        <v>0</v>
      </c>
      <c r="H255" t="b">
        <v>0</v>
      </c>
      <c r="I255" t="b">
        <v>0</v>
      </c>
    </row>
    <row r="256" spans="1:9" x14ac:dyDescent="0.35">
      <c r="A256" t="s">
        <v>2329</v>
      </c>
      <c r="B256" t="s">
        <v>1478</v>
      </c>
      <c r="D256" t="b">
        <f>IFERROR(VLOOKUP(B256,PatData!$A$2:$A$1440,1,),"")&lt;&gt;""</f>
        <v>1</v>
      </c>
      <c r="F256" t="b">
        <v>0</v>
      </c>
      <c r="G256" t="b">
        <v>0</v>
      </c>
      <c r="H256" t="b">
        <v>0</v>
      </c>
      <c r="I256" t="b">
        <v>0</v>
      </c>
    </row>
    <row r="257" spans="1:9" x14ac:dyDescent="0.35">
      <c r="A257" t="s">
        <v>2330</v>
      </c>
      <c r="B257" t="s">
        <v>1479</v>
      </c>
      <c r="D257" t="b">
        <f>IFERROR(VLOOKUP(B257,PatData!$A$2:$A$1440,1,),"")&lt;&gt;""</f>
        <v>1</v>
      </c>
      <c r="F257" t="b">
        <v>0</v>
      </c>
      <c r="G257" t="b">
        <v>0</v>
      </c>
      <c r="H257" t="b">
        <v>0</v>
      </c>
      <c r="I257" t="b">
        <v>0</v>
      </c>
    </row>
    <row r="258" spans="1:9" x14ac:dyDescent="0.35">
      <c r="A258" t="s">
        <v>2331</v>
      </c>
      <c r="B258" t="s">
        <v>1480</v>
      </c>
      <c r="D258" t="b">
        <f>IFERROR(VLOOKUP(B258,PatData!$A$2:$A$1440,1,),"")&lt;&gt;""</f>
        <v>1</v>
      </c>
      <c r="F258" t="b">
        <v>0</v>
      </c>
      <c r="G258" t="b">
        <v>0</v>
      </c>
      <c r="H258" t="b">
        <v>0</v>
      </c>
      <c r="I258" t="b">
        <v>0</v>
      </c>
    </row>
    <row r="259" spans="1:9" x14ac:dyDescent="0.35">
      <c r="A259" t="s">
        <v>2332</v>
      </c>
      <c r="B259" t="s">
        <v>1481</v>
      </c>
      <c r="D259" t="b">
        <f>IFERROR(VLOOKUP(B259,PatData!$A$2:$A$1440,1,),"")&lt;&gt;""</f>
        <v>1</v>
      </c>
      <c r="F259" t="b">
        <v>0</v>
      </c>
      <c r="G259" t="b">
        <v>0</v>
      </c>
      <c r="H259" t="b">
        <v>0</v>
      </c>
      <c r="I259" t="b">
        <v>0</v>
      </c>
    </row>
    <row r="260" spans="1:9" x14ac:dyDescent="0.35">
      <c r="A260" t="s">
        <v>2333</v>
      </c>
      <c r="B260" t="s">
        <v>1482</v>
      </c>
      <c r="D260" t="b">
        <f>IFERROR(VLOOKUP(B260,PatData!$A$2:$A$1440,1,),"")&lt;&gt;""</f>
        <v>1</v>
      </c>
      <c r="F260" t="b">
        <v>0</v>
      </c>
      <c r="G260" t="b">
        <v>0</v>
      </c>
      <c r="H260" t="b">
        <v>0</v>
      </c>
      <c r="I260" t="b">
        <v>0</v>
      </c>
    </row>
    <row r="261" spans="1:9" x14ac:dyDescent="0.35">
      <c r="A261" t="s">
        <v>2334</v>
      </c>
      <c r="B261" t="s">
        <v>1483</v>
      </c>
      <c r="D261" t="b">
        <f>IFERROR(VLOOKUP(B261,PatData!$A$2:$A$1440,1,),"")&lt;&gt;""</f>
        <v>1</v>
      </c>
      <c r="F261" t="b">
        <v>0</v>
      </c>
      <c r="G261" t="b">
        <v>0</v>
      </c>
      <c r="H261" t="b">
        <v>0</v>
      </c>
      <c r="I261" t="b">
        <v>0</v>
      </c>
    </row>
    <row r="262" spans="1:9" x14ac:dyDescent="0.35">
      <c r="A262" t="s">
        <v>2335</v>
      </c>
      <c r="B262" t="s">
        <v>1484</v>
      </c>
      <c r="D262" t="b">
        <f>IFERROR(VLOOKUP(B262,PatData!$A$2:$A$1440,1,),"")&lt;&gt;""</f>
        <v>1</v>
      </c>
      <c r="F262" t="b">
        <v>0</v>
      </c>
      <c r="G262" t="b">
        <v>0</v>
      </c>
      <c r="H262" t="b">
        <v>0</v>
      </c>
      <c r="I262" t="b">
        <v>0</v>
      </c>
    </row>
    <row r="263" spans="1:9" x14ac:dyDescent="0.35">
      <c r="A263" t="s">
        <v>2336</v>
      </c>
      <c r="B263" t="s">
        <v>1485</v>
      </c>
      <c r="D263" t="b">
        <f>IFERROR(VLOOKUP(B263,PatData!$A$2:$A$1440,1,),"")&lt;&gt;""</f>
        <v>1</v>
      </c>
      <c r="F263" t="b">
        <v>0</v>
      </c>
      <c r="G263" t="b">
        <v>0</v>
      </c>
      <c r="H263" t="b">
        <v>0</v>
      </c>
      <c r="I263" t="b">
        <v>0</v>
      </c>
    </row>
    <row r="264" spans="1:9" x14ac:dyDescent="0.35">
      <c r="A264" t="s">
        <v>2337</v>
      </c>
      <c r="B264" t="s">
        <v>1486</v>
      </c>
      <c r="D264" t="b">
        <f>IFERROR(VLOOKUP(B264,PatData!$A$2:$A$1440,1,),"")&lt;&gt;""</f>
        <v>1</v>
      </c>
      <c r="F264" t="b">
        <v>0</v>
      </c>
      <c r="G264" t="b">
        <v>0</v>
      </c>
      <c r="H264" t="b">
        <v>0</v>
      </c>
      <c r="I264" t="b">
        <v>0</v>
      </c>
    </row>
    <row r="265" spans="1:9" x14ac:dyDescent="0.35">
      <c r="A265" t="s">
        <v>2338</v>
      </c>
      <c r="B265" t="s">
        <v>1487</v>
      </c>
      <c r="D265" t="b">
        <f>IFERROR(VLOOKUP(B265,PatData!$A$2:$A$1440,1,),"")&lt;&gt;""</f>
        <v>1</v>
      </c>
      <c r="F265" t="b">
        <v>0</v>
      </c>
      <c r="G265" t="b">
        <v>0</v>
      </c>
      <c r="H265" t="b">
        <v>0</v>
      </c>
      <c r="I265" t="b">
        <v>0</v>
      </c>
    </row>
    <row r="266" spans="1:9" x14ac:dyDescent="0.35">
      <c r="A266" t="s">
        <v>2339</v>
      </c>
      <c r="B266" t="s">
        <v>1488</v>
      </c>
      <c r="D266" t="b">
        <f>IFERROR(VLOOKUP(B266,PatData!$A$2:$A$1440,1,),"")&lt;&gt;""</f>
        <v>1</v>
      </c>
      <c r="F266" t="b">
        <v>0</v>
      </c>
      <c r="G266" t="b">
        <v>0</v>
      </c>
      <c r="H266" t="b">
        <v>0</v>
      </c>
      <c r="I266" t="b">
        <v>0</v>
      </c>
    </row>
    <row r="267" spans="1:9" x14ac:dyDescent="0.35">
      <c r="A267" t="s">
        <v>2340</v>
      </c>
      <c r="B267" t="s">
        <v>1489</v>
      </c>
      <c r="D267" t="b">
        <f>IFERROR(VLOOKUP(B267,PatData!$A$2:$A$1440,1,),"")&lt;&gt;""</f>
        <v>1</v>
      </c>
      <c r="F267" t="b">
        <v>0</v>
      </c>
      <c r="G267" t="b">
        <v>0</v>
      </c>
      <c r="H267" t="b">
        <v>0</v>
      </c>
      <c r="I267" t="b">
        <v>0</v>
      </c>
    </row>
    <row r="268" spans="1:9" x14ac:dyDescent="0.35">
      <c r="A268" t="s">
        <v>2341</v>
      </c>
      <c r="B268" t="s">
        <v>1490</v>
      </c>
      <c r="D268" t="b">
        <f>IFERROR(VLOOKUP(B268,PatData!$A$2:$A$1440,1,),"")&lt;&gt;""</f>
        <v>1</v>
      </c>
      <c r="F268" t="b">
        <v>0</v>
      </c>
      <c r="G268" t="b">
        <v>0</v>
      </c>
      <c r="H268" t="b">
        <v>0</v>
      </c>
      <c r="I268" t="b">
        <v>0</v>
      </c>
    </row>
    <row r="269" spans="1:9" x14ac:dyDescent="0.35">
      <c r="A269" t="s">
        <v>2342</v>
      </c>
      <c r="B269" t="s">
        <v>1491</v>
      </c>
      <c r="D269" t="b">
        <f>IFERROR(VLOOKUP(B269,PatData!$A$2:$A$1440,1,),"")&lt;&gt;""</f>
        <v>1</v>
      </c>
      <c r="F269" t="b">
        <v>0</v>
      </c>
      <c r="G269" t="b">
        <v>0</v>
      </c>
      <c r="H269" t="b">
        <v>0</v>
      </c>
      <c r="I269" t="b">
        <v>0</v>
      </c>
    </row>
    <row r="270" spans="1:9" x14ac:dyDescent="0.35">
      <c r="A270" t="s">
        <v>2343</v>
      </c>
      <c r="B270" t="s">
        <v>1492</v>
      </c>
      <c r="D270" t="b">
        <f>IFERROR(VLOOKUP(B270,PatData!$A$2:$A$1440,1,),"")&lt;&gt;""</f>
        <v>1</v>
      </c>
      <c r="F270" t="b">
        <v>0</v>
      </c>
      <c r="G270" t="b">
        <v>0</v>
      </c>
      <c r="H270" t="b">
        <v>0</v>
      </c>
      <c r="I270" t="b">
        <v>0</v>
      </c>
    </row>
    <row r="271" spans="1:9" x14ac:dyDescent="0.35">
      <c r="A271" t="s">
        <v>2344</v>
      </c>
      <c r="B271" t="s">
        <v>1493</v>
      </c>
      <c r="D271" t="b">
        <f>IFERROR(VLOOKUP(B271,PatData!$A$2:$A$1440,1,),"")&lt;&gt;""</f>
        <v>1</v>
      </c>
      <c r="F271" t="b">
        <v>0</v>
      </c>
      <c r="G271" t="b">
        <v>0</v>
      </c>
      <c r="H271" t="b">
        <v>0</v>
      </c>
      <c r="I271" t="b">
        <v>0</v>
      </c>
    </row>
    <row r="272" spans="1:9" x14ac:dyDescent="0.35">
      <c r="A272" t="s">
        <v>2345</v>
      </c>
      <c r="B272" t="s">
        <v>1494</v>
      </c>
      <c r="D272" t="b">
        <f>IFERROR(VLOOKUP(B272,PatData!$A$2:$A$1440,1,),"")&lt;&gt;""</f>
        <v>1</v>
      </c>
      <c r="F272" t="b">
        <v>0</v>
      </c>
      <c r="G272" t="b">
        <v>0</v>
      </c>
      <c r="H272" t="b">
        <v>0</v>
      </c>
      <c r="I272" t="b">
        <v>0</v>
      </c>
    </row>
    <row r="273" spans="1:9" x14ac:dyDescent="0.35">
      <c r="A273" t="s">
        <v>2346</v>
      </c>
      <c r="B273" t="s">
        <v>1495</v>
      </c>
      <c r="D273" t="b">
        <f>IFERROR(VLOOKUP(B273,PatData!$A$2:$A$1440,1,),"")&lt;&gt;""</f>
        <v>1</v>
      </c>
      <c r="F273" t="b">
        <v>0</v>
      </c>
      <c r="G273" t="b">
        <v>0</v>
      </c>
      <c r="H273" t="b">
        <v>0</v>
      </c>
      <c r="I273" t="b">
        <v>0</v>
      </c>
    </row>
    <row r="274" spans="1:9" x14ac:dyDescent="0.35">
      <c r="A274" t="s">
        <v>2347</v>
      </c>
      <c r="B274" t="s">
        <v>1496</v>
      </c>
      <c r="D274" t="b">
        <f>IFERROR(VLOOKUP(B274,PatData!$A$2:$A$1440,1,),"")&lt;&gt;""</f>
        <v>1</v>
      </c>
      <c r="F274" t="b">
        <v>0</v>
      </c>
      <c r="G274" t="b">
        <v>0</v>
      </c>
      <c r="H274" t="b">
        <v>0</v>
      </c>
      <c r="I274" t="b">
        <v>0</v>
      </c>
    </row>
    <row r="275" spans="1:9" x14ac:dyDescent="0.35">
      <c r="A275" t="s">
        <v>2348</v>
      </c>
      <c r="B275" t="s">
        <v>1497</v>
      </c>
      <c r="D275" t="b">
        <f>IFERROR(VLOOKUP(B275,PatData!$A$2:$A$1440,1,),"")&lt;&gt;""</f>
        <v>1</v>
      </c>
      <c r="F275" t="b">
        <v>0</v>
      </c>
      <c r="G275" t="b">
        <v>0</v>
      </c>
      <c r="H275" t="b">
        <v>0</v>
      </c>
      <c r="I275" t="b">
        <v>0</v>
      </c>
    </row>
    <row r="276" spans="1:9" x14ac:dyDescent="0.35">
      <c r="A276" t="s">
        <v>2349</v>
      </c>
      <c r="B276" t="s">
        <v>1498</v>
      </c>
      <c r="D276" t="b">
        <f>IFERROR(VLOOKUP(B276,PatData!$A$2:$A$1440,1,),"")&lt;&gt;""</f>
        <v>1</v>
      </c>
      <c r="F276" t="b">
        <v>0</v>
      </c>
      <c r="G276" t="b">
        <v>0</v>
      </c>
      <c r="H276" t="b">
        <v>0</v>
      </c>
      <c r="I276" t="b">
        <v>0</v>
      </c>
    </row>
    <row r="277" spans="1:9" x14ac:dyDescent="0.35">
      <c r="A277" t="s">
        <v>2350</v>
      </c>
      <c r="B277" t="s">
        <v>1499</v>
      </c>
      <c r="D277" t="b">
        <f>IFERROR(VLOOKUP(B277,PatData!$A$2:$A$1440,1,),"")&lt;&gt;""</f>
        <v>1</v>
      </c>
      <c r="F277" t="b">
        <v>0</v>
      </c>
      <c r="G277" t="b">
        <v>0</v>
      </c>
      <c r="H277" t="b">
        <v>0</v>
      </c>
      <c r="I277" t="b">
        <v>0</v>
      </c>
    </row>
    <row r="278" spans="1:9" x14ac:dyDescent="0.35">
      <c r="A278" t="s">
        <v>2351</v>
      </c>
      <c r="B278" t="s">
        <v>1500</v>
      </c>
      <c r="D278" t="b">
        <f>IFERROR(VLOOKUP(B278,PatData!$A$2:$A$1440,1,),"")&lt;&gt;""</f>
        <v>1</v>
      </c>
      <c r="F278" t="b">
        <v>0</v>
      </c>
      <c r="G278" t="b">
        <v>0</v>
      </c>
      <c r="H278" t="b">
        <v>0</v>
      </c>
      <c r="I278" t="b">
        <v>0</v>
      </c>
    </row>
    <row r="279" spans="1:9" x14ac:dyDescent="0.35">
      <c r="A279" t="s">
        <v>2352</v>
      </c>
      <c r="B279" t="s">
        <v>1501</v>
      </c>
      <c r="D279" t="b">
        <f>IFERROR(VLOOKUP(B279,PatData!$A$2:$A$1440,1,),"")&lt;&gt;""</f>
        <v>1</v>
      </c>
      <c r="F279" t="b">
        <v>0</v>
      </c>
      <c r="G279" t="b">
        <v>0</v>
      </c>
      <c r="H279" t="b">
        <v>0</v>
      </c>
      <c r="I279" t="b">
        <v>0</v>
      </c>
    </row>
    <row r="280" spans="1:9" x14ac:dyDescent="0.35">
      <c r="A280" t="s">
        <v>2353</v>
      </c>
      <c r="B280" t="s">
        <v>1502</v>
      </c>
      <c r="D280" t="b">
        <f>IFERROR(VLOOKUP(B280,PatData!$A$2:$A$1440,1,),"")&lt;&gt;""</f>
        <v>1</v>
      </c>
      <c r="F280" t="b">
        <v>0</v>
      </c>
      <c r="G280" t="b">
        <v>0</v>
      </c>
      <c r="H280" t="b">
        <v>0</v>
      </c>
      <c r="I280" t="b">
        <v>0</v>
      </c>
    </row>
    <row r="281" spans="1:9" x14ac:dyDescent="0.35">
      <c r="A281" t="s">
        <v>2354</v>
      </c>
      <c r="B281" t="s">
        <v>1503</v>
      </c>
      <c r="D281" t="b">
        <f>IFERROR(VLOOKUP(B281,PatData!$A$2:$A$1440,1,),"")&lt;&gt;""</f>
        <v>1</v>
      </c>
      <c r="F281" t="b">
        <v>0</v>
      </c>
      <c r="G281" t="b">
        <v>0</v>
      </c>
      <c r="H281" t="b">
        <v>0</v>
      </c>
      <c r="I281" t="b">
        <v>0</v>
      </c>
    </row>
    <row r="282" spans="1:9" x14ac:dyDescent="0.35">
      <c r="A282" t="s">
        <v>2355</v>
      </c>
      <c r="B282" t="s">
        <v>1504</v>
      </c>
      <c r="D282" t="b">
        <f>IFERROR(VLOOKUP(B282,PatData!$A$2:$A$1440,1,),"")&lt;&gt;""</f>
        <v>1</v>
      </c>
      <c r="F282" t="b">
        <v>0</v>
      </c>
      <c r="G282" t="b">
        <v>0</v>
      </c>
      <c r="H282" t="b">
        <v>0</v>
      </c>
      <c r="I282" t="b">
        <v>0</v>
      </c>
    </row>
    <row r="283" spans="1:9" x14ac:dyDescent="0.35">
      <c r="A283" t="s">
        <v>2356</v>
      </c>
      <c r="B283" t="s">
        <v>1505</v>
      </c>
      <c r="D283" t="b">
        <f>IFERROR(VLOOKUP(B283,PatData!$A$2:$A$1440,1,),"")&lt;&gt;""</f>
        <v>1</v>
      </c>
      <c r="F283" t="b">
        <v>0</v>
      </c>
      <c r="G283" t="b">
        <v>0</v>
      </c>
      <c r="H283" t="b">
        <v>0</v>
      </c>
      <c r="I283" t="b">
        <v>0</v>
      </c>
    </row>
    <row r="284" spans="1:9" x14ac:dyDescent="0.35">
      <c r="A284" t="s">
        <v>2357</v>
      </c>
      <c r="B284" t="s">
        <v>1506</v>
      </c>
      <c r="D284" t="b">
        <f>IFERROR(VLOOKUP(B284,PatData!$A$2:$A$1440,1,),"")&lt;&gt;""</f>
        <v>1</v>
      </c>
      <c r="F284" t="b">
        <v>0</v>
      </c>
      <c r="G284" t="b">
        <v>0</v>
      </c>
      <c r="H284" t="b">
        <v>0</v>
      </c>
      <c r="I284" t="b">
        <v>0</v>
      </c>
    </row>
    <row r="285" spans="1:9" x14ac:dyDescent="0.35">
      <c r="A285" t="s">
        <v>2358</v>
      </c>
      <c r="B285" t="s">
        <v>1507</v>
      </c>
      <c r="D285" t="b">
        <f>IFERROR(VLOOKUP(B285,PatData!$A$2:$A$1440,1,),"")&lt;&gt;""</f>
        <v>1</v>
      </c>
      <c r="F285" t="b">
        <v>0</v>
      </c>
      <c r="G285" t="b">
        <v>0</v>
      </c>
      <c r="H285" t="b">
        <v>0</v>
      </c>
      <c r="I285" t="b">
        <v>0</v>
      </c>
    </row>
    <row r="286" spans="1:9" x14ac:dyDescent="0.35">
      <c r="A286" t="s">
        <v>2359</v>
      </c>
      <c r="B286" t="s">
        <v>1508</v>
      </c>
      <c r="D286" t="b">
        <f>IFERROR(VLOOKUP(B286,PatData!$A$2:$A$1440,1,),"")&lt;&gt;""</f>
        <v>1</v>
      </c>
      <c r="F286" t="b">
        <v>0</v>
      </c>
      <c r="G286" t="b">
        <v>0</v>
      </c>
      <c r="H286" t="b">
        <v>0</v>
      </c>
      <c r="I286" t="b">
        <v>0</v>
      </c>
    </row>
    <row r="287" spans="1:9" x14ac:dyDescent="0.35">
      <c r="A287" t="s">
        <v>2360</v>
      </c>
      <c r="B287" t="s">
        <v>1509</v>
      </c>
      <c r="D287" t="b">
        <f>IFERROR(VLOOKUP(B287,PatData!$A$2:$A$1440,1,),"")&lt;&gt;""</f>
        <v>1</v>
      </c>
      <c r="F287" t="b">
        <v>0</v>
      </c>
      <c r="G287" t="b">
        <v>0</v>
      </c>
      <c r="H287" t="b">
        <v>0</v>
      </c>
      <c r="I287" t="b">
        <v>0</v>
      </c>
    </row>
    <row r="288" spans="1:9" x14ac:dyDescent="0.35">
      <c r="A288" t="s">
        <v>2361</v>
      </c>
      <c r="B288" t="s">
        <v>1510</v>
      </c>
      <c r="D288" t="b">
        <f>IFERROR(VLOOKUP(B288,PatData!$A$2:$A$1440,1,),"")&lt;&gt;""</f>
        <v>1</v>
      </c>
      <c r="F288" t="b">
        <v>0</v>
      </c>
      <c r="G288" t="b">
        <v>0</v>
      </c>
      <c r="H288" t="b">
        <v>0</v>
      </c>
      <c r="I288" t="b">
        <v>0</v>
      </c>
    </row>
    <row r="289" spans="1:9" x14ac:dyDescent="0.35">
      <c r="A289" t="s">
        <v>2362</v>
      </c>
      <c r="B289" t="s">
        <v>1511</v>
      </c>
      <c r="D289" t="b">
        <f>IFERROR(VLOOKUP(B289,PatData!$A$2:$A$1440,1,),"")&lt;&gt;""</f>
        <v>1</v>
      </c>
      <c r="F289" t="b">
        <v>0</v>
      </c>
      <c r="G289" t="b">
        <v>0</v>
      </c>
      <c r="H289" t="b">
        <v>0</v>
      </c>
      <c r="I289" t="b">
        <v>0</v>
      </c>
    </row>
    <row r="290" spans="1:9" x14ac:dyDescent="0.35">
      <c r="A290" t="s">
        <v>2363</v>
      </c>
      <c r="B290" t="s">
        <v>1512</v>
      </c>
      <c r="D290" t="b">
        <f>IFERROR(VLOOKUP(B290,PatData!$A$2:$A$1440,1,),"")&lt;&gt;""</f>
        <v>1</v>
      </c>
      <c r="F290" t="b">
        <v>0</v>
      </c>
      <c r="G290" t="b">
        <v>0</v>
      </c>
      <c r="H290" t="b">
        <v>0</v>
      </c>
      <c r="I290" t="b">
        <v>0</v>
      </c>
    </row>
    <row r="291" spans="1:9" x14ac:dyDescent="0.35">
      <c r="A291" t="s">
        <v>2364</v>
      </c>
      <c r="B291" t="s">
        <v>1513</v>
      </c>
      <c r="D291" t="b">
        <f>IFERROR(VLOOKUP(B291,PatData!$A$2:$A$1440,1,),"")&lt;&gt;""</f>
        <v>1</v>
      </c>
      <c r="F291" t="b">
        <v>0</v>
      </c>
      <c r="G291" t="b">
        <v>0</v>
      </c>
      <c r="H291" t="b">
        <v>0</v>
      </c>
      <c r="I291" t="b">
        <v>0</v>
      </c>
    </row>
    <row r="292" spans="1:9" x14ac:dyDescent="0.35">
      <c r="A292" t="s">
        <v>2365</v>
      </c>
      <c r="B292" t="s">
        <v>1514</v>
      </c>
      <c r="D292" t="b">
        <f>IFERROR(VLOOKUP(B292,PatData!$A$2:$A$1440,1,),"")&lt;&gt;""</f>
        <v>1</v>
      </c>
      <c r="F292" t="b">
        <v>0</v>
      </c>
      <c r="G292" t="b">
        <v>0</v>
      </c>
      <c r="H292" t="b">
        <v>0</v>
      </c>
      <c r="I292" t="b">
        <v>0</v>
      </c>
    </row>
    <row r="293" spans="1:9" x14ac:dyDescent="0.35">
      <c r="A293" t="s">
        <v>2366</v>
      </c>
      <c r="B293" t="s">
        <v>1515</v>
      </c>
      <c r="D293" t="b">
        <f>IFERROR(VLOOKUP(B293,PatData!$A$2:$A$1440,1,),"")&lt;&gt;""</f>
        <v>1</v>
      </c>
      <c r="F293" t="b">
        <v>0</v>
      </c>
      <c r="G293" t="b">
        <v>0</v>
      </c>
      <c r="H293" t="b">
        <v>0</v>
      </c>
      <c r="I293" t="b">
        <v>0</v>
      </c>
    </row>
    <row r="294" spans="1:9" x14ac:dyDescent="0.35">
      <c r="A294" t="s">
        <v>2367</v>
      </c>
      <c r="B294" t="s">
        <v>1516</v>
      </c>
      <c r="D294" t="b">
        <f>IFERROR(VLOOKUP(B294,PatData!$A$2:$A$1440,1,),"")&lt;&gt;""</f>
        <v>1</v>
      </c>
      <c r="F294" t="b">
        <v>0</v>
      </c>
      <c r="G294" t="b">
        <v>0</v>
      </c>
      <c r="H294" t="b">
        <v>0</v>
      </c>
      <c r="I294" t="b">
        <v>0</v>
      </c>
    </row>
    <row r="295" spans="1:9" x14ac:dyDescent="0.35">
      <c r="A295" t="s">
        <v>2368</v>
      </c>
      <c r="B295" t="s">
        <v>1517</v>
      </c>
      <c r="D295" t="b">
        <f>IFERROR(VLOOKUP(B295,PatData!$A$2:$A$1440,1,),"")&lt;&gt;""</f>
        <v>1</v>
      </c>
      <c r="F295" t="b">
        <v>0</v>
      </c>
      <c r="G295" t="b">
        <v>0</v>
      </c>
      <c r="H295" t="b">
        <v>0</v>
      </c>
      <c r="I295" t="b">
        <v>0</v>
      </c>
    </row>
    <row r="296" spans="1:9" x14ac:dyDescent="0.35">
      <c r="A296" t="s">
        <v>2369</v>
      </c>
      <c r="B296" t="s">
        <v>1518</v>
      </c>
      <c r="D296" t="b">
        <f>IFERROR(VLOOKUP(B296,PatData!$A$2:$A$1440,1,),"")&lt;&gt;""</f>
        <v>1</v>
      </c>
      <c r="F296" t="b">
        <v>0</v>
      </c>
      <c r="G296" t="b">
        <v>0</v>
      </c>
      <c r="H296" t="b">
        <v>0</v>
      </c>
      <c r="I296" t="b">
        <v>0</v>
      </c>
    </row>
    <row r="297" spans="1:9" x14ac:dyDescent="0.35">
      <c r="A297" t="s">
        <v>2370</v>
      </c>
      <c r="B297" t="s">
        <v>1519</v>
      </c>
      <c r="D297" t="b">
        <f>IFERROR(VLOOKUP(B297,PatData!$A$2:$A$1440,1,),"")&lt;&gt;""</f>
        <v>1</v>
      </c>
      <c r="F297" t="b">
        <v>0</v>
      </c>
      <c r="G297" t="b">
        <v>0</v>
      </c>
      <c r="H297" t="b">
        <v>0</v>
      </c>
      <c r="I297" t="b">
        <v>0</v>
      </c>
    </row>
    <row r="298" spans="1:9" x14ac:dyDescent="0.35">
      <c r="A298" t="s">
        <v>2371</v>
      </c>
      <c r="B298" t="s">
        <v>1520</v>
      </c>
      <c r="D298" t="b">
        <f>IFERROR(VLOOKUP(B298,PatData!$A$2:$A$1440,1,),"")&lt;&gt;""</f>
        <v>1</v>
      </c>
      <c r="F298" t="b">
        <v>0</v>
      </c>
      <c r="G298" t="b">
        <v>0</v>
      </c>
      <c r="H298" t="b">
        <v>0</v>
      </c>
      <c r="I298" t="b">
        <v>0</v>
      </c>
    </row>
    <row r="299" spans="1:9" x14ac:dyDescent="0.35">
      <c r="A299" t="s">
        <v>2372</v>
      </c>
      <c r="B299" t="s">
        <v>1521</v>
      </c>
      <c r="D299" t="b">
        <f>IFERROR(VLOOKUP(B299,PatData!$A$2:$A$1440,1,),"")&lt;&gt;""</f>
        <v>1</v>
      </c>
      <c r="F299" t="b">
        <v>0</v>
      </c>
      <c r="G299" t="b">
        <v>0</v>
      </c>
      <c r="H299" t="b">
        <v>0</v>
      </c>
      <c r="I299" t="b">
        <v>0</v>
      </c>
    </row>
    <row r="300" spans="1:9" x14ac:dyDescent="0.35">
      <c r="A300" t="s">
        <v>2373</v>
      </c>
      <c r="B300" t="s">
        <v>1522</v>
      </c>
      <c r="D300" t="b">
        <f>IFERROR(VLOOKUP(B300,PatData!$A$2:$A$1440,1,),"")&lt;&gt;""</f>
        <v>1</v>
      </c>
      <c r="F300" t="b">
        <v>0</v>
      </c>
      <c r="G300" t="b">
        <v>0</v>
      </c>
      <c r="H300" t="b">
        <v>0</v>
      </c>
      <c r="I300" t="b">
        <v>0</v>
      </c>
    </row>
    <row r="301" spans="1:9" x14ac:dyDescent="0.35">
      <c r="A301" t="s">
        <v>2374</v>
      </c>
      <c r="B301" t="s">
        <v>1523</v>
      </c>
      <c r="D301" t="b">
        <f>IFERROR(VLOOKUP(B301,PatData!$A$2:$A$1440,1,),"")&lt;&gt;""</f>
        <v>1</v>
      </c>
      <c r="F301" t="b">
        <v>0</v>
      </c>
      <c r="G301" t="b">
        <v>0</v>
      </c>
      <c r="H301" t="b">
        <v>0</v>
      </c>
      <c r="I301" t="b">
        <v>0</v>
      </c>
    </row>
    <row r="302" spans="1:9" x14ac:dyDescent="0.35">
      <c r="A302" t="s">
        <v>2375</v>
      </c>
      <c r="B302" t="s">
        <v>1524</v>
      </c>
      <c r="D302" t="b">
        <f>IFERROR(VLOOKUP(B302,PatData!$A$2:$A$1440,1,),"")&lt;&gt;""</f>
        <v>1</v>
      </c>
      <c r="F302" t="b">
        <v>0</v>
      </c>
      <c r="G302" t="b">
        <v>0</v>
      </c>
      <c r="H302" t="b">
        <v>0</v>
      </c>
      <c r="I302" t="b">
        <v>0</v>
      </c>
    </row>
    <row r="303" spans="1:9" x14ac:dyDescent="0.35">
      <c r="A303" t="s">
        <v>2376</v>
      </c>
      <c r="B303" t="s">
        <v>1525</v>
      </c>
      <c r="D303" t="b">
        <f>IFERROR(VLOOKUP(B303,PatData!$A$2:$A$1440,1,),"")&lt;&gt;""</f>
        <v>1</v>
      </c>
      <c r="F303" t="b">
        <v>0</v>
      </c>
      <c r="G303" t="b">
        <v>0</v>
      </c>
      <c r="H303" t="b">
        <v>0</v>
      </c>
      <c r="I303" t="b">
        <v>0</v>
      </c>
    </row>
    <row r="304" spans="1:9" x14ac:dyDescent="0.35">
      <c r="A304" t="s">
        <v>2377</v>
      </c>
      <c r="B304" t="s">
        <v>1526</v>
      </c>
      <c r="D304" t="b">
        <f>IFERROR(VLOOKUP(B304,PatData!$A$2:$A$1440,1,),"")&lt;&gt;""</f>
        <v>1</v>
      </c>
      <c r="F304" t="b">
        <v>0</v>
      </c>
      <c r="G304" t="b">
        <v>0</v>
      </c>
      <c r="H304" t="b">
        <v>0</v>
      </c>
      <c r="I304" t="b">
        <v>0</v>
      </c>
    </row>
    <row r="305" spans="1:9" x14ac:dyDescent="0.35">
      <c r="A305" t="s">
        <v>2378</v>
      </c>
      <c r="B305" t="s">
        <v>1527</v>
      </c>
      <c r="D305" t="b">
        <f>IFERROR(VLOOKUP(B305,PatData!$A$2:$A$1440,1,),"")&lt;&gt;""</f>
        <v>1</v>
      </c>
      <c r="F305" t="b">
        <v>0</v>
      </c>
      <c r="G305" t="b">
        <v>0</v>
      </c>
      <c r="H305" t="b">
        <v>0</v>
      </c>
      <c r="I305" t="b">
        <v>0</v>
      </c>
    </row>
    <row r="306" spans="1:9" x14ac:dyDescent="0.35">
      <c r="A306" t="s">
        <v>2379</v>
      </c>
      <c r="B306" t="s">
        <v>1528</v>
      </c>
      <c r="D306" t="b">
        <f>IFERROR(VLOOKUP(B306,PatData!$A$2:$A$1440,1,),"")&lt;&gt;""</f>
        <v>1</v>
      </c>
      <c r="F306" t="b">
        <v>0</v>
      </c>
      <c r="G306" t="b">
        <v>0</v>
      </c>
      <c r="H306" t="b">
        <v>0</v>
      </c>
      <c r="I306" t="b">
        <v>0</v>
      </c>
    </row>
    <row r="307" spans="1:9" x14ac:dyDescent="0.35">
      <c r="A307" t="s">
        <v>2380</v>
      </c>
      <c r="B307" t="s">
        <v>1529</v>
      </c>
      <c r="D307" t="b">
        <f>IFERROR(VLOOKUP(B307,PatData!$A$2:$A$1440,1,),"")&lt;&gt;""</f>
        <v>1</v>
      </c>
      <c r="F307" t="b">
        <v>0</v>
      </c>
      <c r="G307" t="b">
        <v>0</v>
      </c>
      <c r="H307" t="b">
        <v>0</v>
      </c>
      <c r="I307" t="b">
        <v>0</v>
      </c>
    </row>
    <row r="308" spans="1:9" x14ac:dyDescent="0.35">
      <c r="A308" t="s">
        <v>2381</v>
      </c>
      <c r="B308" t="s">
        <v>1530</v>
      </c>
      <c r="D308" t="b">
        <f>IFERROR(VLOOKUP(B308,PatData!$A$2:$A$1440,1,),"")&lt;&gt;""</f>
        <v>1</v>
      </c>
      <c r="F308" t="b">
        <v>0</v>
      </c>
      <c r="G308" t="b">
        <v>0</v>
      </c>
      <c r="H308" t="b">
        <v>0</v>
      </c>
      <c r="I308" t="b">
        <v>0</v>
      </c>
    </row>
    <row r="309" spans="1:9" x14ac:dyDescent="0.35">
      <c r="A309" t="s">
        <v>2382</v>
      </c>
      <c r="B309" t="s">
        <v>1531</v>
      </c>
      <c r="D309" t="b">
        <f>IFERROR(VLOOKUP(B309,PatData!$A$2:$A$1440,1,),"")&lt;&gt;""</f>
        <v>1</v>
      </c>
      <c r="F309" t="b">
        <v>0</v>
      </c>
      <c r="G309" t="b">
        <v>0</v>
      </c>
      <c r="H309" t="b">
        <v>0</v>
      </c>
      <c r="I309" t="b">
        <v>0</v>
      </c>
    </row>
    <row r="310" spans="1:9" x14ac:dyDescent="0.35">
      <c r="A310" t="s">
        <v>2383</v>
      </c>
      <c r="B310" t="s">
        <v>1532</v>
      </c>
      <c r="D310" t="b">
        <f>IFERROR(VLOOKUP(B310,PatData!$A$2:$A$1440,1,),"")&lt;&gt;""</f>
        <v>1</v>
      </c>
      <c r="F310" t="b">
        <v>0</v>
      </c>
      <c r="G310" t="b">
        <v>0</v>
      </c>
      <c r="H310" t="b">
        <v>0</v>
      </c>
      <c r="I310" t="b">
        <v>0</v>
      </c>
    </row>
    <row r="311" spans="1:9" x14ac:dyDescent="0.35">
      <c r="A311" t="s">
        <v>2384</v>
      </c>
      <c r="B311" t="s">
        <v>1533</v>
      </c>
      <c r="D311" t="b">
        <f>IFERROR(VLOOKUP(B311,PatData!$A$2:$A$1440,1,),"")&lt;&gt;""</f>
        <v>1</v>
      </c>
      <c r="F311" t="b">
        <v>0</v>
      </c>
      <c r="G311" t="b">
        <v>0</v>
      </c>
      <c r="H311" t="b">
        <v>0</v>
      </c>
      <c r="I311" t="b">
        <v>0</v>
      </c>
    </row>
    <row r="312" spans="1:9" x14ac:dyDescent="0.35">
      <c r="A312" t="s">
        <v>2385</v>
      </c>
      <c r="B312" t="s">
        <v>1534</v>
      </c>
      <c r="D312" t="b">
        <f>IFERROR(VLOOKUP(B312,PatData!$A$2:$A$1440,1,),"")&lt;&gt;""</f>
        <v>1</v>
      </c>
      <c r="F312" t="b">
        <v>0</v>
      </c>
      <c r="G312" t="b">
        <v>0</v>
      </c>
      <c r="H312" t="b">
        <v>0</v>
      </c>
      <c r="I312" t="b">
        <v>0</v>
      </c>
    </row>
    <row r="313" spans="1:9" x14ac:dyDescent="0.35">
      <c r="A313" t="s">
        <v>2386</v>
      </c>
      <c r="B313" t="s">
        <v>1535</v>
      </c>
      <c r="D313" t="b">
        <f>IFERROR(VLOOKUP(B313,PatData!$A$2:$A$1440,1,),"")&lt;&gt;""</f>
        <v>1</v>
      </c>
      <c r="F313" t="b">
        <v>0</v>
      </c>
      <c r="G313" t="b">
        <v>0</v>
      </c>
      <c r="H313" t="b">
        <v>0</v>
      </c>
      <c r="I313" t="b">
        <v>0</v>
      </c>
    </row>
    <row r="314" spans="1:9" x14ac:dyDescent="0.35">
      <c r="A314" t="s">
        <v>2387</v>
      </c>
      <c r="B314" t="s">
        <v>1536</v>
      </c>
      <c r="D314" t="b">
        <f>IFERROR(VLOOKUP(B314,PatData!$A$2:$A$1440,1,),"")&lt;&gt;""</f>
        <v>1</v>
      </c>
      <c r="F314" t="b">
        <v>0</v>
      </c>
      <c r="G314" t="b">
        <v>0</v>
      </c>
      <c r="H314" t="b">
        <v>0</v>
      </c>
      <c r="I314" t="b">
        <v>0</v>
      </c>
    </row>
    <row r="315" spans="1:9" x14ac:dyDescent="0.35">
      <c r="A315" t="s">
        <v>2388</v>
      </c>
      <c r="B315" t="s">
        <v>1537</v>
      </c>
      <c r="D315" t="b">
        <f>IFERROR(VLOOKUP(B315,PatData!$A$2:$A$1440,1,),"")&lt;&gt;""</f>
        <v>1</v>
      </c>
      <c r="F315" t="b">
        <v>0</v>
      </c>
      <c r="G315" t="b">
        <v>0</v>
      </c>
      <c r="H315" t="b">
        <v>0</v>
      </c>
      <c r="I315" t="b">
        <v>0</v>
      </c>
    </row>
    <row r="316" spans="1:9" x14ac:dyDescent="0.35">
      <c r="A316" t="s">
        <v>2389</v>
      </c>
      <c r="B316" t="s">
        <v>1538</v>
      </c>
      <c r="D316" t="b">
        <f>IFERROR(VLOOKUP(B316,PatData!$A$2:$A$1440,1,),"")&lt;&gt;""</f>
        <v>1</v>
      </c>
      <c r="F316" t="b">
        <v>0</v>
      </c>
      <c r="G316" t="b">
        <v>0</v>
      </c>
      <c r="H316" t="b">
        <v>0</v>
      </c>
      <c r="I316" t="b">
        <v>0</v>
      </c>
    </row>
    <row r="317" spans="1:9" x14ac:dyDescent="0.35">
      <c r="A317" t="s">
        <v>2390</v>
      </c>
      <c r="B317" t="s">
        <v>1539</v>
      </c>
      <c r="D317" t="b">
        <f>IFERROR(VLOOKUP(B317,PatData!$A$2:$A$1440,1,),"")&lt;&gt;""</f>
        <v>1</v>
      </c>
      <c r="F317" t="b">
        <v>0</v>
      </c>
      <c r="G317" t="b">
        <v>0</v>
      </c>
      <c r="H317" t="b">
        <v>0</v>
      </c>
      <c r="I317" t="b">
        <v>0</v>
      </c>
    </row>
    <row r="318" spans="1:9" x14ac:dyDescent="0.35">
      <c r="A318" t="s">
        <v>2391</v>
      </c>
      <c r="B318" t="s">
        <v>1540</v>
      </c>
      <c r="D318" t="b">
        <f>IFERROR(VLOOKUP(B318,PatData!$A$2:$A$1440,1,),"")&lt;&gt;""</f>
        <v>1</v>
      </c>
      <c r="F318" t="b">
        <v>0</v>
      </c>
      <c r="G318" t="b">
        <v>0</v>
      </c>
      <c r="H318" t="b">
        <v>0</v>
      </c>
      <c r="I318" t="b">
        <v>0</v>
      </c>
    </row>
    <row r="319" spans="1:9" x14ac:dyDescent="0.35">
      <c r="A319" t="s">
        <v>2392</v>
      </c>
      <c r="B319" t="s">
        <v>1541</v>
      </c>
      <c r="D319" t="b">
        <f>IFERROR(VLOOKUP(B319,PatData!$A$2:$A$1440,1,),"")&lt;&gt;""</f>
        <v>1</v>
      </c>
      <c r="F319" t="b">
        <v>0</v>
      </c>
      <c r="G319" t="b">
        <v>0</v>
      </c>
      <c r="H319" t="b">
        <v>0</v>
      </c>
      <c r="I319" t="b">
        <v>0</v>
      </c>
    </row>
    <row r="320" spans="1:9" x14ac:dyDescent="0.35">
      <c r="A320" t="s">
        <v>2393</v>
      </c>
      <c r="B320" t="s">
        <v>1542</v>
      </c>
      <c r="D320" t="b">
        <f>IFERROR(VLOOKUP(B320,PatData!$A$2:$A$1440,1,),"")&lt;&gt;""</f>
        <v>1</v>
      </c>
      <c r="F320" t="b">
        <v>0</v>
      </c>
      <c r="G320" t="b">
        <v>0</v>
      </c>
      <c r="H320" t="b">
        <v>0</v>
      </c>
      <c r="I320" t="b">
        <v>0</v>
      </c>
    </row>
    <row r="321" spans="1:9" x14ac:dyDescent="0.35">
      <c r="A321" t="s">
        <v>2394</v>
      </c>
      <c r="B321" t="s">
        <v>1543</v>
      </c>
      <c r="D321" t="b">
        <f>IFERROR(VLOOKUP(B321,PatData!$A$2:$A$1440,1,),"")&lt;&gt;""</f>
        <v>1</v>
      </c>
      <c r="F321" t="b">
        <v>0</v>
      </c>
      <c r="G321" t="b">
        <v>0</v>
      </c>
      <c r="H321" t="b">
        <v>0</v>
      </c>
      <c r="I321" t="b">
        <v>0</v>
      </c>
    </row>
    <row r="322" spans="1:9" x14ac:dyDescent="0.35">
      <c r="A322" t="s">
        <v>2395</v>
      </c>
      <c r="B322" t="s">
        <v>1544</v>
      </c>
      <c r="D322" t="b">
        <f>IFERROR(VLOOKUP(B322,PatData!$A$2:$A$1440,1,),"")&lt;&gt;""</f>
        <v>1</v>
      </c>
      <c r="F322" t="b">
        <v>0</v>
      </c>
      <c r="G322" t="b">
        <v>0</v>
      </c>
      <c r="H322" t="b">
        <v>0</v>
      </c>
      <c r="I322" t="b">
        <v>0</v>
      </c>
    </row>
    <row r="323" spans="1:9" x14ac:dyDescent="0.35">
      <c r="A323" t="s">
        <v>2396</v>
      </c>
      <c r="B323" t="s">
        <v>1545</v>
      </c>
      <c r="D323" t="b">
        <f>IFERROR(VLOOKUP(B323,PatData!$A$2:$A$1440,1,),"")&lt;&gt;""</f>
        <v>1</v>
      </c>
      <c r="F323" t="b">
        <v>0</v>
      </c>
      <c r="G323" t="b">
        <v>0</v>
      </c>
      <c r="H323" t="b">
        <v>0</v>
      </c>
      <c r="I323" t="b">
        <v>0</v>
      </c>
    </row>
    <row r="324" spans="1:9" x14ac:dyDescent="0.35">
      <c r="A324" t="s">
        <v>2397</v>
      </c>
      <c r="B324" t="s">
        <v>1546</v>
      </c>
      <c r="D324" t="b">
        <f>IFERROR(VLOOKUP(B324,PatData!$A$2:$A$1440,1,),"")&lt;&gt;""</f>
        <v>1</v>
      </c>
      <c r="F324" t="b">
        <v>0</v>
      </c>
      <c r="G324" t="b">
        <v>0</v>
      </c>
      <c r="H324" t="b">
        <v>0</v>
      </c>
      <c r="I324" t="b">
        <v>0</v>
      </c>
    </row>
    <row r="325" spans="1:9" x14ac:dyDescent="0.35">
      <c r="A325" t="s">
        <v>2398</v>
      </c>
      <c r="B325" t="s">
        <v>1547</v>
      </c>
      <c r="D325" t="b">
        <f>IFERROR(VLOOKUP(B325,PatData!$A$2:$A$1440,1,),"")&lt;&gt;""</f>
        <v>1</v>
      </c>
      <c r="F325" t="b">
        <v>0</v>
      </c>
      <c r="G325" t="b">
        <v>0</v>
      </c>
      <c r="H325" t="b">
        <v>0</v>
      </c>
      <c r="I325" t="b">
        <v>0</v>
      </c>
    </row>
    <row r="326" spans="1:9" x14ac:dyDescent="0.35">
      <c r="A326" t="s">
        <v>2399</v>
      </c>
      <c r="B326" t="s">
        <v>1548</v>
      </c>
      <c r="D326" t="b">
        <f>IFERROR(VLOOKUP(B326,PatData!$A$2:$A$1440,1,),"")&lt;&gt;""</f>
        <v>1</v>
      </c>
      <c r="F326" t="b">
        <v>0</v>
      </c>
      <c r="G326" t="b">
        <v>0</v>
      </c>
      <c r="H326" t="b">
        <v>0</v>
      </c>
      <c r="I326" t="b">
        <v>0</v>
      </c>
    </row>
    <row r="327" spans="1:9" x14ac:dyDescent="0.35">
      <c r="A327" t="s">
        <v>2400</v>
      </c>
      <c r="B327" t="s">
        <v>1549</v>
      </c>
      <c r="D327" t="b">
        <f>IFERROR(VLOOKUP(B327,PatData!$A$2:$A$1440,1,),"")&lt;&gt;""</f>
        <v>1</v>
      </c>
      <c r="F327" t="b">
        <v>0</v>
      </c>
      <c r="G327" t="b">
        <v>0</v>
      </c>
      <c r="H327" t="b">
        <v>0</v>
      </c>
      <c r="I327" t="b">
        <v>0</v>
      </c>
    </row>
    <row r="328" spans="1:9" x14ac:dyDescent="0.35">
      <c r="A328" t="s">
        <v>2401</v>
      </c>
      <c r="B328" t="s">
        <v>1550</v>
      </c>
      <c r="D328" t="b">
        <f>IFERROR(VLOOKUP(B328,PatData!$A$2:$A$1440,1,),"")&lt;&gt;""</f>
        <v>1</v>
      </c>
      <c r="F328" t="b">
        <v>0</v>
      </c>
      <c r="G328" t="b">
        <v>0</v>
      </c>
      <c r="H328" t="b">
        <v>0</v>
      </c>
      <c r="I328" t="b">
        <v>0</v>
      </c>
    </row>
    <row r="329" spans="1:9" x14ac:dyDescent="0.35">
      <c r="A329" t="s">
        <v>2402</v>
      </c>
      <c r="B329" t="s">
        <v>1551</v>
      </c>
      <c r="D329" t="b">
        <f>IFERROR(VLOOKUP(B329,PatData!$A$2:$A$1440,1,),"")&lt;&gt;""</f>
        <v>1</v>
      </c>
      <c r="F329" t="b">
        <v>0</v>
      </c>
      <c r="G329" t="b">
        <v>0</v>
      </c>
      <c r="H329" t="b">
        <v>0</v>
      </c>
      <c r="I329" t="b">
        <v>0</v>
      </c>
    </row>
    <row r="330" spans="1:9" x14ac:dyDescent="0.35">
      <c r="A330" t="s">
        <v>2403</v>
      </c>
      <c r="B330" t="s">
        <v>1552</v>
      </c>
      <c r="D330" t="b">
        <f>IFERROR(VLOOKUP(B330,PatData!$A$2:$A$1440,1,),"")&lt;&gt;""</f>
        <v>1</v>
      </c>
      <c r="F330" t="b">
        <v>0</v>
      </c>
      <c r="G330" t="b">
        <v>0</v>
      </c>
      <c r="H330" t="b">
        <v>0</v>
      </c>
      <c r="I330" t="b">
        <v>0</v>
      </c>
    </row>
    <row r="331" spans="1:9" x14ac:dyDescent="0.35">
      <c r="A331" t="s">
        <v>2404</v>
      </c>
      <c r="B331" t="s">
        <v>1553</v>
      </c>
      <c r="D331" t="b">
        <f>IFERROR(VLOOKUP(B331,PatData!$A$2:$A$1440,1,),"")&lt;&gt;""</f>
        <v>1</v>
      </c>
      <c r="F331" t="b">
        <v>0</v>
      </c>
      <c r="G331" t="b">
        <v>0</v>
      </c>
      <c r="H331" t="b">
        <v>0</v>
      </c>
      <c r="I331" t="b">
        <v>0</v>
      </c>
    </row>
    <row r="332" spans="1:9" x14ac:dyDescent="0.35">
      <c r="A332" t="s">
        <v>2405</v>
      </c>
      <c r="B332" t="s">
        <v>1554</v>
      </c>
      <c r="D332" t="b">
        <f>IFERROR(VLOOKUP(B332,PatData!$A$2:$A$1440,1,),"")&lt;&gt;""</f>
        <v>1</v>
      </c>
      <c r="F332" t="b">
        <v>0</v>
      </c>
      <c r="G332" t="b">
        <v>0</v>
      </c>
      <c r="H332" t="b">
        <v>0</v>
      </c>
      <c r="I332" t="b">
        <v>0</v>
      </c>
    </row>
    <row r="333" spans="1:9" x14ac:dyDescent="0.35">
      <c r="A333" t="s">
        <v>2406</v>
      </c>
      <c r="B333" t="s">
        <v>1555</v>
      </c>
      <c r="D333" t="b">
        <f>IFERROR(VLOOKUP(B333,PatData!$A$2:$A$1440,1,),"")&lt;&gt;""</f>
        <v>1</v>
      </c>
      <c r="F333" t="b">
        <v>0</v>
      </c>
      <c r="G333" t="b">
        <v>0</v>
      </c>
      <c r="H333" t="b">
        <v>0</v>
      </c>
      <c r="I333" t="b">
        <v>0</v>
      </c>
    </row>
    <row r="334" spans="1:9" x14ac:dyDescent="0.35">
      <c r="A334" t="s">
        <v>2407</v>
      </c>
      <c r="B334" t="s">
        <v>1556</v>
      </c>
      <c r="D334" t="b">
        <f>IFERROR(VLOOKUP(B334,PatData!$A$2:$A$1440,1,),"")&lt;&gt;""</f>
        <v>1</v>
      </c>
      <c r="F334" t="b">
        <v>0</v>
      </c>
      <c r="G334" t="b">
        <v>0</v>
      </c>
      <c r="H334" t="b">
        <v>0</v>
      </c>
      <c r="I334" t="b">
        <v>0</v>
      </c>
    </row>
    <row r="335" spans="1:9" x14ac:dyDescent="0.35">
      <c r="A335" t="s">
        <v>2408</v>
      </c>
      <c r="B335" t="s">
        <v>1557</v>
      </c>
      <c r="D335" t="b">
        <f>IFERROR(VLOOKUP(B335,PatData!$A$2:$A$1440,1,),"")&lt;&gt;""</f>
        <v>1</v>
      </c>
      <c r="F335" t="b">
        <v>0</v>
      </c>
      <c r="G335" t="b">
        <v>0</v>
      </c>
      <c r="H335" t="b">
        <v>0</v>
      </c>
      <c r="I335" t="b">
        <v>0</v>
      </c>
    </row>
    <row r="336" spans="1:9" x14ac:dyDescent="0.35">
      <c r="A336" t="s">
        <v>2409</v>
      </c>
      <c r="B336" t="s">
        <v>1558</v>
      </c>
      <c r="D336" t="b">
        <f>IFERROR(VLOOKUP(B336,PatData!$A$2:$A$1440,1,),"")&lt;&gt;""</f>
        <v>1</v>
      </c>
      <c r="F336" t="b">
        <v>0</v>
      </c>
      <c r="G336" t="b">
        <v>0</v>
      </c>
      <c r="H336" t="b">
        <v>0</v>
      </c>
      <c r="I336" t="b">
        <v>0</v>
      </c>
    </row>
    <row r="337" spans="1:9" x14ac:dyDescent="0.35">
      <c r="A337" t="s">
        <v>2410</v>
      </c>
      <c r="B337" t="s">
        <v>1559</v>
      </c>
      <c r="D337" t="b">
        <f>IFERROR(VLOOKUP(B337,PatData!$A$2:$A$1440,1,),"")&lt;&gt;""</f>
        <v>1</v>
      </c>
      <c r="F337" t="b">
        <v>0</v>
      </c>
      <c r="G337" t="b">
        <v>0</v>
      </c>
      <c r="H337" t="b">
        <v>0</v>
      </c>
      <c r="I337" t="b">
        <v>0</v>
      </c>
    </row>
    <row r="338" spans="1:9" x14ac:dyDescent="0.35">
      <c r="A338" t="s">
        <v>2411</v>
      </c>
      <c r="B338" t="s">
        <v>1560</v>
      </c>
      <c r="D338" t="b">
        <f>IFERROR(VLOOKUP(B338,PatData!$A$2:$A$1440,1,),"")&lt;&gt;""</f>
        <v>1</v>
      </c>
      <c r="F338" t="b">
        <v>0</v>
      </c>
      <c r="G338" t="b">
        <v>0</v>
      </c>
      <c r="H338" t="b">
        <v>0</v>
      </c>
      <c r="I338" t="b">
        <v>0</v>
      </c>
    </row>
    <row r="339" spans="1:9" x14ac:dyDescent="0.35">
      <c r="A339" t="s">
        <v>2412</v>
      </c>
      <c r="B339" t="s">
        <v>1561</v>
      </c>
      <c r="D339" t="b">
        <f>IFERROR(VLOOKUP(B339,PatData!$A$2:$A$1440,1,),"")&lt;&gt;""</f>
        <v>1</v>
      </c>
      <c r="F339" t="b">
        <v>0</v>
      </c>
      <c r="G339" t="b">
        <v>0</v>
      </c>
      <c r="H339" t="b">
        <v>0</v>
      </c>
      <c r="I339" t="b">
        <v>0</v>
      </c>
    </row>
    <row r="340" spans="1:9" x14ac:dyDescent="0.35">
      <c r="A340" t="s">
        <v>3688</v>
      </c>
      <c r="B340" t="s">
        <v>3820</v>
      </c>
      <c r="D340" t="b">
        <f>IFERROR(VLOOKUP(B340,PatData!$A$2:$A$1440,1,),"")&lt;&gt;""</f>
        <v>1</v>
      </c>
      <c r="F340" t="b">
        <v>0</v>
      </c>
      <c r="G340" t="b">
        <v>0</v>
      </c>
      <c r="H340" t="b">
        <v>0</v>
      </c>
      <c r="I340" t="b">
        <v>0</v>
      </c>
    </row>
    <row r="341" spans="1:9" x14ac:dyDescent="0.35">
      <c r="A341" t="s">
        <v>3689</v>
      </c>
      <c r="B341" t="s">
        <v>3821</v>
      </c>
      <c r="D341" t="b">
        <f>IFERROR(VLOOKUP(B341,PatData!$A$2:$A$1440,1,),"")&lt;&gt;""</f>
        <v>1</v>
      </c>
      <c r="F341" t="b">
        <v>0</v>
      </c>
      <c r="G341" t="b">
        <v>0</v>
      </c>
      <c r="H341" t="b">
        <v>0</v>
      </c>
      <c r="I341" t="b">
        <v>0</v>
      </c>
    </row>
    <row r="342" spans="1:9" x14ac:dyDescent="0.35">
      <c r="A342" t="s">
        <v>3690</v>
      </c>
      <c r="B342" t="s">
        <v>3822</v>
      </c>
      <c r="D342" t="b">
        <f>IFERROR(VLOOKUP(B342,PatData!$A$2:$A$1440,1,),"")&lt;&gt;""</f>
        <v>1</v>
      </c>
      <c r="F342" t="b">
        <v>0</v>
      </c>
      <c r="G342" t="b">
        <v>0</v>
      </c>
      <c r="H342" t="b">
        <v>0</v>
      </c>
      <c r="I342" t="b">
        <v>0</v>
      </c>
    </row>
    <row r="343" spans="1:9" x14ac:dyDescent="0.35">
      <c r="A343" t="s">
        <v>3691</v>
      </c>
      <c r="B343" t="s">
        <v>3823</v>
      </c>
      <c r="D343" t="b">
        <f>IFERROR(VLOOKUP(B343,PatData!$A$2:$A$1440,1,),"")&lt;&gt;""</f>
        <v>1</v>
      </c>
      <c r="F343" t="b">
        <v>0</v>
      </c>
      <c r="G343" t="b">
        <v>0</v>
      </c>
      <c r="H343" t="b">
        <v>0</v>
      </c>
      <c r="I343" t="b">
        <v>0</v>
      </c>
    </row>
    <row r="344" spans="1:9" x14ac:dyDescent="0.35">
      <c r="A344" t="s">
        <v>3678</v>
      </c>
      <c r="B344" t="s">
        <v>3824</v>
      </c>
      <c r="D344" t="b">
        <f>IFERROR(VLOOKUP(B344,PatData!$A$2:$A$1440,1,),"")&lt;&gt;""</f>
        <v>1</v>
      </c>
      <c r="F344" t="b">
        <v>0</v>
      </c>
      <c r="G344" t="b">
        <v>0</v>
      </c>
      <c r="H344" t="b">
        <v>0</v>
      </c>
      <c r="I344" t="b">
        <v>0</v>
      </c>
    </row>
    <row r="345" spans="1:9" x14ac:dyDescent="0.35">
      <c r="A345" t="s">
        <v>3679</v>
      </c>
      <c r="B345" t="s">
        <v>3825</v>
      </c>
      <c r="D345" t="b">
        <f>IFERROR(VLOOKUP(B345,PatData!$A$2:$A$1440,1,),"")&lt;&gt;""</f>
        <v>1</v>
      </c>
      <c r="F345" t="b">
        <v>0</v>
      </c>
      <c r="G345" t="b">
        <v>0</v>
      </c>
      <c r="H345" t="b">
        <v>0</v>
      </c>
      <c r="I345" t="b">
        <v>0</v>
      </c>
    </row>
    <row r="346" spans="1:9" x14ac:dyDescent="0.35">
      <c r="A346" t="s">
        <v>3680</v>
      </c>
      <c r="B346" t="s">
        <v>3826</v>
      </c>
      <c r="D346" t="b">
        <f>IFERROR(VLOOKUP(B346,PatData!$A$2:$A$1440,1,),"")&lt;&gt;""</f>
        <v>1</v>
      </c>
      <c r="F346" t="b">
        <v>0</v>
      </c>
      <c r="G346" t="b">
        <v>0</v>
      </c>
      <c r="H346" t="b">
        <v>0</v>
      </c>
      <c r="I346" t="b">
        <v>0</v>
      </c>
    </row>
    <row r="347" spans="1:9" x14ac:dyDescent="0.35">
      <c r="A347" t="s">
        <v>3681</v>
      </c>
      <c r="B347" t="s">
        <v>3827</v>
      </c>
      <c r="D347" t="b">
        <f>IFERROR(VLOOKUP(B347,PatData!$A$2:$A$1440,1,),"")&lt;&gt;""</f>
        <v>1</v>
      </c>
      <c r="F347" t="b">
        <v>0</v>
      </c>
      <c r="G347" t="b">
        <v>0</v>
      </c>
      <c r="H347" t="b">
        <v>0</v>
      </c>
      <c r="I347" t="b">
        <v>0</v>
      </c>
    </row>
    <row r="348" spans="1:9" x14ac:dyDescent="0.35">
      <c r="A348" t="s">
        <v>3682</v>
      </c>
      <c r="B348" t="s">
        <v>3828</v>
      </c>
      <c r="D348" t="b">
        <f>IFERROR(VLOOKUP(B348,PatData!$A$2:$A$1440,1,),"")&lt;&gt;""</f>
        <v>1</v>
      </c>
      <c r="F348" t="b">
        <v>0</v>
      </c>
      <c r="G348" t="b">
        <v>0</v>
      </c>
      <c r="H348" t="b">
        <v>0</v>
      </c>
      <c r="I348" t="b">
        <v>0</v>
      </c>
    </row>
    <row r="349" spans="1:9" x14ac:dyDescent="0.35">
      <c r="A349" t="s">
        <v>3692</v>
      </c>
      <c r="B349" t="s">
        <v>3829</v>
      </c>
      <c r="D349" t="b">
        <f>IFERROR(VLOOKUP(B349,PatData!$A$2:$A$1440,1,),"")&lt;&gt;""</f>
        <v>1</v>
      </c>
      <c r="F349" t="b">
        <v>0</v>
      </c>
      <c r="G349" t="b">
        <v>0</v>
      </c>
      <c r="H349" t="b">
        <v>0</v>
      </c>
      <c r="I349" t="b">
        <v>0</v>
      </c>
    </row>
    <row r="350" spans="1:9" x14ac:dyDescent="0.35">
      <c r="A350" t="s">
        <v>3703</v>
      </c>
      <c r="B350" t="s">
        <v>3830</v>
      </c>
      <c r="D350" t="b">
        <f>IFERROR(VLOOKUP(B350,PatData!$A$2:$A$1440,1,),"")&lt;&gt;""</f>
        <v>1</v>
      </c>
      <c r="F350" t="b">
        <v>0</v>
      </c>
      <c r="G350" t="b">
        <v>0</v>
      </c>
      <c r="H350" t="b">
        <v>0</v>
      </c>
      <c r="I350" t="b">
        <v>0</v>
      </c>
    </row>
    <row r="351" spans="1:9" x14ac:dyDescent="0.35">
      <c r="A351" t="s">
        <v>3705</v>
      </c>
      <c r="B351" t="s">
        <v>3831</v>
      </c>
      <c r="D351" t="b">
        <f>IFERROR(VLOOKUP(B351,PatData!$A$2:$A$1440,1,),"")&lt;&gt;""</f>
        <v>1</v>
      </c>
      <c r="F351" t="b">
        <v>0</v>
      </c>
      <c r="G351" t="b">
        <v>0</v>
      </c>
      <c r="H351" t="b">
        <v>0</v>
      </c>
      <c r="I351" t="b">
        <v>0</v>
      </c>
    </row>
    <row r="352" spans="1:9" x14ac:dyDescent="0.35">
      <c r="A352" t="s">
        <v>3706</v>
      </c>
      <c r="B352" t="s">
        <v>3832</v>
      </c>
      <c r="D352" t="b">
        <f>IFERROR(VLOOKUP(B352,PatData!$A$2:$A$1440,1,),"")&lt;&gt;""</f>
        <v>1</v>
      </c>
      <c r="F352" t="b">
        <v>0</v>
      </c>
      <c r="G352" t="b">
        <v>0</v>
      </c>
      <c r="H352" t="b">
        <v>0</v>
      </c>
      <c r="I352" t="b">
        <v>0</v>
      </c>
    </row>
    <row r="353" spans="1:9" x14ac:dyDescent="0.35">
      <c r="A353" t="s">
        <v>3707</v>
      </c>
      <c r="B353" t="s">
        <v>3833</v>
      </c>
      <c r="D353" t="b">
        <f>IFERROR(VLOOKUP(B353,PatData!$A$2:$A$1440,1,),"")&lt;&gt;""</f>
        <v>1</v>
      </c>
      <c r="F353" t="b">
        <v>0</v>
      </c>
      <c r="G353" t="b">
        <v>0</v>
      </c>
      <c r="H353" t="b">
        <v>0</v>
      </c>
      <c r="I353" t="b">
        <v>0</v>
      </c>
    </row>
    <row r="354" spans="1:9" x14ac:dyDescent="0.35">
      <c r="A354" t="s">
        <v>3708</v>
      </c>
      <c r="B354" t="s">
        <v>3834</v>
      </c>
      <c r="D354" t="b">
        <f>IFERROR(VLOOKUP(B354,PatData!$A$2:$A$1440,1,),"")&lt;&gt;""</f>
        <v>1</v>
      </c>
      <c r="F354" t="b">
        <v>0</v>
      </c>
      <c r="G354" t="b">
        <v>0</v>
      </c>
      <c r="H354" t="b">
        <v>0</v>
      </c>
      <c r="I354" t="b">
        <v>0</v>
      </c>
    </row>
    <row r="355" spans="1:9" x14ac:dyDescent="0.35">
      <c r="A355" t="s">
        <v>3709</v>
      </c>
      <c r="B355" t="s">
        <v>3835</v>
      </c>
      <c r="D355" t="b">
        <f>IFERROR(VLOOKUP(B355,PatData!$A$2:$A$1440,1,),"")&lt;&gt;""</f>
        <v>1</v>
      </c>
      <c r="F355" t="b">
        <v>0</v>
      </c>
      <c r="G355" t="b">
        <v>0</v>
      </c>
      <c r="H355" t="b">
        <v>0</v>
      </c>
      <c r="I355" t="b">
        <v>0</v>
      </c>
    </row>
    <row r="356" spans="1:9" x14ac:dyDescent="0.35">
      <c r="A356" t="s">
        <v>3710</v>
      </c>
      <c r="B356" t="s">
        <v>3836</v>
      </c>
      <c r="D356" t="b">
        <f>IFERROR(VLOOKUP(B356,PatData!$A$2:$A$1440,1,),"")&lt;&gt;""</f>
        <v>1</v>
      </c>
      <c r="F356" t="b">
        <v>0</v>
      </c>
      <c r="G356" t="b">
        <v>0</v>
      </c>
      <c r="H356" t="b">
        <v>0</v>
      </c>
      <c r="I356" t="b">
        <v>0</v>
      </c>
    </row>
    <row r="357" spans="1:9" x14ac:dyDescent="0.35">
      <c r="A357" t="s">
        <v>3711</v>
      </c>
      <c r="B357" t="s">
        <v>3837</v>
      </c>
      <c r="D357" t="b">
        <f>IFERROR(VLOOKUP(B357,PatData!$A$2:$A$1440,1,),"")&lt;&gt;""</f>
        <v>1</v>
      </c>
      <c r="F357" t="b">
        <v>0</v>
      </c>
      <c r="G357" t="b">
        <v>0</v>
      </c>
      <c r="H357" t="b">
        <v>0</v>
      </c>
      <c r="I357" t="b">
        <v>0</v>
      </c>
    </row>
    <row r="358" spans="1:9" x14ac:dyDescent="0.35">
      <c r="A358" t="s">
        <v>3693</v>
      </c>
      <c r="B358" t="s">
        <v>3838</v>
      </c>
      <c r="D358" t="b">
        <f>IFERROR(VLOOKUP(B358,PatData!$A$2:$A$1440,1,),"")&lt;&gt;""</f>
        <v>1</v>
      </c>
      <c r="F358" t="b">
        <v>0</v>
      </c>
      <c r="G358" t="b">
        <v>0</v>
      </c>
      <c r="H358" t="b">
        <v>0</v>
      </c>
      <c r="I358" t="b">
        <v>0</v>
      </c>
    </row>
    <row r="359" spans="1:9" x14ac:dyDescent="0.35">
      <c r="A359" t="s">
        <v>3694</v>
      </c>
      <c r="B359" t="s">
        <v>3839</v>
      </c>
      <c r="D359" t="b">
        <f>IFERROR(VLOOKUP(B359,PatData!$A$2:$A$1440,1,),"")&lt;&gt;""</f>
        <v>1</v>
      </c>
      <c r="F359" t="b">
        <v>0</v>
      </c>
      <c r="G359" t="b">
        <v>0</v>
      </c>
      <c r="H359" t="b">
        <v>0</v>
      </c>
      <c r="I359" t="b">
        <v>0</v>
      </c>
    </row>
    <row r="360" spans="1:9" x14ac:dyDescent="0.35">
      <c r="A360" t="s">
        <v>3695</v>
      </c>
      <c r="B360" t="s">
        <v>3840</v>
      </c>
      <c r="D360" t="b">
        <f>IFERROR(VLOOKUP(B360,PatData!$A$2:$A$1440,1,),"")&lt;&gt;""</f>
        <v>1</v>
      </c>
      <c r="F360" t="b">
        <v>0</v>
      </c>
      <c r="G360" t="b">
        <v>0</v>
      </c>
      <c r="H360" t="b">
        <v>0</v>
      </c>
      <c r="I360" t="b">
        <v>0</v>
      </c>
    </row>
    <row r="361" spans="1:9" x14ac:dyDescent="0.35">
      <c r="A361" t="s">
        <v>3696</v>
      </c>
      <c r="B361" t="s">
        <v>3841</v>
      </c>
      <c r="D361" t="b">
        <f>IFERROR(VLOOKUP(B361,PatData!$A$2:$A$1440,1,),"")&lt;&gt;""</f>
        <v>1</v>
      </c>
      <c r="F361" t="b">
        <v>0</v>
      </c>
      <c r="G361" t="b">
        <v>0</v>
      </c>
      <c r="H361" t="b">
        <v>0</v>
      </c>
      <c r="I361" t="b">
        <v>0</v>
      </c>
    </row>
    <row r="362" spans="1:9" x14ac:dyDescent="0.35">
      <c r="A362" t="s">
        <v>3697</v>
      </c>
      <c r="B362" t="s">
        <v>3842</v>
      </c>
      <c r="D362" t="b">
        <f>IFERROR(VLOOKUP(B362,PatData!$A$2:$A$1440,1,),"")&lt;&gt;""</f>
        <v>1</v>
      </c>
      <c r="F362" t="b">
        <v>0</v>
      </c>
      <c r="G362" t="b">
        <v>0</v>
      </c>
      <c r="H362" t="b">
        <v>0</v>
      </c>
      <c r="I362" t="b">
        <v>0</v>
      </c>
    </row>
    <row r="363" spans="1:9" x14ac:dyDescent="0.35">
      <c r="A363" t="s">
        <v>3698</v>
      </c>
      <c r="B363" t="s">
        <v>3843</v>
      </c>
      <c r="D363" t="b">
        <f>IFERROR(VLOOKUP(B363,PatData!$A$2:$A$1440,1,),"")&lt;&gt;""</f>
        <v>1</v>
      </c>
      <c r="F363" t="b">
        <v>0</v>
      </c>
      <c r="G363" t="b">
        <v>0</v>
      </c>
      <c r="H363" t="b">
        <v>0</v>
      </c>
      <c r="I363" t="b">
        <v>0</v>
      </c>
    </row>
    <row r="364" spans="1:9" x14ac:dyDescent="0.35">
      <c r="A364" t="s">
        <v>3699</v>
      </c>
      <c r="B364" t="s">
        <v>3844</v>
      </c>
      <c r="D364" t="b">
        <f>IFERROR(VLOOKUP(B364,PatData!$A$2:$A$1440,1,),"")&lt;&gt;""</f>
        <v>1</v>
      </c>
      <c r="F364" t="b">
        <v>0</v>
      </c>
      <c r="G364" t="b">
        <v>0</v>
      </c>
      <c r="H364" t="b">
        <v>0</v>
      </c>
      <c r="I364" t="b">
        <v>0</v>
      </c>
    </row>
    <row r="365" spans="1:9" x14ac:dyDescent="0.35">
      <c r="A365" t="s">
        <v>3700</v>
      </c>
      <c r="B365" t="s">
        <v>3845</v>
      </c>
      <c r="D365" t="b">
        <f>IFERROR(VLOOKUP(B365,PatData!$A$2:$A$1440,1,),"")&lt;&gt;""</f>
        <v>1</v>
      </c>
      <c r="F365" t="b">
        <v>0</v>
      </c>
      <c r="G365" t="b">
        <v>0</v>
      </c>
      <c r="H365" t="b">
        <v>0</v>
      </c>
      <c r="I365" t="b">
        <v>0</v>
      </c>
    </row>
    <row r="366" spans="1:9" x14ac:dyDescent="0.35">
      <c r="A366" t="s">
        <v>3701</v>
      </c>
      <c r="B366" t="s">
        <v>3846</v>
      </c>
      <c r="D366" t="b">
        <f>IFERROR(VLOOKUP(B366,PatData!$A$2:$A$1440,1,),"")&lt;&gt;""</f>
        <v>1</v>
      </c>
      <c r="F366" t="b">
        <v>0</v>
      </c>
      <c r="G366" t="b">
        <v>0</v>
      </c>
      <c r="H366" t="b">
        <v>0</v>
      </c>
      <c r="I366" t="b">
        <v>0</v>
      </c>
    </row>
    <row r="367" spans="1:9" x14ac:dyDescent="0.35">
      <c r="A367" t="s">
        <v>3702</v>
      </c>
      <c r="B367" t="s">
        <v>3847</v>
      </c>
      <c r="D367" t="b">
        <f>IFERROR(VLOOKUP(B367,PatData!$A$2:$A$1440,1,),"")&lt;&gt;""</f>
        <v>1</v>
      </c>
      <c r="F367" t="b">
        <v>0</v>
      </c>
      <c r="G367" t="b">
        <v>0</v>
      </c>
      <c r="H367" t="b">
        <v>0</v>
      </c>
      <c r="I367" t="b">
        <v>0</v>
      </c>
    </row>
    <row r="368" spans="1:9" x14ac:dyDescent="0.35">
      <c r="A368" t="s">
        <v>3704</v>
      </c>
      <c r="B368" t="s">
        <v>3848</v>
      </c>
      <c r="D368" t="b">
        <f>IFERROR(VLOOKUP(B368,PatData!$A$2:$A$1440,1,),"")&lt;&gt;""</f>
        <v>1</v>
      </c>
      <c r="F368" t="b">
        <v>0</v>
      </c>
      <c r="G368" t="b">
        <v>0</v>
      </c>
      <c r="H368" t="b">
        <v>0</v>
      </c>
      <c r="I368" t="b">
        <v>0</v>
      </c>
    </row>
    <row r="369" spans="1:9" x14ac:dyDescent="0.35">
      <c r="A369" t="s">
        <v>3683</v>
      </c>
      <c r="B369" t="s">
        <v>3849</v>
      </c>
      <c r="D369" t="b">
        <f>IFERROR(VLOOKUP(B369,PatData!$A$2:$A$1440,1,),"")&lt;&gt;""</f>
        <v>1</v>
      </c>
      <c r="F369" t="b">
        <v>0</v>
      </c>
      <c r="G369" t="b">
        <v>0</v>
      </c>
      <c r="H369" t="b">
        <v>0</v>
      </c>
      <c r="I369" t="b">
        <v>0</v>
      </c>
    </row>
    <row r="370" spans="1:9" x14ac:dyDescent="0.35">
      <c r="A370" t="s">
        <v>2413</v>
      </c>
      <c r="B370" t="s">
        <v>1562</v>
      </c>
      <c r="D370" t="b">
        <f>IFERROR(VLOOKUP(B370,PatData!$A$2:$A$1440,1,),"")&lt;&gt;""</f>
        <v>1</v>
      </c>
      <c r="F370" t="b">
        <v>0</v>
      </c>
      <c r="G370" t="b">
        <v>0</v>
      </c>
      <c r="H370" t="b">
        <v>0</v>
      </c>
      <c r="I370" t="b">
        <v>0</v>
      </c>
    </row>
    <row r="371" spans="1:9" x14ac:dyDescent="0.35">
      <c r="A371" t="s">
        <v>2414</v>
      </c>
      <c r="B371" t="s">
        <v>1563</v>
      </c>
      <c r="D371" t="b">
        <f>IFERROR(VLOOKUP(B371,PatData!$A$2:$A$1440,1,),"")&lt;&gt;""</f>
        <v>1</v>
      </c>
      <c r="F371" t="b">
        <v>0</v>
      </c>
      <c r="G371" t="b">
        <v>0</v>
      </c>
      <c r="H371" t="b">
        <v>0</v>
      </c>
      <c r="I371" t="b">
        <v>0</v>
      </c>
    </row>
    <row r="372" spans="1:9" x14ac:dyDescent="0.35">
      <c r="A372" t="s">
        <v>2415</v>
      </c>
      <c r="B372" t="s">
        <v>1564</v>
      </c>
      <c r="D372" t="b">
        <f>IFERROR(VLOOKUP(B372,PatData!$A$2:$A$1440,1,),"")&lt;&gt;""</f>
        <v>1</v>
      </c>
      <c r="F372" t="b">
        <v>0</v>
      </c>
      <c r="G372" t="b">
        <v>0</v>
      </c>
      <c r="H372" t="b">
        <v>0</v>
      </c>
      <c r="I372" t="b">
        <v>0</v>
      </c>
    </row>
    <row r="373" spans="1:9" x14ac:dyDescent="0.35">
      <c r="A373" t="s">
        <v>2416</v>
      </c>
      <c r="B373" t="s">
        <v>1565</v>
      </c>
      <c r="D373" t="b">
        <f>IFERROR(VLOOKUP(B373,PatData!$A$2:$A$1440,1,),"")&lt;&gt;""</f>
        <v>1</v>
      </c>
      <c r="F373" t="b">
        <v>0</v>
      </c>
      <c r="G373" t="b">
        <v>0</v>
      </c>
      <c r="H373" t="b">
        <v>0</v>
      </c>
      <c r="I373" t="b">
        <v>0</v>
      </c>
    </row>
    <row r="374" spans="1:9" x14ac:dyDescent="0.35">
      <c r="A374" t="s">
        <v>2417</v>
      </c>
      <c r="B374" t="s">
        <v>1566</v>
      </c>
      <c r="D374" t="b">
        <f>IFERROR(VLOOKUP(B374,PatData!$A$2:$A$1440,1,),"")&lt;&gt;""</f>
        <v>1</v>
      </c>
      <c r="F374" t="b">
        <v>0</v>
      </c>
      <c r="G374" t="b">
        <v>0</v>
      </c>
      <c r="H374" t="b">
        <v>0</v>
      </c>
      <c r="I374" t="b">
        <v>0</v>
      </c>
    </row>
    <row r="375" spans="1:9" x14ac:dyDescent="0.35">
      <c r="A375" t="s">
        <v>2418</v>
      </c>
      <c r="B375" t="s">
        <v>1567</v>
      </c>
      <c r="D375" t="b">
        <f>IFERROR(VLOOKUP(B375,PatData!$A$2:$A$1440,1,),"")&lt;&gt;""</f>
        <v>1</v>
      </c>
      <c r="F375" t="b">
        <v>0</v>
      </c>
      <c r="G375" t="b">
        <v>0</v>
      </c>
      <c r="H375" t="b">
        <v>0</v>
      </c>
      <c r="I375" t="b">
        <v>0</v>
      </c>
    </row>
    <row r="376" spans="1:9" x14ac:dyDescent="0.35">
      <c r="A376" t="s">
        <v>2419</v>
      </c>
      <c r="B376" t="s">
        <v>1568</v>
      </c>
      <c r="D376" t="b">
        <f>IFERROR(VLOOKUP(B376,PatData!$A$2:$A$1440,1,),"")&lt;&gt;""</f>
        <v>1</v>
      </c>
      <c r="F376" t="b">
        <v>0</v>
      </c>
      <c r="G376" t="b">
        <v>0</v>
      </c>
      <c r="H376" t="b">
        <v>0</v>
      </c>
      <c r="I376" t="b">
        <v>0</v>
      </c>
    </row>
    <row r="377" spans="1:9" x14ac:dyDescent="0.35">
      <c r="A377" t="s">
        <v>2420</v>
      </c>
      <c r="B377" t="s">
        <v>1569</v>
      </c>
      <c r="D377" t="b">
        <f>IFERROR(VLOOKUP(B377,PatData!$A$2:$A$1440,1,),"")&lt;&gt;""</f>
        <v>1</v>
      </c>
      <c r="F377" t="b">
        <v>0</v>
      </c>
      <c r="G377" t="b">
        <v>0</v>
      </c>
      <c r="H377" t="b">
        <v>0</v>
      </c>
      <c r="I377" t="b">
        <v>0</v>
      </c>
    </row>
    <row r="378" spans="1:9" x14ac:dyDescent="0.35">
      <c r="A378" t="s">
        <v>2421</v>
      </c>
      <c r="B378" t="s">
        <v>1570</v>
      </c>
      <c r="D378" t="b">
        <f>IFERROR(VLOOKUP(B378,PatData!$A$2:$A$1440,1,),"")&lt;&gt;""</f>
        <v>1</v>
      </c>
      <c r="F378" t="b">
        <v>0</v>
      </c>
      <c r="G378" t="b">
        <v>0</v>
      </c>
      <c r="H378" t="b">
        <v>0</v>
      </c>
      <c r="I378" t="b">
        <v>0</v>
      </c>
    </row>
    <row r="379" spans="1:9" x14ac:dyDescent="0.35">
      <c r="A379" t="s">
        <v>2422</v>
      </c>
      <c r="B379" t="s">
        <v>1571</v>
      </c>
      <c r="D379" t="b">
        <f>IFERROR(VLOOKUP(B379,PatData!$A$2:$A$1440,1,),"")&lt;&gt;""</f>
        <v>1</v>
      </c>
      <c r="F379" t="b">
        <v>0</v>
      </c>
      <c r="G379" t="b">
        <v>0</v>
      </c>
      <c r="H379" t="b">
        <v>0</v>
      </c>
      <c r="I379" t="b">
        <v>0</v>
      </c>
    </row>
    <row r="380" spans="1:9" x14ac:dyDescent="0.35">
      <c r="A380" t="s">
        <v>2423</v>
      </c>
      <c r="B380" t="s">
        <v>1572</v>
      </c>
      <c r="D380" t="b">
        <f>IFERROR(VLOOKUP(B380,PatData!$A$2:$A$1440,1,),"")&lt;&gt;""</f>
        <v>1</v>
      </c>
      <c r="F380" t="b">
        <v>0</v>
      </c>
      <c r="G380" t="b">
        <v>0</v>
      </c>
      <c r="H380" t="b">
        <v>0</v>
      </c>
      <c r="I380" t="b">
        <v>0</v>
      </c>
    </row>
    <row r="381" spans="1:9" x14ac:dyDescent="0.35">
      <c r="A381" t="s">
        <v>2424</v>
      </c>
      <c r="B381" t="s">
        <v>1573</v>
      </c>
      <c r="D381" t="b">
        <f>IFERROR(VLOOKUP(B381,PatData!$A$2:$A$1440,1,),"")&lt;&gt;""</f>
        <v>1</v>
      </c>
      <c r="F381" t="b">
        <v>0</v>
      </c>
      <c r="G381" t="b">
        <v>0</v>
      </c>
      <c r="H381" t="b">
        <v>0</v>
      </c>
      <c r="I381" t="b">
        <v>0</v>
      </c>
    </row>
    <row r="382" spans="1:9" x14ac:dyDescent="0.35">
      <c r="A382" t="s">
        <v>2425</v>
      </c>
      <c r="B382" t="s">
        <v>1574</v>
      </c>
      <c r="D382" t="b">
        <f>IFERROR(VLOOKUP(B382,PatData!$A$2:$A$1440,1,),"")&lt;&gt;""</f>
        <v>1</v>
      </c>
      <c r="F382" t="b">
        <v>0</v>
      </c>
      <c r="G382" t="b">
        <v>0</v>
      </c>
      <c r="H382" t="b">
        <v>0</v>
      </c>
      <c r="I382" t="b">
        <v>0</v>
      </c>
    </row>
    <row r="383" spans="1:9" x14ac:dyDescent="0.35">
      <c r="A383" t="s">
        <v>2426</v>
      </c>
      <c r="B383" t="s">
        <v>1575</v>
      </c>
      <c r="D383" t="b">
        <f>IFERROR(VLOOKUP(B383,PatData!$A$2:$A$1440,1,),"")&lt;&gt;""</f>
        <v>1</v>
      </c>
      <c r="F383" t="b">
        <v>0</v>
      </c>
      <c r="G383" t="b">
        <v>0</v>
      </c>
      <c r="H383" t="b">
        <v>0</v>
      </c>
      <c r="I383" t="b">
        <v>0</v>
      </c>
    </row>
    <row r="384" spans="1:9" x14ac:dyDescent="0.35">
      <c r="A384" t="s">
        <v>2427</v>
      </c>
      <c r="B384" t="s">
        <v>1576</v>
      </c>
      <c r="D384" t="b">
        <f>IFERROR(VLOOKUP(B384,PatData!$A$2:$A$1440,1,),"")&lt;&gt;""</f>
        <v>1</v>
      </c>
      <c r="F384" t="b">
        <v>0</v>
      </c>
      <c r="G384" t="b">
        <v>0</v>
      </c>
      <c r="H384" t="b">
        <v>0</v>
      </c>
      <c r="I384" t="b">
        <v>0</v>
      </c>
    </row>
    <row r="385" spans="1:9" x14ac:dyDescent="0.35">
      <c r="A385" t="s">
        <v>2428</v>
      </c>
      <c r="B385" t="s">
        <v>1577</v>
      </c>
      <c r="D385" t="b">
        <f>IFERROR(VLOOKUP(B385,PatData!$A$2:$A$1440,1,),"")&lt;&gt;""</f>
        <v>1</v>
      </c>
      <c r="F385" t="b">
        <v>0</v>
      </c>
      <c r="G385" t="b">
        <v>0</v>
      </c>
      <c r="H385" t="b">
        <v>0</v>
      </c>
      <c r="I385" t="b">
        <v>0</v>
      </c>
    </row>
    <row r="386" spans="1:9" x14ac:dyDescent="0.35">
      <c r="A386" t="s">
        <v>2429</v>
      </c>
      <c r="B386" t="s">
        <v>1578</v>
      </c>
      <c r="D386" t="b">
        <f>IFERROR(VLOOKUP(B386,PatData!$A$2:$A$1440,1,),"")&lt;&gt;""</f>
        <v>1</v>
      </c>
      <c r="F386" t="b">
        <v>0</v>
      </c>
      <c r="G386" t="b">
        <v>0</v>
      </c>
      <c r="H386" t="b">
        <v>0</v>
      </c>
      <c r="I386" t="b">
        <v>0</v>
      </c>
    </row>
    <row r="387" spans="1:9" x14ac:dyDescent="0.35">
      <c r="A387" t="s">
        <v>2430</v>
      </c>
      <c r="B387" t="s">
        <v>1579</v>
      </c>
      <c r="D387" t="b">
        <f>IFERROR(VLOOKUP(B387,PatData!$A$2:$A$1440,1,),"")&lt;&gt;""</f>
        <v>1</v>
      </c>
      <c r="F387" t="b">
        <v>0</v>
      </c>
      <c r="G387" t="b">
        <v>0</v>
      </c>
      <c r="H387" t="b">
        <v>0</v>
      </c>
      <c r="I387" t="b">
        <v>0</v>
      </c>
    </row>
    <row r="388" spans="1:9" x14ac:dyDescent="0.35">
      <c r="A388" t="s">
        <v>2431</v>
      </c>
      <c r="B388" t="s">
        <v>1580</v>
      </c>
      <c r="D388" t="b">
        <f>IFERROR(VLOOKUP(B388,PatData!$A$2:$A$1440,1,),"")&lt;&gt;""</f>
        <v>1</v>
      </c>
      <c r="F388" t="b">
        <v>0</v>
      </c>
      <c r="G388" t="b">
        <v>0</v>
      </c>
      <c r="H388" t="b">
        <v>0</v>
      </c>
      <c r="I388" t="b">
        <v>0</v>
      </c>
    </row>
    <row r="389" spans="1:9" x14ac:dyDescent="0.35">
      <c r="A389" t="s">
        <v>2432</v>
      </c>
      <c r="B389" t="s">
        <v>1581</v>
      </c>
      <c r="D389" t="b">
        <f>IFERROR(VLOOKUP(B389,PatData!$A$2:$A$1440,1,),"")&lt;&gt;""</f>
        <v>1</v>
      </c>
      <c r="F389" t="b">
        <v>0</v>
      </c>
      <c r="G389" t="b">
        <v>0</v>
      </c>
      <c r="H389" t="b">
        <v>0</v>
      </c>
      <c r="I389" t="b">
        <v>0</v>
      </c>
    </row>
    <row r="390" spans="1:9" x14ac:dyDescent="0.35">
      <c r="A390" t="s">
        <v>2433</v>
      </c>
      <c r="B390" t="s">
        <v>1582</v>
      </c>
      <c r="D390" t="b">
        <f>IFERROR(VLOOKUP(B390,PatData!$A$2:$A$1440,1,),"")&lt;&gt;""</f>
        <v>1</v>
      </c>
      <c r="F390" t="b">
        <v>0</v>
      </c>
      <c r="G390" t="b">
        <v>0</v>
      </c>
      <c r="H390" t="b">
        <v>0</v>
      </c>
      <c r="I390" t="b">
        <v>0</v>
      </c>
    </row>
    <row r="391" spans="1:9" x14ac:dyDescent="0.35">
      <c r="A391" t="s">
        <v>2434</v>
      </c>
      <c r="B391" t="s">
        <v>1583</v>
      </c>
      <c r="D391" t="b">
        <f>IFERROR(VLOOKUP(B391,PatData!$A$2:$A$1440,1,),"")&lt;&gt;""</f>
        <v>1</v>
      </c>
      <c r="F391" t="b">
        <v>0</v>
      </c>
      <c r="G391" t="b">
        <v>0</v>
      </c>
      <c r="H391" t="b">
        <v>0</v>
      </c>
      <c r="I391" t="b">
        <v>0</v>
      </c>
    </row>
    <row r="392" spans="1:9" x14ac:dyDescent="0.35">
      <c r="A392" t="s">
        <v>2435</v>
      </c>
      <c r="B392" t="s">
        <v>1584</v>
      </c>
      <c r="D392" t="b">
        <f>IFERROR(VLOOKUP(B392,PatData!$A$2:$A$1440,1,),"")&lt;&gt;""</f>
        <v>1</v>
      </c>
      <c r="F392" t="b">
        <v>0</v>
      </c>
      <c r="G392" t="b">
        <v>0</v>
      </c>
      <c r="H392" t="b">
        <v>0</v>
      </c>
      <c r="I392" t="b">
        <v>0</v>
      </c>
    </row>
    <row r="393" spans="1:9" x14ac:dyDescent="0.35">
      <c r="A393" t="s">
        <v>2436</v>
      </c>
      <c r="B393" t="s">
        <v>1585</v>
      </c>
      <c r="D393" t="b">
        <f>IFERROR(VLOOKUP(B393,PatData!$A$2:$A$1440,1,),"")&lt;&gt;""</f>
        <v>1</v>
      </c>
      <c r="F393" t="b">
        <v>0</v>
      </c>
      <c r="G393" t="b">
        <v>0</v>
      </c>
      <c r="H393" t="b">
        <v>0</v>
      </c>
      <c r="I393" t="b">
        <v>0</v>
      </c>
    </row>
    <row r="394" spans="1:9" x14ac:dyDescent="0.35">
      <c r="A394" t="s">
        <v>2437</v>
      </c>
      <c r="B394" t="s">
        <v>1586</v>
      </c>
      <c r="D394" t="b">
        <f>IFERROR(VLOOKUP(B394,PatData!$A$2:$A$1440,1,),"")&lt;&gt;""</f>
        <v>1</v>
      </c>
      <c r="F394" t="b">
        <v>0</v>
      </c>
      <c r="G394" t="b">
        <v>0</v>
      </c>
      <c r="H394" t="b">
        <v>0</v>
      </c>
      <c r="I394" t="b">
        <v>0</v>
      </c>
    </row>
    <row r="395" spans="1:9" x14ac:dyDescent="0.35">
      <c r="A395" t="s">
        <v>2438</v>
      </c>
      <c r="B395" t="s">
        <v>1587</v>
      </c>
      <c r="D395" t="b">
        <f>IFERROR(VLOOKUP(B395,PatData!$A$2:$A$1440,1,),"")&lt;&gt;""</f>
        <v>1</v>
      </c>
      <c r="F395" t="b">
        <v>0</v>
      </c>
      <c r="G395" t="b">
        <v>0</v>
      </c>
      <c r="H395" t="b">
        <v>0</v>
      </c>
      <c r="I395" t="b">
        <v>0</v>
      </c>
    </row>
    <row r="396" spans="1:9" x14ac:dyDescent="0.35">
      <c r="A396" t="s">
        <v>2439</v>
      </c>
      <c r="B396" t="s">
        <v>1588</v>
      </c>
      <c r="D396" t="b">
        <f>IFERROR(VLOOKUP(B396,PatData!$A$2:$A$1440,1,),"")&lt;&gt;""</f>
        <v>1</v>
      </c>
      <c r="F396" t="b">
        <v>0</v>
      </c>
      <c r="G396" t="b">
        <v>0</v>
      </c>
      <c r="H396" t="b">
        <v>0</v>
      </c>
      <c r="I396" t="b">
        <v>0</v>
      </c>
    </row>
    <row r="397" spans="1:9" x14ac:dyDescent="0.35">
      <c r="A397" t="s">
        <v>2440</v>
      </c>
      <c r="B397" t="s">
        <v>1589</v>
      </c>
      <c r="D397" t="b">
        <f>IFERROR(VLOOKUP(B397,PatData!$A$2:$A$1440,1,),"")&lt;&gt;""</f>
        <v>1</v>
      </c>
      <c r="F397" t="b">
        <v>0</v>
      </c>
      <c r="G397" t="b">
        <v>0</v>
      </c>
      <c r="H397" t="b">
        <v>0</v>
      </c>
      <c r="I397" t="b">
        <v>0</v>
      </c>
    </row>
    <row r="398" spans="1:9" x14ac:dyDescent="0.35">
      <c r="A398" t="s">
        <v>2441</v>
      </c>
      <c r="B398" t="s">
        <v>1590</v>
      </c>
      <c r="D398" t="b">
        <f>IFERROR(VLOOKUP(B398,PatData!$A$2:$A$1440,1,),"")&lt;&gt;""</f>
        <v>1</v>
      </c>
      <c r="F398" t="b">
        <v>0</v>
      </c>
      <c r="G398" t="b">
        <v>0</v>
      </c>
      <c r="H398" t="b">
        <v>0</v>
      </c>
      <c r="I398" t="b">
        <v>0</v>
      </c>
    </row>
    <row r="399" spans="1:9" x14ac:dyDescent="0.35">
      <c r="A399" t="s">
        <v>2442</v>
      </c>
      <c r="B399" t="s">
        <v>1591</v>
      </c>
      <c r="D399" t="b">
        <f>IFERROR(VLOOKUP(B399,PatData!$A$2:$A$1440,1,),"")&lt;&gt;""</f>
        <v>1</v>
      </c>
      <c r="F399" t="b">
        <v>0</v>
      </c>
      <c r="G399" t="b">
        <v>0</v>
      </c>
      <c r="H399" t="b">
        <v>0</v>
      </c>
      <c r="I399" t="b">
        <v>0</v>
      </c>
    </row>
    <row r="400" spans="1:9" x14ac:dyDescent="0.35">
      <c r="A400" t="s">
        <v>2443</v>
      </c>
      <c r="B400" t="s">
        <v>1592</v>
      </c>
      <c r="D400" t="b">
        <f>IFERROR(VLOOKUP(B400,PatData!$A$2:$A$1440,1,),"")&lt;&gt;""</f>
        <v>1</v>
      </c>
      <c r="F400" t="b">
        <v>0</v>
      </c>
      <c r="G400" t="b">
        <v>0</v>
      </c>
      <c r="H400" t="b">
        <v>0</v>
      </c>
      <c r="I400" t="b">
        <v>0</v>
      </c>
    </row>
    <row r="401" spans="1:9" x14ac:dyDescent="0.35">
      <c r="A401" t="s">
        <v>2444</v>
      </c>
      <c r="B401" t="s">
        <v>1593</v>
      </c>
      <c r="D401" t="b">
        <f>IFERROR(VLOOKUP(B401,PatData!$A$2:$A$1440,1,),"")&lt;&gt;""</f>
        <v>1</v>
      </c>
      <c r="F401" t="b">
        <v>0</v>
      </c>
      <c r="G401" t="b">
        <v>0</v>
      </c>
      <c r="H401" t="b">
        <v>0</v>
      </c>
      <c r="I401" t="b">
        <v>0</v>
      </c>
    </row>
    <row r="402" spans="1:9" x14ac:dyDescent="0.35">
      <c r="A402" t="s">
        <v>2445</v>
      </c>
      <c r="B402" t="s">
        <v>1594</v>
      </c>
      <c r="D402" t="b">
        <f>IFERROR(VLOOKUP(B402,PatData!$A$2:$A$1440,1,),"")&lt;&gt;""</f>
        <v>1</v>
      </c>
      <c r="F402" t="b">
        <v>0</v>
      </c>
      <c r="G402" t="b">
        <v>0</v>
      </c>
      <c r="H402" t="b">
        <v>0</v>
      </c>
      <c r="I402" t="b">
        <v>0</v>
      </c>
    </row>
    <row r="403" spans="1:9" x14ac:dyDescent="0.35">
      <c r="A403" t="s">
        <v>2446</v>
      </c>
      <c r="B403" t="s">
        <v>1595</v>
      </c>
      <c r="D403" t="b">
        <f>IFERROR(VLOOKUP(B403,PatData!$A$2:$A$1440,1,),"")&lt;&gt;""</f>
        <v>1</v>
      </c>
      <c r="F403" t="b">
        <v>0</v>
      </c>
      <c r="G403" t="b">
        <v>0</v>
      </c>
      <c r="H403" t="b">
        <v>0</v>
      </c>
      <c r="I403" t="b">
        <v>0</v>
      </c>
    </row>
    <row r="404" spans="1:9" x14ac:dyDescent="0.35">
      <c r="A404" t="s">
        <v>2447</v>
      </c>
      <c r="B404" t="s">
        <v>1596</v>
      </c>
      <c r="D404" t="b">
        <f>IFERROR(VLOOKUP(B404,PatData!$A$2:$A$1440,1,),"")&lt;&gt;""</f>
        <v>1</v>
      </c>
      <c r="F404" t="b">
        <v>0</v>
      </c>
      <c r="G404" t="b">
        <v>0</v>
      </c>
      <c r="H404" t="b">
        <v>0</v>
      </c>
      <c r="I404" t="b">
        <v>0</v>
      </c>
    </row>
    <row r="405" spans="1:9" x14ac:dyDescent="0.35">
      <c r="A405" t="s">
        <v>2448</v>
      </c>
      <c r="B405" t="s">
        <v>1597</v>
      </c>
      <c r="D405" t="b">
        <f>IFERROR(VLOOKUP(B405,PatData!$A$2:$A$1440,1,),"")&lt;&gt;""</f>
        <v>1</v>
      </c>
      <c r="F405" t="b">
        <v>0</v>
      </c>
      <c r="G405" t="b">
        <v>0</v>
      </c>
      <c r="H405" t="b">
        <v>0</v>
      </c>
      <c r="I405" t="b">
        <v>0</v>
      </c>
    </row>
    <row r="406" spans="1:9" x14ac:dyDescent="0.35">
      <c r="A406" t="s">
        <v>2449</v>
      </c>
      <c r="B406" t="s">
        <v>1598</v>
      </c>
      <c r="D406" t="b">
        <f>IFERROR(VLOOKUP(B406,PatData!$A$2:$A$1440,1,),"")&lt;&gt;""</f>
        <v>1</v>
      </c>
      <c r="F406" t="b">
        <v>0</v>
      </c>
      <c r="G406" t="b">
        <v>0</v>
      </c>
      <c r="H406" t="b">
        <v>0</v>
      </c>
      <c r="I406" t="b">
        <v>0</v>
      </c>
    </row>
    <row r="407" spans="1:9" x14ac:dyDescent="0.35">
      <c r="A407" t="s">
        <v>2450</v>
      </c>
      <c r="B407" t="s">
        <v>1599</v>
      </c>
      <c r="D407" t="b">
        <f>IFERROR(VLOOKUP(B407,PatData!$A$2:$A$1440,1,),"")&lt;&gt;""</f>
        <v>1</v>
      </c>
      <c r="F407" t="b">
        <v>0</v>
      </c>
      <c r="G407" t="b">
        <v>0</v>
      </c>
      <c r="H407" t="b">
        <v>0</v>
      </c>
      <c r="I407" t="b">
        <v>0</v>
      </c>
    </row>
    <row r="408" spans="1:9" x14ac:dyDescent="0.35">
      <c r="A408" t="s">
        <v>2451</v>
      </c>
      <c r="B408" t="s">
        <v>1600</v>
      </c>
      <c r="D408" t="b">
        <f>IFERROR(VLOOKUP(B408,PatData!$A$2:$A$1440,1,),"")&lt;&gt;""</f>
        <v>1</v>
      </c>
      <c r="F408" t="b">
        <v>0</v>
      </c>
      <c r="G408" t="b">
        <v>0</v>
      </c>
      <c r="H408" t="b">
        <v>0</v>
      </c>
      <c r="I408" t="b">
        <v>0</v>
      </c>
    </row>
    <row r="409" spans="1:9" x14ac:dyDescent="0.35">
      <c r="A409" t="s">
        <v>2452</v>
      </c>
      <c r="B409" t="s">
        <v>1601</v>
      </c>
      <c r="D409" t="b">
        <f>IFERROR(VLOOKUP(B409,PatData!$A$2:$A$1440,1,),"")&lt;&gt;""</f>
        <v>1</v>
      </c>
      <c r="F409" t="b">
        <v>0</v>
      </c>
      <c r="G409" t="b">
        <v>0</v>
      </c>
      <c r="H409" t="b">
        <v>0</v>
      </c>
      <c r="I409" t="b">
        <v>0</v>
      </c>
    </row>
    <row r="410" spans="1:9" x14ac:dyDescent="0.35">
      <c r="A410" t="s">
        <v>2453</v>
      </c>
      <c r="B410" t="s">
        <v>1602</v>
      </c>
      <c r="D410" t="b">
        <f>IFERROR(VLOOKUP(B410,PatData!$A$2:$A$1440,1,),"")&lt;&gt;""</f>
        <v>1</v>
      </c>
      <c r="F410" t="b">
        <v>0</v>
      </c>
      <c r="G410" t="b">
        <v>0</v>
      </c>
      <c r="H410" t="b">
        <v>0</v>
      </c>
      <c r="I410" t="b">
        <v>0</v>
      </c>
    </row>
    <row r="411" spans="1:9" x14ac:dyDescent="0.35">
      <c r="A411" t="s">
        <v>2454</v>
      </c>
      <c r="B411" t="s">
        <v>1603</v>
      </c>
      <c r="D411" t="b">
        <f>IFERROR(VLOOKUP(B411,PatData!$A$2:$A$1440,1,),"")&lt;&gt;""</f>
        <v>1</v>
      </c>
      <c r="F411" t="b">
        <v>0</v>
      </c>
      <c r="G411" t="b">
        <v>0</v>
      </c>
      <c r="H411" t="b">
        <v>0</v>
      </c>
      <c r="I411" t="b">
        <v>0</v>
      </c>
    </row>
    <row r="412" spans="1:9" x14ac:dyDescent="0.35">
      <c r="A412" t="s">
        <v>2455</v>
      </c>
      <c r="B412" t="s">
        <v>1604</v>
      </c>
      <c r="D412" t="b">
        <f>IFERROR(VLOOKUP(B412,PatData!$A$2:$A$1440,1,),"")&lt;&gt;""</f>
        <v>1</v>
      </c>
      <c r="F412" t="b">
        <v>0</v>
      </c>
      <c r="G412" t="b">
        <v>0</v>
      </c>
      <c r="H412" t="b">
        <v>0</v>
      </c>
      <c r="I412" t="b">
        <v>0</v>
      </c>
    </row>
    <row r="413" spans="1:9" x14ac:dyDescent="0.35">
      <c r="A413" t="s">
        <v>2456</v>
      </c>
      <c r="B413" t="s">
        <v>1605</v>
      </c>
      <c r="D413" t="b">
        <f>IFERROR(VLOOKUP(B413,PatData!$A$2:$A$1440,1,),"")&lt;&gt;""</f>
        <v>1</v>
      </c>
      <c r="F413" t="b">
        <v>0</v>
      </c>
      <c r="G413" t="b">
        <v>0</v>
      </c>
      <c r="H413" t="b">
        <v>0</v>
      </c>
      <c r="I413" t="b">
        <v>0</v>
      </c>
    </row>
    <row r="414" spans="1:9" x14ac:dyDescent="0.35">
      <c r="A414" t="s">
        <v>2457</v>
      </c>
      <c r="B414" t="s">
        <v>1606</v>
      </c>
      <c r="D414" t="b">
        <f>IFERROR(VLOOKUP(B414,PatData!$A$2:$A$1440,1,),"")&lt;&gt;""</f>
        <v>1</v>
      </c>
      <c r="F414" t="b">
        <v>0</v>
      </c>
      <c r="G414" t="b">
        <v>0</v>
      </c>
      <c r="H414" t="b">
        <v>0</v>
      </c>
      <c r="I414" t="b">
        <v>0</v>
      </c>
    </row>
    <row r="415" spans="1:9" x14ac:dyDescent="0.35">
      <c r="A415" t="s">
        <v>2458</v>
      </c>
      <c r="B415" t="s">
        <v>1607</v>
      </c>
      <c r="D415" t="b">
        <f>IFERROR(VLOOKUP(B415,PatData!$A$2:$A$1440,1,),"")&lt;&gt;""</f>
        <v>1</v>
      </c>
      <c r="F415" t="b">
        <v>0</v>
      </c>
      <c r="G415" t="b">
        <v>0</v>
      </c>
      <c r="H415" t="b">
        <v>0</v>
      </c>
      <c r="I415" t="b">
        <v>0</v>
      </c>
    </row>
    <row r="416" spans="1:9" x14ac:dyDescent="0.35">
      <c r="A416" t="s">
        <v>2459</v>
      </c>
      <c r="B416" t="s">
        <v>1608</v>
      </c>
      <c r="D416" t="b">
        <f>IFERROR(VLOOKUP(B416,PatData!$A$2:$A$1440,1,),"")&lt;&gt;""</f>
        <v>1</v>
      </c>
      <c r="F416" t="b">
        <v>0</v>
      </c>
      <c r="G416" t="b">
        <v>0</v>
      </c>
      <c r="H416" t="b">
        <v>0</v>
      </c>
      <c r="I416" t="b">
        <v>0</v>
      </c>
    </row>
    <row r="417" spans="1:9" x14ac:dyDescent="0.35">
      <c r="A417" t="s">
        <v>2460</v>
      </c>
      <c r="B417" t="s">
        <v>1609</v>
      </c>
      <c r="D417" t="b">
        <f>IFERROR(VLOOKUP(B417,PatData!$A$2:$A$1440,1,),"")&lt;&gt;""</f>
        <v>1</v>
      </c>
      <c r="F417" t="b">
        <v>0</v>
      </c>
      <c r="G417" t="b">
        <v>0</v>
      </c>
      <c r="H417" t="b">
        <v>0</v>
      </c>
      <c r="I417" t="b">
        <v>0</v>
      </c>
    </row>
    <row r="418" spans="1:9" x14ac:dyDescent="0.35">
      <c r="A418" t="s">
        <v>2461</v>
      </c>
      <c r="B418" t="s">
        <v>1610</v>
      </c>
      <c r="D418" t="b">
        <f>IFERROR(VLOOKUP(B418,PatData!$A$2:$A$1440,1,),"")&lt;&gt;""</f>
        <v>1</v>
      </c>
      <c r="F418" t="b">
        <v>0</v>
      </c>
      <c r="G418" t="b">
        <v>0</v>
      </c>
      <c r="H418" t="b">
        <v>0</v>
      </c>
      <c r="I418" t="b">
        <v>0</v>
      </c>
    </row>
    <row r="419" spans="1:9" x14ac:dyDescent="0.35">
      <c r="A419" t="s">
        <v>2462</v>
      </c>
      <c r="B419" t="s">
        <v>1611</v>
      </c>
      <c r="D419" t="b">
        <f>IFERROR(VLOOKUP(B419,PatData!$A$2:$A$1440,1,),"")&lt;&gt;""</f>
        <v>1</v>
      </c>
      <c r="F419" t="b">
        <v>0</v>
      </c>
      <c r="G419" t="b">
        <v>0</v>
      </c>
      <c r="H419" t="b">
        <v>0</v>
      </c>
      <c r="I419" t="b">
        <v>0</v>
      </c>
    </row>
    <row r="420" spans="1:9" x14ac:dyDescent="0.35">
      <c r="A420" t="s">
        <v>2463</v>
      </c>
      <c r="B420" t="s">
        <v>1612</v>
      </c>
      <c r="D420" t="b">
        <f>IFERROR(VLOOKUP(B420,PatData!$A$2:$A$1440,1,),"")&lt;&gt;""</f>
        <v>1</v>
      </c>
      <c r="F420" t="b">
        <v>0</v>
      </c>
      <c r="G420" t="b">
        <v>0</v>
      </c>
      <c r="H420" t="b">
        <v>0</v>
      </c>
      <c r="I420" t="b">
        <v>0</v>
      </c>
    </row>
    <row r="421" spans="1:9" x14ac:dyDescent="0.35">
      <c r="A421" t="s">
        <v>2464</v>
      </c>
      <c r="B421" t="s">
        <v>1613</v>
      </c>
      <c r="D421" t="b">
        <f>IFERROR(VLOOKUP(B421,PatData!$A$2:$A$1440,1,),"")&lt;&gt;""</f>
        <v>1</v>
      </c>
      <c r="F421" t="b">
        <v>0</v>
      </c>
      <c r="G421" t="b">
        <v>0</v>
      </c>
      <c r="H421" t="b">
        <v>0</v>
      </c>
      <c r="I421" t="b">
        <v>0</v>
      </c>
    </row>
    <row r="422" spans="1:9" x14ac:dyDescent="0.35">
      <c r="A422" t="s">
        <v>2465</v>
      </c>
      <c r="B422" t="s">
        <v>1614</v>
      </c>
      <c r="D422" t="b">
        <f>IFERROR(VLOOKUP(B422,PatData!$A$2:$A$1440,1,),"")&lt;&gt;""</f>
        <v>1</v>
      </c>
      <c r="F422" t="b">
        <v>0</v>
      </c>
      <c r="G422" t="b">
        <v>0</v>
      </c>
      <c r="H422" t="b">
        <v>0</v>
      </c>
      <c r="I422" t="b">
        <v>0</v>
      </c>
    </row>
    <row r="423" spans="1:9" x14ac:dyDescent="0.35">
      <c r="A423" t="s">
        <v>2466</v>
      </c>
      <c r="B423" t="s">
        <v>1615</v>
      </c>
      <c r="D423" t="b">
        <f>IFERROR(VLOOKUP(B423,PatData!$A$2:$A$1440,1,),"")&lt;&gt;""</f>
        <v>1</v>
      </c>
      <c r="F423" t="b">
        <v>0</v>
      </c>
      <c r="G423" t="b">
        <v>0</v>
      </c>
      <c r="H423" t="b">
        <v>0</v>
      </c>
      <c r="I423" t="b">
        <v>0</v>
      </c>
    </row>
    <row r="424" spans="1:9" x14ac:dyDescent="0.35">
      <c r="A424" t="s">
        <v>2467</v>
      </c>
      <c r="B424" t="s">
        <v>1616</v>
      </c>
      <c r="D424" t="b">
        <f>IFERROR(VLOOKUP(B424,PatData!$A$2:$A$1440,1,),"")&lt;&gt;""</f>
        <v>1</v>
      </c>
      <c r="F424" t="b">
        <v>0</v>
      </c>
      <c r="G424" t="b">
        <v>0</v>
      </c>
      <c r="H424" t="b">
        <v>0</v>
      </c>
      <c r="I424" t="b">
        <v>0</v>
      </c>
    </row>
    <row r="425" spans="1:9" x14ac:dyDescent="0.35">
      <c r="A425" t="s">
        <v>2468</v>
      </c>
      <c r="B425" t="s">
        <v>1617</v>
      </c>
      <c r="D425" t="b">
        <f>IFERROR(VLOOKUP(B425,PatData!$A$2:$A$1440,1,),"")&lt;&gt;""</f>
        <v>1</v>
      </c>
      <c r="F425" t="b">
        <v>0</v>
      </c>
      <c r="G425" t="b">
        <v>0</v>
      </c>
      <c r="H425" t="b">
        <v>0</v>
      </c>
      <c r="I425" t="b">
        <v>0</v>
      </c>
    </row>
    <row r="426" spans="1:9" x14ac:dyDescent="0.35">
      <c r="A426" t="s">
        <v>2469</v>
      </c>
      <c r="B426" t="s">
        <v>1618</v>
      </c>
      <c r="D426" t="b">
        <f>IFERROR(VLOOKUP(B426,PatData!$A$2:$A$1440,1,),"")&lt;&gt;""</f>
        <v>1</v>
      </c>
      <c r="F426" t="b">
        <v>0</v>
      </c>
      <c r="G426" t="b">
        <v>0</v>
      </c>
      <c r="H426" t="b">
        <v>0</v>
      </c>
      <c r="I426" t="b">
        <v>0</v>
      </c>
    </row>
    <row r="427" spans="1:9" x14ac:dyDescent="0.35">
      <c r="A427" t="s">
        <v>2470</v>
      </c>
      <c r="B427" t="s">
        <v>1619</v>
      </c>
      <c r="D427" t="b">
        <f>IFERROR(VLOOKUP(B427,PatData!$A$2:$A$1440,1,),"")&lt;&gt;""</f>
        <v>1</v>
      </c>
      <c r="F427" t="b">
        <v>0</v>
      </c>
      <c r="G427" t="b">
        <v>0</v>
      </c>
      <c r="H427" t="b">
        <v>0</v>
      </c>
      <c r="I427" t="b">
        <v>0</v>
      </c>
    </row>
    <row r="428" spans="1:9" x14ac:dyDescent="0.35">
      <c r="A428" t="s">
        <v>2471</v>
      </c>
      <c r="B428" t="s">
        <v>1620</v>
      </c>
      <c r="D428" t="b">
        <f>IFERROR(VLOOKUP(B428,PatData!$A$2:$A$1440,1,),"")&lt;&gt;""</f>
        <v>1</v>
      </c>
      <c r="F428" t="b">
        <v>0</v>
      </c>
      <c r="G428" t="b">
        <v>0</v>
      </c>
      <c r="H428" t="b">
        <v>0</v>
      </c>
      <c r="I428" t="b">
        <v>0</v>
      </c>
    </row>
    <row r="429" spans="1:9" x14ac:dyDescent="0.35">
      <c r="A429" t="s">
        <v>2472</v>
      </c>
      <c r="B429" t="s">
        <v>1621</v>
      </c>
      <c r="D429" t="b">
        <f>IFERROR(VLOOKUP(B429,PatData!$A$2:$A$1440,1,),"")&lt;&gt;""</f>
        <v>1</v>
      </c>
      <c r="F429" t="b">
        <v>0</v>
      </c>
      <c r="G429" t="b">
        <v>0</v>
      </c>
      <c r="H429" t="b">
        <v>0</v>
      </c>
      <c r="I429" t="b">
        <v>0</v>
      </c>
    </row>
    <row r="430" spans="1:9" x14ac:dyDescent="0.35">
      <c r="A430" t="s">
        <v>2473</v>
      </c>
      <c r="B430" t="s">
        <v>1622</v>
      </c>
      <c r="D430" t="b">
        <f>IFERROR(VLOOKUP(B430,PatData!$A$2:$A$1440,1,),"")&lt;&gt;""</f>
        <v>1</v>
      </c>
      <c r="F430" t="b">
        <v>0</v>
      </c>
      <c r="G430" t="b">
        <v>0</v>
      </c>
      <c r="H430" t="b">
        <v>0</v>
      </c>
      <c r="I430" t="b">
        <v>0</v>
      </c>
    </row>
    <row r="431" spans="1:9" x14ac:dyDescent="0.35">
      <c r="A431" t="s">
        <v>2474</v>
      </c>
      <c r="B431" t="s">
        <v>1623</v>
      </c>
      <c r="D431" t="b">
        <f>IFERROR(VLOOKUP(B431,PatData!$A$2:$A$1440,1,),"")&lt;&gt;""</f>
        <v>1</v>
      </c>
      <c r="F431" t="b">
        <v>0</v>
      </c>
      <c r="G431" t="b">
        <v>0</v>
      </c>
      <c r="H431" t="b">
        <v>0</v>
      </c>
      <c r="I431" t="b">
        <v>0</v>
      </c>
    </row>
    <row r="432" spans="1:9" x14ac:dyDescent="0.35">
      <c r="A432" t="s">
        <v>2475</v>
      </c>
      <c r="B432" t="s">
        <v>1624</v>
      </c>
      <c r="D432" t="b">
        <f>IFERROR(VLOOKUP(B432,PatData!$A$2:$A$1440,1,),"")&lt;&gt;""</f>
        <v>1</v>
      </c>
      <c r="F432" t="b">
        <v>0</v>
      </c>
      <c r="G432" t="b">
        <v>0</v>
      </c>
      <c r="H432" t="b">
        <v>0</v>
      </c>
      <c r="I432" t="b">
        <v>0</v>
      </c>
    </row>
    <row r="433" spans="1:9" x14ac:dyDescent="0.35">
      <c r="A433" t="s">
        <v>2476</v>
      </c>
      <c r="B433" t="s">
        <v>1625</v>
      </c>
      <c r="D433" t="b">
        <f>IFERROR(VLOOKUP(B433,PatData!$A$2:$A$1440,1,),"")&lt;&gt;""</f>
        <v>1</v>
      </c>
      <c r="F433" t="b">
        <v>0</v>
      </c>
      <c r="G433" t="b">
        <v>0</v>
      </c>
      <c r="H433" t="b">
        <v>0</v>
      </c>
      <c r="I433" t="b">
        <v>0</v>
      </c>
    </row>
    <row r="434" spans="1:9" x14ac:dyDescent="0.35">
      <c r="A434" t="s">
        <v>2477</v>
      </c>
      <c r="B434" t="s">
        <v>1626</v>
      </c>
      <c r="D434" t="b">
        <f>IFERROR(VLOOKUP(B434,PatData!$A$2:$A$1440,1,),"")&lt;&gt;""</f>
        <v>1</v>
      </c>
      <c r="F434" t="b">
        <v>0</v>
      </c>
      <c r="G434" t="b">
        <v>0</v>
      </c>
      <c r="H434" t="b">
        <v>0</v>
      </c>
      <c r="I434" t="b">
        <v>0</v>
      </c>
    </row>
    <row r="435" spans="1:9" x14ac:dyDescent="0.35">
      <c r="A435" t="s">
        <v>2478</v>
      </c>
      <c r="B435" t="s">
        <v>1627</v>
      </c>
      <c r="D435" t="b">
        <f>IFERROR(VLOOKUP(B435,PatData!$A$2:$A$1440,1,),"")&lt;&gt;""</f>
        <v>1</v>
      </c>
      <c r="F435" t="b">
        <v>0</v>
      </c>
      <c r="G435" t="b">
        <v>0</v>
      </c>
      <c r="H435" t="b">
        <v>0</v>
      </c>
      <c r="I435" t="b">
        <v>0</v>
      </c>
    </row>
    <row r="436" spans="1:9" x14ac:dyDescent="0.35">
      <c r="A436" t="s">
        <v>2479</v>
      </c>
      <c r="B436" t="s">
        <v>1628</v>
      </c>
      <c r="D436" t="b">
        <f>IFERROR(VLOOKUP(B436,PatData!$A$2:$A$1440,1,),"")&lt;&gt;""</f>
        <v>1</v>
      </c>
      <c r="F436" t="b">
        <v>0</v>
      </c>
      <c r="G436" t="b">
        <v>0</v>
      </c>
      <c r="H436" t="b">
        <v>0</v>
      </c>
      <c r="I436" t="b">
        <v>0</v>
      </c>
    </row>
    <row r="437" spans="1:9" x14ac:dyDescent="0.35">
      <c r="A437" t="s">
        <v>2480</v>
      </c>
      <c r="B437" t="s">
        <v>1629</v>
      </c>
      <c r="D437" t="b">
        <f>IFERROR(VLOOKUP(B437,PatData!$A$2:$A$1440,1,),"")&lt;&gt;""</f>
        <v>1</v>
      </c>
      <c r="F437" t="b">
        <v>0</v>
      </c>
      <c r="G437" t="b">
        <v>0</v>
      </c>
      <c r="H437" t="b">
        <v>0</v>
      </c>
      <c r="I437" t="b">
        <v>0</v>
      </c>
    </row>
    <row r="438" spans="1:9" x14ac:dyDescent="0.35">
      <c r="A438" t="s">
        <v>2481</v>
      </c>
      <c r="B438" t="s">
        <v>1630</v>
      </c>
      <c r="D438" t="b">
        <f>IFERROR(VLOOKUP(B438,PatData!$A$2:$A$1440,1,),"")&lt;&gt;""</f>
        <v>1</v>
      </c>
      <c r="F438" t="b">
        <v>0</v>
      </c>
      <c r="G438" t="b">
        <v>0</v>
      </c>
      <c r="H438" t="b">
        <v>0</v>
      </c>
      <c r="I438" t="b">
        <v>0</v>
      </c>
    </row>
    <row r="439" spans="1:9" x14ac:dyDescent="0.35">
      <c r="A439" t="s">
        <v>2482</v>
      </c>
      <c r="B439" t="s">
        <v>1631</v>
      </c>
      <c r="D439" t="b">
        <f>IFERROR(VLOOKUP(B439,PatData!$A$2:$A$1440,1,),"")&lt;&gt;""</f>
        <v>1</v>
      </c>
      <c r="F439" t="b">
        <v>0</v>
      </c>
      <c r="G439" t="b">
        <v>0</v>
      </c>
      <c r="H439" t="b">
        <v>0</v>
      </c>
      <c r="I439" t="b">
        <v>0</v>
      </c>
    </row>
    <row r="440" spans="1:9" x14ac:dyDescent="0.35">
      <c r="A440" t="s">
        <v>2483</v>
      </c>
      <c r="B440" t="s">
        <v>1632</v>
      </c>
      <c r="D440" t="b">
        <f>IFERROR(VLOOKUP(B440,PatData!$A$2:$A$1440,1,),"")&lt;&gt;""</f>
        <v>1</v>
      </c>
      <c r="F440" t="b">
        <v>0</v>
      </c>
      <c r="G440" t="b">
        <v>0</v>
      </c>
      <c r="H440" t="b">
        <v>0</v>
      </c>
      <c r="I440" t="b">
        <v>0</v>
      </c>
    </row>
    <row r="441" spans="1:9" x14ac:dyDescent="0.35">
      <c r="A441" t="s">
        <v>2484</v>
      </c>
      <c r="B441" t="s">
        <v>1633</v>
      </c>
      <c r="D441" t="b">
        <f>IFERROR(VLOOKUP(B441,PatData!$A$2:$A$1440,1,),"")&lt;&gt;""</f>
        <v>1</v>
      </c>
      <c r="F441" t="b">
        <v>0</v>
      </c>
      <c r="G441" t="b">
        <v>0</v>
      </c>
      <c r="H441" t="b">
        <v>0</v>
      </c>
      <c r="I441" t="b">
        <v>0</v>
      </c>
    </row>
    <row r="442" spans="1:9" x14ac:dyDescent="0.35">
      <c r="A442" t="s">
        <v>2485</v>
      </c>
      <c r="B442" t="s">
        <v>1634</v>
      </c>
      <c r="D442" t="b">
        <f>IFERROR(VLOOKUP(B442,PatData!$A$2:$A$1440,1,),"")&lt;&gt;""</f>
        <v>1</v>
      </c>
      <c r="F442" t="b">
        <v>0</v>
      </c>
      <c r="G442" t="b">
        <v>0</v>
      </c>
      <c r="H442" t="b">
        <v>0</v>
      </c>
      <c r="I442" t="b">
        <v>0</v>
      </c>
    </row>
    <row r="443" spans="1:9" x14ac:dyDescent="0.35">
      <c r="A443" t="s">
        <v>2486</v>
      </c>
      <c r="B443" t="s">
        <v>1635</v>
      </c>
      <c r="D443" t="b">
        <f>IFERROR(VLOOKUP(B443,PatData!$A$2:$A$1440,1,),"")&lt;&gt;""</f>
        <v>1</v>
      </c>
      <c r="F443" t="b">
        <v>0</v>
      </c>
      <c r="G443" t="b">
        <v>0</v>
      </c>
      <c r="H443" t="b">
        <v>0</v>
      </c>
      <c r="I443" t="b">
        <v>0</v>
      </c>
    </row>
    <row r="444" spans="1:9" x14ac:dyDescent="0.35">
      <c r="A444" t="s">
        <v>2487</v>
      </c>
      <c r="B444" t="s">
        <v>1636</v>
      </c>
      <c r="D444" t="b">
        <f>IFERROR(VLOOKUP(B444,PatData!$A$2:$A$1440,1,),"")&lt;&gt;""</f>
        <v>1</v>
      </c>
      <c r="F444" t="b">
        <v>0</v>
      </c>
      <c r="G444" t="b">
        <v>0</v>
      </c>
      <c r="H444" t="b">
        <v>0</v>
      </c>
      <c r="I444" t="b">
        <v>0</v>
      </c>
    </row>
    <row r="445" spans="1:9" x14ac:dyDescent="0.35">
      <c r="A445" t="s">
        <v>2488</v>
      </c>
      <c r="B445" t="s">
        <v>1637</v>
      </c>
      <c r="D445" t="b">
        <f>IFERROR(VLOOKUP(B445,PatData!$A$2:$A$1440,1,),"")&lt;&gt;""</f>
        <v>1</v>
      </c>
      <c r="F445" t="b">
        <v>0</v>
      </c>
      <c r="G445" t="b">
        <v>0</v>
      </c>
      <c r="H445" t="b">
        <v>0</v>
      </c>
      <c r="I445" t="b">
        <v>0</v>
      </c>
    </row>
    <row r="446" spans="1:9" x14ac:dyDescent="0.35">
      <c r="A446" t="s">
        <v>2489</v>
      </c>
      <c r="B446" t="s">
        <v>1638</v>
      </c>
      <c r="D446" t="b">
        <f>IFERROR(VLOOKUP(B446,PatData!$A$2:$A$1440,1,),"")&lt;&gt;""</f>
        <v>1</v>
      </c>
      <c r="F446" t="b">
        <v>0</v>
      </c>
      <c r="G446" t="b">
        <v>0</v>
      </c>
      <c r="H446" t="b">
        <v>0</v>
      </c>
      <c r="I446" t="b">
        <v>0</v>
      </c>
    </row>
    <row r="447" spans="1:9" x14ac:dyDescent="0.35">
      <c r="A447" t="s">
        <v>2490</v>
      </c>
      <c r="B447" t="s">
        <v>1639</v>
      </c>
      <c r="D447" t="b">
        <f>IFERROR(VLOOKUP(B447,PatData!$A$2:$A$1440,1,),"")&lt;&gt;""</f>
        <v>1</v>
      </c>
      <c r="F447" t="b">
        <v>0</v>
      </c>
      <c r="G447" t="b">
        <v>0</v>
      </c>
      <c r="H447" t="b">
        <v>0</v>
      </c>
      <c r="I447" t="b">
        <v>0</v>
      </c>
    </row>
    <row r="448" spans="1:9" x14ac:dyDescent="0.35">
      <c r="A448" t="s">
        <v>2491</v>
      </c>
      <c r="B448" t="s">
        <v>1640</v>
      </c>
      <c r="D448" t="b">
        <f>IFERROR(VLOOKUP(B448,PatData!$A$2:$A$1440,1,),"")&lt;&gt;""</f>
        <v>1</v>
      </c>
      <c r="F448" t="b">
        <v>0</v>
      </c>
      <c r="G448" t="b">
        <v>0</v>
      </c>
      <c r="H448" t="b">
        <v>0</v>
      </c>
      <c r="I448" t="b">
        <v>0</v>
      </c>
    </row>
    <row r="449" spans="1:9" x14ac:dyDescent="0.35">
      <c r="A449" t="s">
        <v>2492</v>
      </c>
      <c r="B449" t="s">
        <v>1641</v>
      </c>
      <c r="D449" t="b">
        <f>IFERROR(VLOOKUP(B449,PatData!$A$2:$A$1440,1,),"")&lt;&gt;""</f>
        <v>1</v>
      </c>
      <c r="F449" t="b">
        <v>0</v>
      </c>
      <c r="G449" t="b">
        <v>0</v>
      </c>
      <c r="H449" t="b">
        <v>0</v>
      </c>
      <c r="I449" t="b">
        <v>0</v>
      </c>
    </row>
    <row r="450" spans="1:9" x14ac:dyDescent="0.35">
      <c r="A450" t="s">
        <v>2493</v>
      </c>
      <c r="B450" t="s">
        <v>1642</v>
      </c>
      <c r="D450" t="b">
        <f>IFERROR(VLOOKUP(B450,PatData!$A$2:$A$1440,1,),"")&lt;&gt;""</f>
        <v>1</v>
      </c>
      <c r="F450" t="b">
        <v>0</v>
      </c>
      <c r="G450" t="b">
        <v>0</v>
      </c>
      <c r="H450" t="b">
        <v>0</v>
      </c>
      <c r="I450" t="b">
        <v>0</v>
      </c>
    </row>
    <row r="451" spans="1:9" x14ac:dyDescent="0.35">
      <c r="A451" t="s">
        <v>2494</v>
      </c>
      <c r="B451" t="s">
        <v>1643</v>
      </c>
      <c r="D451" t="b">
        <f>IFERROR(VLOOKUP(B451,PatData!$A$2:$A$1440,1,),"")&lt;&gt;""</f>
        <v>1</v>
      </c>
      <c r="F451" t="b">
        <v>0</v>
      </c>
      <c r="G451" t="b">
        <v>0</v>
      </c>
      <c r="H451" t="b">
        <v>0</v>
      </c>
      <c r="I451" t="b">
        <v>0</v>
      </c>
    </row>
    <row r="452" spans="1:9" x14ac:dyDescent="0.35">
      <c r="A452" t="s">
        <v>2495</v>
      </c>
      <c r="B452" t="s">
        <v>1644</v>
      </c>
      <c r="D452" t="b">
        <f>IFERROR(VLOOKUP(B452,PatData!$A$2:$A$1440,1,),"")&lt;&gt;""</f>
        <v>1</v>
      </c>
      <c r="F452" t="b">
        <v>0</v>
      </c>
      <c r="G452" t="b">
        <v>0</v>
      </c>
      <c r="H452" t="b">
        <v>0</v>
      </c>
      <c r="I452" t="b">
        <v>0</v>
      </c>
    </row>
    <row r="453" spans="1:9" x14ac:dyDescent="0.35">
      <c r="A453" t="s">
        <v>2496</v>
      </c>
      <c r="B453" t="s">
        <v>1645</v>
      </c>
      <c r="D453" t="b">
        <f>IFERROR(VLOOKUP(B453,PatData!$A$2:$A$1440,1,),"")&lt;&gt;""</f>
        <v>1</v>
      </c>
      <c r="F453" t="b">
        <v>0</v>
      </c>
      <c r="G453" t="b">
        <v>0</v>
      </c>
      <c r="H453" t="b">
        <v>0</v>
      </c>
      <c r="I453" t="b">
        <v>0</v>
      </c>
    </row>
    <row r="454" spans="1:9" x14ac:dyDescent="0.35">
      <c r="A454" t="s">
        <v>2497</v>
      </c>
      <c r="B454" t="s">
        <v>1646</v>
      </c>
      <c r="D454" t="b">
        <f>IFERROR(VLOOKUP(B454,PatData!$A$2:$A$1440,1,),"")&lt;&gt;""</f>
        <v>1</v>
      </c>
      <c r="F454" t="b">
        <v>0</v>
      </c>
      <c r="G454" t="b">
        <v>0</v>
      </c>
      <c r="H454" t="b">
        <v>0</v>
      </c>
      <c r="I454" t="b">
        <v>0</v>
      </c>
    </row>
    <row r="455" spans="1:9" x14ac:dyDescent="0.35">
      <c r="A455" t="s">
        <v>2498</v>
      </c>
      <c r="B455" t="s">
        <v>1647</v>
      </c>
      <c r="D455" t="b">
        <f>IFERROR(VLOOKUP(B455,PatData!$A$2:$A$1440,1,),"")&lt;&gt;""</f>
        <v>1</v>
      </c>
      <c r="F455" t="b">
        <v>0</v>
      </c>
      <c r="G455" t="b">
        <v>0</v>
      </c>
      <c r="H455" t="b">
        <v>0</v>
      </c>
      <c r="I455" t="b">
        <v>0</v>
      </c>
    </row>
    <row r="456" spans="1:9" x14ac:dyDescent="0.35">
      <c r="A456" t="s">
        <v>2499</v>
      </c>
      <c r="B456" t="s">
        <v>1648</v>
      </c>
      <c r="D456" t="b">
        <f>IFERROR(VLOOKUP(B456,PatData!$A$2:$A$1440,1,),"")&lt;&gt;""</f>
        <v>1</v>
      </c>
      <c r="F456" t="b">
        <v>0</v>
      </c>
      <c r="G456" t="b">
        <v>0</v>
      </c>
      <c r="H456" t="b">
        <v>0</v>
      </c>
      <c r="I456" t="b">
        <v>0</v>
      </c>
    </row>
    <row r="457" spans="1:9" x14ac:dyDescent="0.35">
      <c r="A457" t="s">
        <v>2500</v>
      </c>
      <c r="B457" t="s">
        <v>1649</v>
      </c>
      <c r="D457" t="b">
        <f>IFERROR(VLOOKUP(B457,PatData!$A$2:$A$1440,1,),"")&lt;&gt;""</f>
        <v>1</v>
      </c>
      <c r="F457" t="b">
        <v>0</v>
      </c>
      <c r="G457" t="b">
        <v>0</v>
      </c>
      <c r="H457" t="b">
        <v>0</v>
      </c>
      <c r="I457" t="b">
        <v>0</v>
      </c>
    </row>
    <row r="458" spans="1:9" x14ac:dyDescent="0.35">
      <c r="A458" t="s">
        <v>2501</v>
      </c>
      <c r="B458" t="s">
        <v>1650</v>
      </c>
      <c r="D458" t="b">
        <f>IFERROR(VLOOKUP(B458,PatData!$A$2:$A$1440,1,),"")&lt;&gt;""</f>
        <v>1</v>
      </c>
      <c r="F458" t="b">
        <v>0</v>
      </c>
      <c r="G458" t="b">
        <v>0</v>
      </c>
      <c r="H458" t="b">
        <v>0</v>
      </c>
      <c r="I458" t="b">
        <v>0</v>
      </c>
    </row>
    <row r="459" spans="1:9" x14ac:dyDescent="0.35">
      <c r="A459" t="s">
        <v>2502</v>
      </c>
      <c r="B459" t="s">
        <v>1651</v>
      </c>
      <c r="D459" t="b">
        <f>IFERROR(VLOOKUP(B459,PatData!$A$2:$A$1440,1,),"")&lt;&gt;""</f>
        <v>1</v>
      </c>
      <c r="F459" t="b">
        <v>0</v>
      </c>
      <c r="G459" t="b">
        <v>0</v>
      </c>
      <c r="H459" t="b">
        <v>0</v>
      </c>
      <c r="I459" t="b">
        <v>0</v>
      </c>
    </row>
    <row r="460" spans="1:9" x14ac:dyDescent="0.35">
      <c r="A460" t="s">
        <v>2503</v>
      </c>
      <c r="B460" t="s">
        <v>1652</v>
      </c>
      <c r="D460" t="b">
        <f>IFERROR(VLOOKUP(B460,PatData!$A$2:$A$1440,1,),"")&lt;&gt;""</f>
        <v>1</v>
      </c>
      <c r="E460">
        <v>1</v>
      </c>
      <c r="F460" t="b">
        <v>0</v>
      </c>
      <c r="G460" t="b">
        <v>0</v>
      </c>
      <c r="H460" t="b">
        <v>0</v>
      </c>
      <c r="I460" t="b">
        <v>0</v>
      </c>
    </row>
    <row r="461" spans="1:9" x14ac:dyDescent="0.35">
      <c r="A461" t="s">
        <v>2504</v>
      </c>
      <c r="B461" t="s">
        <v>1653</v>
      </c>
      <c r="D461" t="b">
        <f>IFERROR(VLOOKUP(B461,PatData!$A$2:$A$1440,1,),"")&lt;&gt;""</f>
        <v>1</v>
      </c>
      <c r="E461">
        <v>1</v>
      </c>
      <c r="F461" t="b">
        <v>0</v>
      </c>
      <c r="G461" t="b">
        <v>0</v>
      </c>
      <c r="H461" t="b">
        <v>0</v>
      </c>
      <c r="I461" t="b">
        <v>0</v>
      </c>
    </row>
    <row r="462" spans="1:9" x14ac:dyDescent="0.35">
      <c r="A462" t="s">
        <v>2505</v>
      </c>
      <c r="B462" t="s">
        <v>1654</v>
      </c>
      <c r="D462" t="b">
        <f>IFERROR(VLOOKUP(B462,PatData!$A$2:$A$1440,1,),"")&lt;&gt;""</f>
        <v>1</v>
      </c>
      <c r="E462">
        <v>1</v>
      </c>
      <c r="F462" t="b">
        <v>0</v>
      </c>
      <c r="G462" t="b">
        <v>0</v>
      </c>
      <c r="H462" t="b">
        <v>0</v>
      </c>
      <c r="I462" t="b">
        <v>0</v>
      </c>
    </row>
    <row r="463" spans="1:9" x14ac:dyDescent="0.35">
      <c r="A463" t="s">
        <v>2506</v>
      </c>
      <c r="B463" t="s">
        <v>1655</v>
      </c>
      <c r="D463" t="b">
        <f>IFERROR(VLOOKUP(B463,PatData!$A$2:$A$1440,1,),"")&lt;&gt;""</f>
        <v>1</v>
      </c>
      <c r="E463">
        <v>1</v>
      </c>
      <c r="F463" t="b">
        <v>0</v>
      </c>
      <c r="G463" t="b">
        <v>0</v>
      </c>
      <c r="H463" t="b">
        <v>0</v>
      </c>
      <c r="I463" t="b">
        <v>0</v>
      </c>
    </row>
    <row r="464" spans="1:9" x14ac:dyDescent="0.35">
      <c r="A464" t="s">
        <v>2507</v>
      </c>
      <c r="B464" t="s">
        <v>1656</v>
      </c>
      <c r="D464" t="b">
        <f>IFERROR(VLOOKUP(B464,PatData!$A$2:$A$1440,1,),"")&lt;&gt;""</f>
        <v>1</v>
      </c>
      <c r="E464">
        <v>1</v>
      </c>
      <c r="F464" t="b">
        <v>0</v>
      </c>
      <c r="G464" t="b">
        <v>0</v>
      </c>
      <c r="H464" t="b">
        <v>0</v>
      </c>
      <c r="I464" t="b">
        <v>0</v>
      </c>
    </row>
    <row r="465" spans="1:9" x14ac:dyDescent="0.35">
      <c r="A465" t="s">
        <v>2508</v>
      </c>
      <c r="B465" t="s">
        <v>1657</v>
      </c>
      <c r="D465" t="b">
        <f>IFERROR(VLOOKUP(B465,PatData!$A$2:$A$1440,1,),"")&lt;&gt;""</f>
        <v>1</v>
      </c>
      <c r="E465">
        <v>1</v>
      </c>
      <c r="F465" t="b">
        <v>0</v>
      </c>
      <c r="G465" t="b">
        <v>0</v>
      </c>
      <c r="H465" t="b">
        <v>0</v>
      </c>
      <c r="I465" t="b">
        <v>0</v>
      </c>
    </row>
    <row r="466" spans="1:9" x14ac:dyDescent="0.35">
      <c r="A466" t="s">
        <v>2509</v>
      </c>
      <c r="B466" t="s">
        <v>1658</v>
      </c>
      <c r="D466" t="b">
        <f>IFERROR(VLOOKUP(B466,PatData!$A$2:$A$1440,1,),"")&lt;&gt;""</f>
        <v>1</v>
      </c>
      <c r="E466">
        <v>1</v>
      </c>
      <c r="F466" t="b">
        <v>0</v>
      </c>
      <c r="G466" t="b">
        <v>0</v>
      </c>
      <c r="H466" t="b">
        <v>0</v>
      </c>
      <c r="I466" t="b">
        <v>0</v>
      </c>
    </row>
    <row r="467" spans="1:9" x14ac:dyDescent="0.35">
      <c r="A467" t="s">
        <v>2510</v>
      </c>
      <c r="B467" t="s">
        <v>1659</v>
      </c>
      <c r="D467" t="b">
        <f>IFERROR(VLOOKUP(B467,PatData!$A$2:$A$1440,1,),"")&lt;&gt;""</f>
        <v>1</v>
      </c>
      <c r="E467">
        <v>1</v>
      </c>
      <c r="F467" t="b">
        <v>0</v>
      </c>
      <c r="G467" t="b">
        <v>0</v>
      </c>
      <c r="H467" t="b">
        <v>0</v>
      </c>
      <c r="I467" t="b">
        <v>0</v>
      </c>
    </row>
    <row r="468" spans="1:9" x14ac:dyDescent="0.35">
      <c r="A468" t="s">
        <v>2511</v>
      </c>
      <c r="B468" t="s">
        <v>1660</v>
      </c>
      <c r="D468" t="b">
        <f>IFERROR(VLOOKUP(B468,PatData!$A$2:$A$1440,1,),"")&lt;&gt;""</f>
        <v>1</v>
      </c>
      <c r="E468">
        <v>1</v>
      </c>
      <c r="F468" t="b">
        <v>0</v>
      </c>
      <c r="G468" t="b">
        <v>0</v>
      </c>
      <c r="H468" t="b">
        <v>0</v>
      </c>
      <c r="I468" t="b">
        <v>0</v>
      </c>
    </row>
    <row r="469" spans="1:9" x14ac:dyDescent="0.35">
      <c r="A469" t="s">
        <v>2512</v>
      </c>
      <c r="B469" t="s">
        <v>1661</v>
      </c>
      <c r="D469" t="b">
        <f>IFERROR(VLOOKUP(B469,PatData!$A$2:$A$1440,1,),"")&lt;&gt;""</f>
        <v>1</v>
      </c>
      <c r="E469">
        <v>1</v>
      </c>
      <c r="F469" t="b">
        <v>0</v>
      </c>
      <c r="G469" t="b">
        <v>0</v>
      </c>
      <c r="H469" t="b">
        <v>0</v>
      </c>
      <c r="I469" t="b">
        <v>0</v>
      </c>
    </row>
    <row r="470" spans="1:9" x14ac:dyDescent="0.35">
      <c r="A470" t="s">
        <v>2513</v>
      </c>
      <c r="B470" t="s">
        <v>1662</v>
      </c>
      <c r="D470" t="b">
        <f>IFERROR(VLOOKUP(B470,PatData!$A$2:$A$1440,1,),"")&lt;&gt;""</f>
        <v>1</v>
      </c>
      <c r="E470">
        <v>1</v>
      </c>
      <c r="F470" t="b">
        <v>0</v>
      </c>
      <c r="G470" t="b">
        <v>0</v>
      </c>
      <c r="H470" t="b">
        <v>0</v>
      </c>
      <c r="I470" t="b">
        <v>0</v>
      </c>
    </row>
    <row r="471" spans="1:9" x14ac:dyDescent="0.35">
      <c r="A471" t="s">
        <v>2514</v>
      </c>
      <c r="B471" t="s">
        <v>1663</v>
      </c>
      <c r="D471" t="b">
        <f>IFERROR(VLOOKUP(B471,PatData!$A$2:$A$1440,1,),"")&lt;&gt;""</f>
        <v>1</v>
      </c>
      <c r="E471">
        <v>1</v>
      </c>
      <c r="F471" t="b">
        <v>0</v>
      </c>
      <c r="G471" t="b">
        <v>0</v>
      </c>
      <c r="H471" t="b">
        <v>0</v>
      </c>
      <c r="I471" t="b">
        <v>0</v>
      </c>
    </row>
    <row r="472" spans="1:9" x14ac:dyDescent="0.35">
      <c r="A472" t="s">
        <v>2515</v>
      </c>
      <c r="B472" t="s">
        <v>1664</v>
      </c>
      <c r="D472" t="b">
        <f>IFERROR(VLOOKUP(B472,PatData!$A$2:$A$1440,1,),"")&lt;&gt;""</f>
        <v>1</v>
      </c>
      <c r="E472">
        <v>1</v>
      </c>
      <c r="F472" t="b">
        <v>0</v>
      </c>
      <c r="G472" t="b">
        <v>0</v>
      </c>
      <c r="H472" t="b">
        <v>0</v>
      </c>
      <c r="I472" t="b">
        <v>0</v>
      </c>
    </row>
    <row r="473" spans="1:9" x14ac:dyDescent="0.35">
      <c r="A473" t="s">
        <v>2516</v>
      </c>
      <c r="B473" t="s">
        <v>1665</v>
      </c>
      <c r="D473" t="b">
        <f>IFERROR(VLOOKUP(B473,PatData!$A$2:$A$1440,1,),"")&lt;&gt;""</f>
        <v>1</v>
      </c>
      <c r="E473">
        <v>1</v>
      </c>
      <c r="F473" t="b">
        <v>0</v>
      </c>
      <c r="G473" t="b">
        <v>0</v>
      </c>
      <c r="H473" t="b">
        <v>0</v>
      </c>
      <c r="I473" t="b">
        <v>0</v>
      </c>
    </row>
    <row r="474" spans="1:9" x14ac:dyDescent="0.35">
      <c r="A474" t="s">
        <v>2517</v>
      </c>
      <c r="B474" t="s">
        <v>1666</v>
      </c>
      <c r="D474" t="b">
        <f>IFERROR(VLOOKUP(B474,PatData!$A$2:$A$1440,1,),"")&lt;&gt;""</f>
        <v>1</v>
      </c>
      <c r="E474">
        <v>1</v>
      </c>
      <c r="F474" t="b">
        <v>0</v>
      </c>
      <c r="G474" t="b">
        <v>0</v>
      </c>
      <c r="H474" t="b">
        <v>0</v>
      </c>
      <c r="I474" t="b">
        <v>0</v>
      </c>
    </row>
    <row r="475" spans="1:9" x14ac:dyDescent="0.35">
      <c r="A475" t="s">
        <v>2518</v>
      </c>
      <c r="B475" t="s">
        <v>1667</v>
      </c>
      <c r="D475" t="b">
        <f>IFERROR(VLOOKUP(B475,PatData!$A$2:$A$1440,1,),"")&lt;&gt;""</f>
        <v>1</v>
      </c>
      <c r="E475">
        <v>1</v>
      </c>
      <c r="F475" t="b">
        <v>0</v>
      </c>
      <c r="G475" t="b">
        <v>0</v>
      </c>
      <c r="H475" t="b">
        <v>0</v>
      </c>
      <c r="I475" t="b">
        <v>0</v>
      </c>
    </row>
    <row r="476" spans="1:9" x14ac:dyDescent="0.35">
      <c r="A476" t="s">
        <v>2519</v>
      </c>
      <c r="B476" t="s">
        <v>1668</v>
      </c>
      <c r="D476" t="b">
        <f>IFERROR(VLOOKUP(B476,PatData!$A$2:$A$1440,1,),"")&lt;&gt;""</f>
        <v>1</v>
      </c>
      <c r="E476">
        <v>1</v>
      </c>
      <c r="F476" t="b">
        <v>0</v>
      </c>
      <c r="G476" t="b">
        <v>0</v>
      </c>
      <c r="H476" t="b">
        <v>0</v>
      </c>
      <c r="I476" t="b">
        <v>0</v>
      </c>
    </row>
    <row r="477" spans="1:9" x14ac:dyDescent="0.35">
      <c r="A477" t="s">
        <v>2520</v>
      </c>
      <c r="B477" t="s">
        <v>1669</v>
      </c>
      <c r="D477" t="b">
        <f>IFERROR(VLOOKUP(B477,PatData!$A$2:$A$1440,1,),"")&lt;&gt;""</f>
        <v>1</v>
      </c>
      <c r="E477">
        <v>1</v>
      </c>
      <c r="F477" t="b">
        <v>0</v>
      </c>
      <c r="G477" t="b">
        <v>0</v>
      </c>
      <c r="H477" t="b">
        <v>0</v>
      </c>
      <c r="I477" t="b">
        <v>0</v>
      </c>
    </row>
    <row r="478" spans="1:9" x14ac:dyDescent="0.35">
      <c r="A478" t="s">
        <v>2521</v>
      </c>
      <c r="B478" t="s">
        <v>1670</v>
      </c>
      <c r="D478" t="b">
        <f>IFERROR(VLOOKUP(B478,PatData!$A$2:$A$1440,1,),"")&lt;&gt;""</f>
        <v>1</v>
      </c>
      <c r="E478">
        <v>1</v>
      </c>
      <c r="F478" t="b">
        <v>0</v>
      </c>
      <c r="G478" t="b">
        <v>0</v>
      </c>
      <c r="H478" t="b">
        <v>0</v>
      </c>
      <c r="I478" t="b">
        <v>0</v>
      </c>
    </row>
    <row r="479" spans="1:9" x14ac:dyDescent="0.35">
      <c r="A479" t="s">
        <v>2522</v>
      </c>
      <c r="B479" t="s">
        <v>1671</v>
      </c>
      <c r="D479" t="b">
        <f>IFERROR(VLOOKUP(B479,PatData!$A$2:$A$1440,1,),"")&lt;&gt;""</f>
        <v>1</v>
      </c>
      <c r="E479">
        <v>1</v>
      </c>
      <c r="F479" t="b">
        <v>0</v>
      </c>
      <c r="G479" t="b">
        <v>0</v>
      </c>
      <c r="H479" t="b">
        <v>0</v>
      </c>
      <c r="I479" t="b">
        <v>0</v>
      </c>
    </row>
    <row r="480" spans="1:9" x14ac:dyDescent="0.35">
      <c r="A480" t="s">
        <v>2523</v>
      </c>
      <c r="B480" t="s">
        <v>1672</v>
      </c>
      <c r="D480" t="b">
        <f>IFERROR(VLOOKUP(B480,PatData!$A$2:$A$1440,1,),"")&lt;&gt;""</f>
        <v>1</v>
      </c>
      <c r="E480">
        <v>1</v>
      </c>
      <c r="F480" t="b">
        <v>0</v>
      </c>
      <c r="G480" t="b">
        <v>0</v>
      </c>
      <c r="H480" t="b">
        <v>0</v>
      </c>
      <c r="I480" t="b">
        <v>0</v>
      </c>
    </row>
    <row r="481" spans="1:9" x14ac:dyDescent="0.35">
      <c r="A481" t="s">
        <v>2524</v>
      </c>
      <c r="B481" t="s">
        <v>1673</v>
      </c>
      <c r="D481" t="b">
        <f>IFERROR(VLOOKUP(B481,PatData!$A$2:$A$1440,1,),"")&lt;&gt;""</f>
        <v>1</v>
      </c>
      <c r="E481">
        <v>1</v>
      </c>
      <c r="F481" t="b">
        <v>0</v>
      </c>
      <c r="G481" t="b">
        <v>0</v>
      </c>
      <c r="H481" t="b">
        <v>0</v>
      </c>
      <c r="I481" t="b">
        <v>0</v>
      </c>
    </row>
    <row r="482" spans="1:9" x14ac:dyDescent="0.35">
      <c r="A482" t="s">
        <v>2525</v>
      </c>
      <c r="B482" t="s">
        <v>1674</v>
      </c>
      <c r="D482" t="b">
        <f>IFERROR(VLOOKUP(B482,PatData!$A$2:$A$1440,1,),"")&lt;&gt;""</f>
        <v>1</v>
      </c>
      <c r="E482">
        <v>1</v>
      </c>
      <c r="F482" t="b">
        <v>0</v>
      </c>
      <c r="G482" t="b">
        <v>0</v>
      </c>
      <c r="H482" t="b">
        <v>0</v>
      </c>
      <c r="I482" t="b">
        <v>0</v>
      </c>
    </row>
    <row r="483" spans="1:9" x14ac:dyDescent="0.35">
      <c r="A483" t="s">
        <v>2526</v>
      </c>
      <c r="B483" t="s">
        <v>1675</v>
      </c>
      <c r="D483" t="b">
        <f>IFERROR(VLOOKUP(B483,PatData!$A$2:$A$1440,1,),"")&lt;&gt;""</f>
        <v>1</v>
      </c>
      <c r="E483">
        <v>1</v>
      </c>
      <c r="F483" t="b">
        <v>0</v>
      </c>
      <c r="G483" t="b">
        <v>0</v>
      </c>
      <c r="H483" t="b">
        <v>0</v>
      </c>
      <c r="I483" t="b">
        <v>0</v>
      </c>
    </row>
    <row r="484" spans="1:9" x14ac:dyDescent="0.35">
      <c r="A484" t="s">
        <v>2527</v>
      </c>
      <c r="B484" t="s">
        <v>1676</v>
      </c>
      <c r="D484" t="b">
        <f>IFERROR(VLOOKUP(B484,PatData!$A$2:$A$1440,1,),"")&lt;&gt;""</f>
        <v>1</v>
      </c>
      <c r="E484">
        <v>1</v>
      </c>
      <c r="F484" t="b">
        <v>0</v>
      </c>
      <c r="G484" t="b">
        <v>0</v>
      </c>
      <c r="H484" t="b">
        <v>0</v>
      </c>
      <c r="I484" t="b">
        <v>0</v>
      </c>
    </row>
    <row r="485" spans="1:9" x14ac:dyDescent="0.35">
      <c r="A485" t="s">
        <v>2528</v>
      </c>
      <c r="B485" t="s">
        <v>1677</v>
      </c>
      <c r="D485" t="b">
        <f>IFERROR(VLOOKUP(B485,PatData!$A$2:$A$1440,1,),"")&lt;&gt;""</f>
        <v>1</v>
      </c>
      <c r="E485">
        <v>1</v>
      </c>
      <c r="F485" t="b">
        <v>0</v>
      </c>
      <c r="G485" t="b">
        <v>0</v>
      </c>
      <c r="H485" t="b">
        <v>0</v>
      </c>
      <c r="I485" t="b">
        <v>0</v>
      </c>
    </row>
    <row r="486" spans="1:9" x14ac:dyDescent="0.35">
      <c r="A486" t="s">
        <v>2529</v>
      </c>
      <c r="B486" t="s">
        <v>1678</v>
      </c>
      <c r="D486" t="b">
        <f>IFERROR(VLOOKUP(B486,PatData!$A$2:$A$1440,1,),"")&lt;&gt;""</f>
        <v>1</v>
      </c>
      <c r="E486">
        <v>1</v>
      </c>
      <c r="F486" t="b">
        <v>0</v>
      </c>
      <c r="G486" t="b">
        <v>0</v>
      </c>
      <c r="H486" t="b">
        <v>0</v>
      </c>
      <c r="I486" t="b">
        <v>0</v>
      </c>
    </row>
    <row r="487" spans="1:9" x14ac:dyDescent="0.35">
      <c r="A487" t="s">
        <v>2530</v>
      </c>
      <c r="B487" t="s">
        <v>1679</v>
      </c>
      <c r="D487" t="b">
        <f>IFERROR(VLOOKUP(B487,PatData!$A$2:$A$1440,1,),"")&lt;&gt;""</f>
        <v>1</v>
      </c>
      <c r="E487">
        <v>1</v>
      </c>
      <c r="F487" t="b">
        <v>0</v>
      </c>
      <c r="G487" t="b">
        <v>0</v>
      </c>
      <c r="H487" t="b">
        <v>0</v>
      </c>
      <c r="I487" t="b">
        <v>0</v>
      </c>
    </row>
    <row r="488" spans="1:9" x14ac:dyDescent="0.35">
      <c r="A488" t="s">
        <v>2531</v>
      </c>
      <c r="B488" t="s">
        <v>1680</v>
      </c>
      <c r="D488" t="b">
        <f>IFERROR(VLOOKUP(B488,PatData!$A$2:$A$1440,1,),"")&lt;&gt;""</f>
        <v>1</v>
      </c>
      <c r="E488">
        <v>1</v>
      </c>
      <c r="F488" t="b">
        <v>0</v>
      </c>
      <c r="G488" t="b">
        <v>0</v>
      </c>
      <c r="H488" t="b">
        <v>0</v>
      </c>
      <c r="I488" t="b">
        <v>0</v>
      </c>
    </row>
    <row r="489" spans="1:9" x14ac:dyDescent="0.35">
      <c r="A489" t="s">
        <v>2532</v>
      </c>
      <c r="B489" t="s">
        <v>1681</v>
      </c>
      <c r="D489" t="b">
        <f>IFERROR(VLOOKUP(B489,PatData!$A$2:$A$1440,1,),"")&lt;&gt;""</f>
        <v>1</v>
      </c>
      <c r="E489">
        <v>1</v>
      </c>
      <c r="F489" t="b">
        <v>0</v>
      </c>
      <c r="G489" t="b">
        <v>0</v>
      </c>
      <c r="H489" t="b">
        <v>0</v>
      </c>
      <c r="I489" t="b">
        <v>0</v>
      </c>
    </row>
    <row r="490" spans="1:9" x14ac:dyDescent="0.35">
      <c r="A490" t="s">
        <v>2533</v>
      </c>
      <c r="B490" t="s">
        <v>1682</v>
      </c>
      <c r="D490" t="b">
        <f>IFERROR(VLOOKUP(B490,PatData!$A$2:$A$1440,1,),"")&lt;&gt;""</f>
        <v>1</v>
      </c>
      <c r="F490" t="b">
        <v>0</v>
      </c>
      <c r="G490" t="b">
        <v>0</v>
      </c>
      <c r="H490" t="b">
        <v>0</v>
      </c>
      <c r="I490" t="b">
        <v>0</v>
      </c>
    </row>
    <row r="491" spans="1:9" x14ac:dyDescent="0.35">
      <c r="A491" t="s">
        <v>2534</v>
      </c>
      <c r="B491" t="s">
        <v>1683</v>
      </c>
      <c r="D491" t="b">
        <f>IFERROR(VLOOKUP(B491,PatData!$A$2:$A$1440,1,),"")&lt;&gt;""</f>
        <v>1</v>
      </c>
      <c r="F491" t="b">
        <v>0</v>
      </c>
      <c r="G491" t="b">
        <v>0</v>
      </c>
      <c r="H491" t="b">
        <v>0</v>
      </c>
      <c r="I491" t="b">
        <v>0</v>
      </c>
    </row>
    <row r="492" spans="1:9" x14ac:dyDescent="0.35">
      <c r="A492" t="s">
        <v>2535</v>
      </c>
      <c r="B492" t="s">
        <v>1684</v>
      </c>
      <c r="D492" t="b">
        <f>IFERROR(VLOOKUP(B492,PatData!$A$2:$A$1440,1,),"")&lt;&gt;""</f>
        <v>1</v>
      </c>
      <c r="F492" t="b">
        <v>0</v>
      </c>
      <c r="G492" t="b">
        <v>0</v>
      </c>
      <c r="H492" t="b">
        <v>0</v>
      </c>
      <c r="I492" t="b">
        <v>0</v>
      </c>
    </row>
    <row r="493" spans="1:9" x14ac:dyDescent="0.35">
      <c r="A493" t="s">
        <v>2536</v>
      </c>
      <c r="B493" t="s">
        <v>1685</v>
      </c>
      <c r="D493" t="b">
        <f>IFERROR(VLOOKUP(B493,PatData!$A$2:$A$1440,1,),"")&lt;&gt;""</f>
        <v>1</v>
      </c>
      <c r="F493" t="b">
        <v>0</v>
      </c>
      <c r="G493" t="b">
        <v>0</v>
      </c>
      <c r="H493" t="b">
        <v>0</v>
      </c>
      <c r="I493" t="b">
        <v>0</v>
      </c>
    </row>
    <row r="494" spans="1:9" x14ac:dyDescent="0.35">
      <c r="A494" t="s">
        <v>2537</v>
      </c>
      <c r="B494" t="s">
        <v>1686</v>
      </c>
      <c r="D494" t="b">
        <f>IFERROR(VLOOKUP(B494,PatData!$A$2:$A$1440,1,),"")&lt;&gt;""</f>
        <v>1</v>
      </c>
      <c r="F494" t="b">
        <v>0</v>
      </c>
      <c r="G494" t="b">
        <v>0</v>
      </c>
      <c r="H494" t="b">
        <v>0</v>
      </c>
      <c r="I494" t="b">
        <v>0</v>
      </c>
    </row>
    <row r="495" spans="1:9" x14ac:dyDescent="0.35">
      <c r="A495" t="s">
        <v>2538</v>
      </c>
      <c r="B495" t="s">
        <v>1687</v>
      </c>
      <c r="D495" t="b">
        <f>IFERROR(VLOOKUP(B495,PatData!$A$2:$A$1440,1,),"")&lt;&gt;""</f>
        <v>1</v>
      </c>
      <c r="F495" t="b">
        <v>0</v>
      </c>
      <c r="G495" t="b">
        <v>0</v>
      </c>
      <c r="H495" t="b">
        <v>0</v>
      </c>
      <c r="I495" t="b">
        <v>0</v>
      </c>
    </row>
    <row r="496" spans="1:9" x14ac:dyDescent="0.35">
      <c r="A496" t="s">
        <v>2539</v>
      </c>
      <c r="B496" t="s">
        <v>1688</v>
      </c>
      <c r="D496" t="b">
        <f>IFERROR(VLOOKUP(B496,PatData!$A$2:$A$1440,1,),"")&lt;&gt;""</f>
        <v>1</v>
      </c>
      <c r="F496" t="b">
        <v>0</v>
      </c>
      <c r="G496" t="b">
        <v>0</v>
      </c>
      <c r="H496" t="b">
        <v>0</v>
      </c>
      <c r="I496" t="b">
        <v>0</v>
      </c>
    </row>
    <row r="497" spans="1:9" x14ac:dyDescent="0.35">
      <c r="A497" t="s">
        <v>2540</v>
      </c>
      <c r="B497" t="s">
        <v>1689</v>
      </c>
      <c r="D497" t="b">
        <f>IFERROR(VLOOKUP(B497,PatData!$A$2:$A$1440,1,),"")&lt;&gt;""</f>
        <v>1</v>
      </c>
      <c r="F497" t="b">
        <v>0</v>
      </c>
      <c r="G497" t="b">
        <v>0</v>
      </c>
      <c r="H497" t="b">
        <v>0</v>
      </c>
      <c r="I497" t="b">
        <v>0</v>
      </c>
    </row>
    <row r="498" spans="1:9" x14ac:dyDescent="0.35">
      <c r="A498" t="s">
        <v>2541</v>
      </c>
      <c r="B498" t="s">
        <v>1690</v>
      </c>
      <c r="D498" t="b">
        <f>IFERROR(VLOOKUP(B498,PatData!$A$2:$A$1440,1,),"")&lt;&gt;""</f>
        <v>1</v>
      </c>
      <c r="F498" t="b">
        <v>0</v>
      </c>
      <c r="G498" t="b">
        <v>0</v>
      </c>
      <c r="H498" t="b">
        <v>0</v>
      </c>
      <c r="I498" t="b">
        <v>0</v>
      </c>
    </row>
    <row r="499" spans="1:9" x14ac:dyDescent="0.35">
      <c r="A499" t="s">
        <v>2542</v>
      </c>
      <c r="B499" t="s">
        <v>1691</v>
      </c>
      <c r="D499" t="b">
        <f>IFERROR(VLOOKUP(B499,PatData!$A$2:$A$1440,1,),"")&lt;&gt;""</f>
        <v>1</v>
      </c>
      <c r="F499" t="b">
        <v>0</v>
      </c>
      <c r="G499" t="b">
        <v>0</v>
      </c>
      <c r="H499" t="b">
        <v>0</v>
      </c>
      <c r="I499" t="b">
        <v>0</v>
      </c>
    </row>
    <row r="500" spans="1:9" x14ac:dyDescent="0.35">
      <c r="A500" t="s">
        <v>2543</v>
      </c>
      <c r="B500" t="s">
        <v>1692</v>
      </c>
      <c r="D500" t="b">
        <f>IFERROR(VLOOKUP(B500,PatData!$A$2:$A$1440,1,),"")&lt;&gt;""</f>
        <v>1</v>
      </c>
      <c r="F500" t="b">
        <v>0</v>
      </c>
      <c r="G500" t="b">
        <v>0</v>
      </c>
      <c r="H500" t="b">
        <v>0</v>
      </c>
      <c r="I500" t="b">
        <v>0</v>
      </c>
    </row>
    <row r="501" spans="1:9" x14ac:dyDescent="0.35">
      <c r="A501" t="s">
        <v>2544</v>
      </c>
      <c r="B501" t="s">
        <v>1693</v>
      </c>
      <c r="D501" t="b">
        <f>IFERROR(VLOOKUP(B501,PatData!$A$2:$A$1440,1,),"")&lt;&gt;""</f>
        <v>1</v>
      </c>
      <c r="F501" t="b">
        <v>0</v>
      </c>
      <c r="G501" t="b">
        <v>0</v>
      </c>
      <c r="H501" t="b">
        <v>0</v>
      </c>
      <c r="I501" t="b">
        <v>0</v>
      </c>
    </row>
    <row r="502" spans="1:9" x14ac:dyDescent="0.35">
      <c r="A502" t="s">
        <v>2545</v>
      </c>
      <c r="B502" t="s">
        <v>1694</v>
      </c>
      <c r="D502" t="b">
        <f>IFERROR(VLOOKUP(B502,PatData!$A$2:$A$1440,1,),"")&lt;&gt;""</f>
        <v>1</v>
      </c>
      <c r="F502" t="b">
        <v>0</v>
      </c>
      <c r="G502" t="b">
        <v>0</v>
      </c>
      <c r="H502" t="b">
        <v>0</v>
      </c>
      <c r="I502" t="b">
        <v>0</v>
      </c>
    </row>
    <row r="503" spans="1:9" x14ac:dyDescent="0.35">
      <c r="A503" t="s">
        <v>2546</v>
      </c>
      <c r="B503" t="s">
        <v>1695</v>
      </c>
      <c r="D503" t="b">
        <f>IFERROR(VLOOKUP(B503,PatData!$A$2:$A$1440,1,),"")&lt;&gt;""</f>
        <v>1</v>
      </c>
      <c r="F503" t="b">
        <v>0</v>
      </c>
      <c r="G503" t="b">
        <v>0</v>
      </c>
      <c r="H503" t="b">
        <v>0</v>
      </c>
      <c r="I503" t="b">
        <v>0</v>
      </c>
    </row>
    <row r="504" spans="1:9" x14ac:dyDescent="0.35">
      <c r="A504" t="s">
        <v>2547</v>
      </c>
      <c r="B504" t="s">
        <v>1696</v>
      </c>
      <c r="D504" t="b">
        <f>IFERROR(VLOOKUP(B504,PatData!$A$2:$A$1440,1,),"")&lt;&gt;""</f>
        <v>1</v>
      </c>
      <c r="F504" t="b">
        <v>0</v>
      </c>
      <c r="G504" t="b">
        <v>0</v>
      </c>
      <c r="H504" t="b">
        <v>0</v>
      </c>
      <c r="I504" t="b">
        <v>0</v>
      </c>
    </row>
    <row r="505" spans="1:9" x14ac:dyDescent="0.35">
      <c r="A505" t="s">
        <v>2548</v>
      </c>
      <c r="B505" t="s">
        <v>1697</v>
      </c>
      <c r="D505" t="b">
        <f>IFERROR(VLOOKUP(B505,PatData!$A$2:$A$1440,1,),"")&lt;&gt;""</f>
        <v>1</v>
      </c>
      <c r="F505" t="b">
        <v>0</v>
      </c>
      <c r="G505" t="b">
        <v>0</v>
      </c>
      <c r="H505" t="b">
        <v>0</v>
      </c>
      <c r="I505" t="b">
        <v>0</v>
      </c>
    </row>
    <row r="506" spans="1:9" x14ac:dyDescent="0.35">
      <c r="A506" t="s">
        <v>2549</v>
      </c>
      <c r="B506" t="s">
        <v>1698</v>
      </c>
      <c r="D506" t="b">
        <f>IFERROR(VLOOKUP(B506,PatData!$A$2:$A$1440,1,),"")&lt;&gt;""</f>
        <v>1</v>
      </c>
      <c r="F506" t="b">
        <v>0</v>
      </c>
      <c r="G506" t="b">
        <v>0</v>
      </c>
      <c r="H506" t="b">
        <v>0</v>
      </c>
      <c r="I506" t="b">
        <v>0</v>
      </c>
    </row>
    <row r="507" spans="1:9" x14ac:dyDescent="0.35">
      <c r="A507" t="s">
        <v>2550</v>
      </c>
      <c r="B507" t="s">
        <v>1699</v>
      </c>
      <c r="D507" t="b">
        <f>IFERROR(VLOOKUP(B507,PatData!$A$2:$A$1440,1,),"")&lt;&gt;""</f>
        <v>1</v>
      </c>
      <c r="F507" t="b">
        <v>0</v>
      </c>
      <c r="G507" t="b">
        <v>0</v>
      </c>
      <c r="H507" t="b">
        <v>0</v>
      </c>
      <c r="I507" t="b">
        <v>0</v>
      </c>
    </row>
    <row r="508" spans="1:9" x14ac:dyDescent="0.35">
      <c r="A508" t="s">
        <v>2551</v>
      </c>
      <c r="B508" t="s">
        <v>1700</v>
      </c>
      <c r="D508" t="b">
        <f>IFERROR(VLOOKUP(B508,PatData!$A$2:$A$1440,1,),"")&lt;&gt;""</f>
        <v>1</v>
      </c>
      <c r="F508" t="b">
        <v>0</v>
      </c>
      <c r="G508" t="b">
        <v>0</v>
      </c>
      <c r="H508" t="b">
        <v>0</v>
      </c>
      <c r="I508" t="b">
        <v>0</v>
      </c>
    </row>
    <row r="509" spans="1:9" x14ac:dyDescent="0.35">
      <c r="A509" t="s">
        <v>2552</v>
      </c>
      <c r="B509" t="s">
        <v>1701</v>
      </c>
      <c r="D509" t="b">
        <f>IFERROR(VLOOKUP(B509,PatData!$A$2:$A$1440,1,),"")&lt;&gt;""</f>
        <v>1</v>
      </c>
      <c r="F509" t="b">
        <v>0</v>
      </c>
      <c r="G509" t="b">
        <v>0</v>
      </c>
      <c r="H509" t="b">
        <v>0</v>
      </c>
      <c r="I509" t="b">
        <v>0</v>
      </c>
    </row>
    <row r="510" spans="1:9" x14ac:dyDescent="0.35">
      <c r="A510" t="s">
        <v>2553</v>
      </c>
      <c r="B510" t="s">
        <v>1702</v>
      </c>
      <c r="D510" t="b">
        <f>IFERROR(VLOOKUP(B510,PatData!$A$2:$A$1440,1,),"")&lt;&gt;""</f>
        <v>1</v>
      </c>
      <c r="F510" t="b">
        <v>0</v>
      </c>
      <c r="G510" t="b">
        <v>0</v>
      </c>
      <c r="H510" t="b">
        <v>0</v>
      </c>
      <c r="I510" t="b">
        <v>0</v>
      </c>
    </row>
    <row r="511" spans="1:9" x14ac:dyDescent="0.35">
      <c r="A511" t="s">
        <v>2554</v>
      </c>
      <c r="B511" t="s">
        <v>1703</v>
      </c>
      <c r="D511" t="b">
        <f>IFERROR(VLOOKUP(B511,PatData!$A$2:$A$1440,1,),"")&lt;&gt;""</f>
        <v>1</v>
      </c>
      <c r="F511" t="b">
        <v>0</v>
      </c>
      <c r="G511" t="b">
        <v>0</v>
      </c>
      <c r="H511" t="b">
        <v>0</v>
      </c>
      <c r="I511" t="b">
        <v>0</v>
      </c>
    </row>
    <row r="512" spans="1:9" x14ac:dyDescent="0.35">
      <c r="A512" t="s">
        <v>2555</v>
      </c>
      <c r="B512" t="s">
        <v>1704</v>
      </c>
      <c r="D512" t="b">
        <f>IFERROR(VLOOKUP(B512,PatData!$A$2:$A$1440,1,),"")&lt;&gt;""</f>
        <v>1</v>
      </c>
      <c r="F512" t="b">
        <v>0</v>
      </c>
      <c r="G512" t="b">
        <v>0</v>
      </c>
      <c r="H512" t="b">
        <v>0</v>
      </c>
      <c r="I512" t="b">
        <v>0</v>
      </c>
    </row>
    <row r="513" spans="1:9" x14ac:dyDescent="0.35">
      <c r="A513" t="s">
        <v>2556</v>
      </c>
      <c r="B513" t="s">
        <v>1705</v>
      </c>
      <c r="D513" t="b">
        <f>IFERROR(VLOOKUP(B513,PatData!$A$2:$A$1440,1,),"")&lt;&gt;""</f>
        <v>1</v>
      </c>
      <c r="F513" t="b">
        <v>0</v>
      </c>
      <c r="G513" t="b">
        <v>0</v>
      </c>
      <c r="H513" t="b">
        <v>0</v>
      </c>
      <c r="I513" t="b">
        <v>0</v>
      </c>
    </row>
    <row r="514" spans="1:9" x14ac:dyDescent="0.35">
      <c r="A514" t="s">
        <v>2557</v>
      </c>
      <c r="B514" t="s">
        <v>1706</v>
      </c>
      <c r="D514" t="b">
        <f>IFERROR(VLOOKUP(B514,PatData!$A$2:$A$1440,1,),"")&lt;&gt;""</f>
        <v>1</v>
      </c>
      <c r="F514" t="b">
        <v>0</v>
      </c>
      <c r="G514" t="b">
        <v>0</v>
      </c>
      <c r="H514" t="b">
        <v>0</v>
      </c>
      <c r="I514" t="b">
        <v>0</v>
      </c>
    </row>
    <row r="515" spans="1:9" x14ac:dyDescent="0.35">
      <c r="A515" t="s">
        <v>2558</v>
      </c>
      <c r="B515" t="s">
        <v>1707</v>
      </c>
      <c r="D515" t="b">
        <f>IFERROR(VLOOKUP(B515,PatData!$A$2:$A$1440,1,),"")&lt;&gt;""</f>
        <v>1</v>
      </c>
      <c r="F515" t="b">
        <v>0</v>
      </c>
      <c r="G515" t="b">
        <v>0</v>
      </c>
      <c r="H515" t="b">
        <v>0</v>
      </c>
      <c r="I515" t="b">
        <v>0</v>
      </c>
    </row>
    <row r="516" spans="1:9" x14ac:dyDescent="0.35">
      <c r="A516" t="s">
        <v>2559</v>
      </c>
      <c r="B516" t="s">
        <v>1708</v>
      </c>
      <c r="D516" t="b">
        <f>IFERROR(VLOOKUP(B516,PatData!$A$2:$A$1440,1,),"")&lt;&gt;""</f>
        <v>1</v>
      </c>
      <c r="F516" t="b">
        <v>0</v>
      </c>
      <c r="G516" t="b">
        <v>0</v>
      </c>
      <c r="H516" t="b">
        <v>0</v>
      </c>
      <c r="I516" t="b">
        <v>0</v>
      </c>
    </row>
    <row r="517" spans="1:9" x14ac:dyDescent="0.35">
      <c r="A517" t="s">
        <v>2560</v>
      </c>
      <c r="B517" t="s">
        <v>1709</v>
      </c>
      <c r="D517" t="b">
        <f>IFERROR(VLOOKUP(B517,PatData!$A$2:$A$1440,1,),"")&lt;&gt;""</f>
        <v>1</v>
      </c>
      <c r="F517" t="b">
        <v>0</v>
      </c>
      <c r="G517" t="b">
        <v>0</v>
      </c>
      <c r="H517" t="b">
        <v>0</v>
      </c>
      <c r="I517" t="b">
        <v>0</v>
      </c>
    </row>
    <row r="518" spans="1:9" x14ac:dyDescent="0.35">
      <c r="A518" t="s">
        <v>2561</v>
      </c>
      <c r="B518" t="s">
        <v>1710</v>
      </c>
      <c r="D518" t="b">
        <f>IFERROR(VLOOKUP(B518,PatData!$A$2:$A$1440,1,),"")&lt;&gt;""</f>
        <v>1</v>
      </c>
      <c r="F518" t="b">
        <v>0</v>
      </c>
      <c r="G518" t="b">
        <v>0</v>
      </c>
      <c r="H518" t="b">
        <v>0</v>
      </c>
      <c r="I518" t="b">
        <v>0</v>
      </c>
    </row>
    <row r="519" spans="1:9" x14ac:dyDescent="0.35">
      <c r="A519" t="s">
        <v>2562</v>
      </c>
      <c r="B519" t="s">
        <v>1711</v>
      </c>
      <c r="D519" t="b">
        <f>IFERROR(VLOOKUP(B519,PatData!$A$2:$A$1440,1,),"")&lt;&gt;""</f>
        <v>1</v>
      </c>
      <c r="F519" t="b">
        <v>0</v>
      </c>
      <c r="G519" t="b">
        <v>0</v>
      </c>
      <c r="H519" t="b">
        <v>0</v>
      </c>
      <c r="I519" t="b">
        <v>0</v>
      </c>
    </row>
    <row r="520" spans="1:9" x14ac:dyDescent="0.35">
      <c r="A520" t="s">
        <v>2057</v>
      </c>
      <c r="B520" t="s">
        <v>4373</v>
      </c>
      <c r="D520" t="b">
        <f>IFERROR(VLOOKUP(B520,PatData!$A$2:$A$1440,1,),"")&lt;&gt;""</f>
        <v>1</v>
      </c>
      <c r="E520" t="s">
        <v>322</v>
      </c>
      <c r="F520" t="b">
        <v>0</v>
      </c>
      <c r="G520" t="b">
        <v>0</v>
      </c>
      <c r="H520" t="b">
        <v>1</v>
      </c>
      <c r="I520" t="b">
        <v>0</v>
      </c>
    </row>
    <row r="521" spans="1:9" x14ac:dyDescent="0.35">
      <c r="A521" t="s">
        <v>2058</v>
      </c>
      <c r="B521" t="s">
        <v>4374</v>
      </c>
      <c r="D521" t="b">
        <f>IFERROR(VLOOKUP(B521,PatData!$A$2:$A$1440,1,),"")&lt;&gt;""</f>
        <v>1</v>
      </c>
      <c r="F521" t="b">
        <v>0</v>
      </c>
      <c r="G521" t="b">
        <v>0</v>
      </c>
      <c r="H521" t="b">
        <v>1</v>
      </c>
      <c r="I521" t="b">
        <v>0</v>
      </c>
    </row>
    <row r="522" spans="1:9" x14ac:dyDescent="0.35">
      <c r="A522" t="s">
        <v>3181</v>
      </c>
      <c r="B522" t="s">
        <v>4180</v>
      </c>
      <c r="D522" t="b">
        <f>IFERROR(VLOOKUP(B522,PatData!$A$2:$A$1440,1,),"")&lt;&gt;""</f>
        <v>1</v>
      </c>
      <c r="F522" t="b">
        <v>0</v>
      </c>
      <c r="G522" t="b">
        <v>0</v>
      </c>
      <c r="H522" t="b">
        <v>1</v>
      </c>
      <c r="I522" t="b">
        <v>0</v>
      </c>
    </row>
    <row r="523" spans="1:9" x14ac:dyDescent="0.35">
      <c r="A523" t="s">
        <v>3182</v>
      </c>
      <c r="B523" t="s">
        <v>4181</v>
      </c>
      <c r="D523" t="b">
        <f>IFERROR(VLOOKUP(B523,PatData!$A$2:$A$1440,1,),"")&lt;&gt;""</f>
        <v>1</v>
      </c>
      <c r="F523" t="b">
        <v>0</v>
      </c>
      <c r="G523" t="b">
        <v>0</v>
      </c>
      <c r="H523" t="b">
        <v>1</v>
      </c>
      <c r="I523" t="b">
        <v>0</v>
      </c>
    </row>
    <row r="524" spans="1:9" x14ac:dyDescent="0.35">
      <c r="A524" t="s">
        <v>3183</v>
      </c>
      <c r="B524" t="s">
        <v>4182</v>
      </c>
      <c r="D524" t="b">
        <f>IFERROR(VLOOKUP(B524,PatData!$A$2:$A$1440,1,),"")&lt;&gt;""</f>
        <v>1</v>
      </c>
      <c r="F524" t="b">
        <v>0</v>
      </c>
      <c r="G524" t="b">
        <v>0</v>
      </c>
      <c r="H524" t="b">
        <v>1</v>
      </c>
      <c r="I524" t="b">
        <v>0</v>
      </c>
    </row>
    <row r="525" spans="1:9" x14ac:dyDescent="0.35">
      <c r="A525" t="s">
        <v>3184</v>
      </c>
      <c r="B525" t="s">
        <v>4183</v>
      </c>
      <c r="D525" t="b">
        <f>IFERROR(VLOOKUP(B525,PatData!$A$2:$A$1440,1,),"")&lt;&gt;""</f>
        <v>1</v>
      </c>
      <c r="F525" t="b">
        <v>0</v>
      </c>
      <c r="G525" t="b">
        <v>0</v>
      </c>
      <c r="H525" t="b">
        <v>1</v>
      </c>
      <c r="I525" t="b">
        <v>0</v>
      </c>
    </row>
    <row r="526" spans="1:9" x14ac:dyDescent="0.35">
      <c r="A526" t="s">
        <v>3185</v>
      </c>
      <c r="B526" t="s">
        <v>4184</v>
      </c>
      <c r="D526" t="b">
        <f>IFERROR(VLOOKUP(B526,PatData!$A$2:$A$1440,1,),"")&lt;&gt;""</f>
        <v>1</v>
      </c>
      <c r="F526" t="b">
        <v>0</v>
      </c>
      <c r="G526" t="b">
        <v>0</v>
      </c>
      <c r="H526" t="b">
        <v>1</v>
      </c>
      <c r="I526" t="b">
        <v>0</v>
      </c>
    </row>
    <row r="527" spans="1:9" x14ac:dyDescent="0.35">
      <c r="A527" t="s">
        <v>3186</v>
      </c>
      <c r="B527" t="s">
        <v>4185</v>
      </c>
      <c r="D527" t="b">
        <f>IFERROR(VLOOKUP(B527,PatData!$A$2:$A$1440,1,),"")&lt;&gt;""</f>
        <v>1</v>
      </c>
      <c r="F527" t="b">
        <v>0</v>
      </c>
      <c r="G527" t="b">
        <v>0</v>
      </c>
      <c r="H527" t="b">
        <v>1</v>
      </c>
      <c r="I527" t="b">
        <v>0</v>
      </c>
    </row>
    <row r="528" spans="1:9" x14ac:dyDescent="0.35">
      <c r="A528" t="s">
        <v>3187</v>
      </c>
      <c r="B528" t="s">
        <v>4186</v>
      </c>
      <c r="D528" t="b">
        <f>IFERROR(VLOOKUP(B528,PatData!$A$2:$A$1440,1,),"")&lt;&gt;""</f>
        <v>1</v>
      </c>
      <c r="F528" t="b">
        <v>0</v>
      </c>
      <c r="G528" t="b">
        <v>0</v>
      </c>
      <c r="H528" t="b">
        <v>1</v>
      </c>
      <c r="I528" t="b">
        <v>0</v>
      </c>
    </row>
    <row r="529" spans="1:9" x14ac:dyDescent="0.35">
      <c r="A529" t="s">
        <v>3188</v>
      </c>
      <c r="B529" t="s">
        <v>4187</v>
      </c>
      <c r="D529" t="b">
        <f>IFERROR(VLOOKUP(B529,PatData!$A$2:$A$1440,1,),"")&lt;&gt;""</f>
        <v>1</v>
      </c>
      <c r="F529" t="b">
        <v>0</v>
      </c>
      <c r="G529" t="b">
        <v>0</v>
      </c>
      <c r="H529" t="b">
        <v>1</v>
      </c>
      <c r="I529" t="b">
        <v>0</v>
      </c>
    </row>
    <row r="530" spans="1:9" x14ac:dyDescent="0.35">
      <c r="A530" t="s">
        <v>3189</v>
      </c>
      <c r="B530" t="s">
        <v>4188</v>
      </c>
      <c r="D530" t="b">
        <f>IFERROR(VLOOKUP(B530,PatData!$A$2:$A$1440,1,),"")&lt;&gt;""</f>
        <v>1</v>
      </c>
      <c r="F530" t="b">
        <v>0</v>
      </c>
      <c r="G530" t="b">
        <v>0</v>
      </c>
      <c r="H530" t="b">
        <v>1</v>
      </c>
      <c r="I530" t="b">
        <v>0</v>
      </c>
    </row>
    <row r="531" spans="1:9" x14ac:dyDescent="0.35">
      <c r="A531" t="s">
        <v>3190</v>
      </c>
      <c r="B531" t="s">
        <v>4189</v>
      </c>
      <c r="D531" t="b">
        <f>IFERROR(VLOOKUP(B531,PatData!$A$2:$A$1440,1,),"")&lt;&gt;""</f>
        <v>1</v>
      </c>
      <c r="F531" t="b">
        <v>0</v>
      </c>
      <c r="G531" t="b">
        <v>0</v>
      </c>
      <c r="H531" t="b">
        <v>1</v>
      </c>
      <c r="I531" t="b">
        <v>0</v>
      </c>
    </row>
    <row r="532" spans="1:9" x14ac:dyDescent="0.35">
      <c r="A532" t="s">
        <v>3191</v>
      </c>
      <c r="B532" t="s">
        <v>4190</v>
      </c>
      <c r="D532" t="b">
        <f>IFERROR(VLOOKUP(B532,PatData!$A$2:$A$1440,1,),"")&lt;&gt;""</f>
        <v>1</v>
      </c>
      <c r="F532" t="b">
        <v>0</v>
      </c>
      <c r="G532" t="b">
        <v>0</v>
      </c>
      <c r="H532" t="b">
        <v>1</v>
      </c>
      <c r="I532" t="b">
        <v>0</v>
      </c>
    </row>
    <row r="533" spans="1:9" x14ac:dyDescent="0.35">
      <c r="A533" t="s">
        <v>3192</v>
      </c>
      <c r="B533" t="s">
        <v>4191</v>
      </c>
      <c r="D533" t="b">
        <f>IFERROR(VLOOKUP(B533,PatData!$A$2:$A$1440,1,),"")&lt;&gt;""</f>
        <v>1</v>
      </c>
      <c r="F533" t="b">
        <v>0</v>
      </c>
      <c r="G533" t="b">
        <v>0</v>
      </c>
      <c r="H533" t="b">
        <v>1</v>
      </c>
      <c r="I533" t="b">
        <v>0</v>
      </c>
    </row>
    <row r="534" spans="1:9" x14ac:dyDescent="0.35">
      <c r="A534" t="s">
        <v>3193</v>
      </c>
      <c r="B534" t="s">
        <v>4192</v>
      </c>
      <c r="D534" t="b">
        <f>IFERROR(VLOOKUP(B534,PatData!$A$2:$A$1440,1,),"")&lt;&gt;""</f>
        <v>1</v>
      </c>
      <c r="F534" t="b">
        <v>0</v>
      </c>
      <c r="G534" t="b">
        <v>0</v>
      </c>
      <c r="H534" t="b">
        <v>1</v>
      </c>
      <c r="I534" t="b">
        <v>0</v>
      </c>
    </row>
    <row r="535" spans="1:9" x14ac:dyDescent="0.35">
      <c r="A535" t="s">
        <v>3194</v>
      </c>
      <c r="B535" t="s">
        <v>4193</v>
      </c>
      <c r="D535" t="b">
        <f>IFERROR(VLOOKUP(B535,PatData!$A$2:$A$1440,1,),"")&lt;&gt;""</f>
        <v>1</v>
      </c>
      <c r="F535" t="b">
        <v>0</v>
      </c>
      <c r="G535" t="b">
        <v>0</v>
      </c>
      <c r="H535" t="b">
        <v>1</v>
      </c>
      <c r="I535" t="b">
        <v>0</v>
      </c>
    </row>
    <row r="536" spans="1:9" x14ac:dyDescent="0.35">
      <c r="A536" t="s">
        <v>3195</v>
      </c>
      <c r="B536" t="s">
        <v>4194</v>
      </c>
      <c r="D536" t="b">
        <f>IFERROR(VLOOKUP(B536,PatData!$A$2:$A$1440,1,),"")&lt;&gt;""</f>
        <v>1</v>
      </c>
      <c r="F536" t="b">
        <v>0</v>
      </c>
      <c r="G536" t="b">
        <v>0</v>
      </c>
      <c r="H536" t="b">
        <v>1</v>
      </c>
      <c r="I536" t="b">
        <v>0</v>
      </c>
    </row>
    <row r="537" spans="1:9" x14ac:dyDescent="0.35">
      <c r="A537" t="s">
        <v>3196</v>
      </c>
      <c r="B537" t="s">
        <v>4195</v>
      </c>
      <c r="D537" t="b">
        <f>IFERROR(VLOOKUP(B537,PatData!$A$2:$A$1440,1,),"")&lt;&gt;""</f>
        <v>1</v>
      </c>
      <c r="F537" t="b">
        <v>0</v>
      </c>
      <c r="G537" t="b">
        <v>0</v>
      </c>
      <c r="H537" t="b">
        <v>1</v>
      </c>
      <c r="I537" t="b">
        <v>0</v>
      </c>
    </row>
    <row r="538" spans="1:9" x14ac:dyDescent="0.35">
      <c r="A538" t="s">
        <v>3197</v>
      </c>
      <c r="B538" t="s">
        <v>4196</v>
      </c>
      <c r="D538" t="b">
        <f>IFERROR(VLOOKUP(B538,PatData!$A$2:$A$1440,1,),"")&lt;&gt;""</f>
        <v>1</v>
      </c>
      <c r="F538" t="b">
        <v>0</v>
      </c>
      <c r="G538" t="b">
        <v>0</v>
      </c>
      <c r="H538" t="b">
        <v>1</v>
      </c>
      <c r="I538" t="b">
        <v>0</v>
      </c>
    </row>
    <row r="539" spans="1:9" x14ac:dyDescent="0.35">
      <c r="A539" t="s">
        <v>3198</v>
      </c>
      <c r="B539" t="s">
        <v>4197</v>
      </c>
      <c r="D539" t="b">
        <f>IFERROR(VLOOKUP(B539,PatData!$A$2:$A$1440,1,),"")&lt;&gt;""</f>
        <v>1</v>
      </c>
      <c r="F539" t="b">
        <v>0</v>
      </c>
      <c r="G539" t="b">
        <v>0</v>
      </c>
      <c r="H539" t="b">
        <v>1</v>
      </c>
      <c r="I539" t="b">
        <v>0</v>
      </c>
    </row>
    <row r="540" spans="1:9" x14ac:dyDescent="0.35">
      <c r="A540" t="s">
        <v>3199</v>
      </c>
      <c r="B540" t="s">
        <v>4198</v>
      </c>
      <c r="D540" t="b">
        <f>IFERROR(VLOOKUP(B540,PatData!$A$2:$A$1440,1,),"")&lt;&gt;""</f>
        <v>1</v>
      </c>
      <c r="F540" t="b">
        <v>0</v>
      </c>
      <c r="G540" t="b">
        <v>0</v>
      </c>
      <c r="H540" t="b">
        <v>1</v>
      </c>
      <c r="I540" t="b">
        <v>0</v>
      </c>
    </row>
    <row r="541" spans="1:9" x14ac:dyDescent="0.35">
      <c r="A541" t="s">
        <v>3200</v>
      </c>
      <c r="B541" t="s">
        <v>4199</v>
      </c>
      <c r="D541" t="b">
        <f>IFERROR(VLOOKUP(B541,PatData!$A$2:$A$1440,1,),"")&lt;&gt;""</f>
        <v>1</v>
      </c>
      <c r="F541" t="b">
        <v>0</v>
      </c>
      <c r="G541" t="b">
        <v>0</v>
      </c>
      <c r="H541" t="b">
        <v>1</v>
      </c>
      <c r="I541" t="b">
        <v>0</v>
      </c>
    </row>
    <row r="542" spans="1:9" x14ac:dyDescent="0.35">
      <c r="A542" t="s">
        <v>3201</v>
      </c>
      <c r="B542" t="s">
        <v>4200</v>
      </c>
      <c r="D542" t="b">
        <f>IFERROR(VLOOKUP(B542,PatData!$A$2:$A$1440,1,),"")&lt;&gt;""</f>
        <v>1</v>
      </c>
      <c r="F542" t="b">
        <v>0</v>
      </c>
      <c r="G542" t="b">
        <v>0</v>
      </c>
      <c r="H542" t="b">
        <v>1</v>
      </c>
      <c r="I542" t="b">
        <v>0</v>
      </c>
    </row>
    <row r="543" spans="1:9" x14ac:dyDescent="0.35">
      <c r="A543" t="s">
        <v>3202</v>
      </c>
      <c r="B543" t="s">
        <v>4201</v>
      </c>
      <c r="D543" t="b">
        <f>IFERROR(VLOOKUP(B543,PatData!$A$2:$A$1440,1,),"")&lt;&gt;""</f>
        <v>1</v>
      </c>
      <c r="F543" t="b">
        <v>0</v>
      </c>
      <c r="G543" t="b">
        <v>0</v>
      </c>
      <c r="H543" t="b">
        <v>1</v>
      </c>
      <c r="I543" t="b">
        <v>0</v>
      </c>
    </row>
    <row r="544" spans="1:9" x14ac:dyDescent="0.35">
      <c r="A544" t="s">
        <v>3203</v>
      </c>
      <c r="B544" t="s">
        <v>4202</v>
      </c>
      <c r="D544" t="b">
        <f>IFERROR(VLOOKUP(B544,PatData!$A$2:$A$1440,1,),"")&lt;&gt;""</f>
        <v>1</v>
      </c>
      <c r="F544" t="b">
        <v>0</v>
      </c>
      <c r="G544" t="b">
        <v>0</v>
      </c>
      <c r="H544" t="b">
        <v>1</v>
      </c>
      <c r="I544" t="b">
        <v>0</v>
      </c>
    </row>
    <row r="545" spans="1:9" x14ac:dyDescent="0.35">
      <c r="A545" t="s">
        <v>3204</v>
      </c>
      <c r="B545" t="s">
        <v>4203</v>
      </c>
      <c r="D545" t="b">
        <f>IFERROR(VLOOKUP(B545,PatData!$A$2:$A$1440,1,),"")&lt;&gt;""</f>
        <v>1</v>
      </c>
      <c r="F545" t="b">
        <v>0</v>
      </c>
      <c r="G545" t="b">
        <v>0</v>
      </c>
      <c r="H545" t="b">
        <v>1</v>
      </c>
      <c r="I545" t="b">
        <v>0</v>
      </c>
    </row>
    <row r="546" spans="1:9" x14ac:dyDescent="0.35">
      <c r="A546" t="s">
        <v>3205</v>
      </c>
      <c r="B546" t="s">
        <v>4204</v>
      </c>
      <c r="D546" t="b">
        <f>IFERROR(VLOOKUP(B546,PatData!$A$2:$A$1440,1,),"")&lt;&gt;""</f>
        <v>1</v>
      </c>
      <c r="F546" t="b">
        <v>0</v>
      </c>
      <c r="G546" t="b">
        <v>0</v>
      </c>
      <c r="H546" t="b">
        <v>1</v>
      </c>
      <c r="I546" t="b">
        <v>0</v>
      </c>
    </row>
    <row r="547" spans="1:9" x14ac:dyDescent="0.35">
      <c r="A547" t="s">
        <v>3206</v>
      </c>
      <c r="B547" t="s">
        <v>4205</v>
      </c>
      <c r="D547" t="b">
        <f>IFERROR(VLOOKUP(B547,PatData!$A$2:$A$1440,1,),"")&lt;&gt;""</f>
        <v>1</v>
      </c>
      <c r="F547" t="b">
        <v>0</v>
      </c>
      <c r="G547" t="b">
        <v>0</v>
      </c>
      <c r="H547" t="b">
        <v>1</v>
      </c>
      <c r="I547" t="b">
        <v>0</v>
      </c>
    </row>
    <row r="548" spans="1:9" x14ac:dyDescent="0.35">
      <c r="A548" t="s">
        <v>3207</v>
      </c>
      <c r="B548" t="s">
        <v>4206</v>
      </c>
      <c r="D548" t="b">
        <f>IFERROR(VLOOKUP(B548,PatData!$A$2:$A$1440,1,),"")&lt;&gt;""</f>
        <v>1</v>
      </c>
      <c r="F548" t="b">
        <v>0</v>
      </c>
      <c r="G548" t="b">
        <v>0</v>
      </c>
      <c r="H548" t="b">
        <v>1</v>
      </c>
      <c r="I548" t="b">
        <v>0</v>
      </c>
    </row>
    <row r="549" spans="1:9" x14ac:dyDescent="0.35">
      <c r="A549" t="s">
        <v>3208</v>
      </c>
      <c r="B549" t="s">
        <v>4207</v>
      </c>
      <c r="D549" t="b">
        <f>IFERROR(VLOOKUP(B549,PatData!$A$2:$A$1440,1,),"")&lt;&gt;""</f>
        <v>1</v>
      </c>
      <c r="F549" t="b">
        <v>0</v>
      </c>
      <c r="G549" t="b">
        <v>0</v>
      </c>
      <c r="H549" t="b">
        <v>1</v>
      </c>
      <c r="I549" t="b">
        <v>0</v>
      </c>
    </row>
    <row r="550" spans="1:9" x14ac:dyDescent="0.35">
      <c r="A550" t="s">
        <v>3209</v>
      </c>
      <c r="B550" t="s">
        <v>4208</v>
      </c>
      <c r="D550" t="b">
        <f>IFERROR(VLOOKUP(B550,PatData!$A$2:$A$1440,1,),"")&lt;&gt;""</f>
        <v>1</v>
      </c>
      <c r="E550" t="b">
        <v>1</v>
      </c>
      <c r="F550" t="b">
        <v>0</v>
      </c>
      <c r="G550" t="b">
        <v>0</v>
      </c>
      <c r="H550" t="b">
        <v>1</v>
      </c>
      <c r="I550" t="b">
        <v>0</v>
      </c>
    </row>
    <row r="551" spans="1:9" x14ac:dyDescent="0.35">
      <c r="A551" t="s">
        <v>3210</v>
      </c>
      <c r="B551" t="s">
        <v>4209</v>
      </c>
      <c r="D551" t="b">
        <f>IFERROR(VLOOKUP(B551,PatData!$A$2:$A$1440,1,),"")&lt;&gt;""</f>
        <v>1</v>
      </c>
      <c r="F551" t="b">
        <v>0</v>
      </c>
      <c r="G551" t="b">
        <v>0</v>
      </c>
      <c r="H551" t="b">
        <v>1</v>
      </c>
      <c r="I551" t="b">
        <v>0</v>
      </c>
    </row>
    <row r="552" spans="1:9" x14ac:dyDescent="0.35">
      <c r="A552" t="s">
        <v>3211</v>
      </c>
      <c r="B552" t="s">
        <v>4210</v>
      </c>
      <c r="D552" t="b">
        <f>IFERROR(VLOOKUP(B552,PatData!$A$2:$A$1440,1,),"")&lt;&gt;""</f>
        <v>1</v>
      </c>
      <c r="F552" t="b">
        <v>0</v>
      </c>
      <c r="G552" t="b">
        <v>0</v>
      </c>
      <c r="H552" t="b">
        <v>1</v>
      </c>
      <c r="I552" t="b">
        <v>0</v>
      </c>
    </row>
    <row r="553" spans="1:9" x14ac:dyDescent="0.35">
      <c r="A553" t="s">
        <v>3212</v>
      </c>
      <c r="B553" t="s">
        <v>4211</v>
      </c>
      <c r="D553" t="b">
        <f>IFERROR(VLOOKUP(B553,PatData!$A$2:$A$1440,1,),"")&lt;&gt;""</f>
        <v>1</v>
      </c>
      <c r="F553" t="b">
        <v>0</v>
      </c>
      <c r="G553" t="b">
        <v>0</v>
      </c>
      <c r="H553" t="b">
        <v>1</v>
      </c>
      <c r="I553" t="b">
        <v>0</v>
      </c>
    </row>
    <row r="554" spans="1:9" x14ac:dyDescent="0.35">
      <c r="A554" t="s">
        <v>3213</v>
      </c>
      <c r="B554" t="s">
        <v>4212</v>
      </c>
      <c r="D554" t="b">
        <f>IFERROR(VLOOKUP(B554,PatData!$A$2:$A$1440,1,),"")&lt;&gt;""</f>
        <v>1</v>
      </c>
      <c r="F554" t="b">
        <v>0</v>
      </c>
      <c r="G554" t="b">
        <v>0</v>
      </c>
      <c r="H554" t="b">
        <v>1</v>
      </c>
      <c r="I554" t="b">
        <v>0</v>
      </c>
    </row>
    <row r="555" spans="1:9" x14ac:dyDescent="0.35">
      <c r="A555" t="s">
        <v>3214</v>
      </c>
      <c r="B555" t="s">
        <v>4213</v>
      </c>
      <c r="D555" t="b">
        <f>IFERROR(VLOOKUP(B555,PatData!$A$2:$A$1440,1,),"")&lt;&gt;""</f>
        <v>1</v>
      </c>
      <c r="F555" t="b">
        <v>0</v>
      </c>
      <c r="G555" t="b">
        <v>0</v>
      </c>
      <c r="H555" t="b">
        <v>1</v>
      </c>
      <c r="I555" t="b">
        <v>0</v>
      </c>
    </row>
    <row r="556" spans="1:9" x14ac:dyDescent="0.35">
      <c r="A556" t="s">
        <v>3215</v>
      </c>
      <c r="B556" t="s">
        <v>4214</v>
      </c>
      <c r="D556" t="b">
        <f>IFERROR(VLOOKUP(B556,PatData!$A$2:$A$1440,1,),"")&lt;&gt;""</f>
        <v>1</v>
      </c>
      <c r="F556" t="b">
        <v>0</v>
      </c>
      <c r="G556" t="b">
        <v>0</v>
      </c>
      <c r="H556" t="b">
        <v>1</v>
      </c>
      <c r="I556" t="b">
        <v>0</v>
      </c>
    </row>
    <row r="557" spans="1:9" x14ac:dyDescent="0.35">
      <c r="A557" t="s">
        <v>3216</v>
      </c>
      <c r="B557" t="s">
        <v>4215</v>
      </c>
      <c r="D557" t="b">
        <f>IFERROR(VLOOKUP(B557,PatData!$A$2:$A$1440,1,),"")&lt;&gt;""</f>
        <v>1</v>
      </c>
      <c r="F557" t="b">
        <v>0</v>
      </c>
      <c r="G557" t="b">
        <v>0</v>
      </c>
      <c r="H557" t="b">
        <v>1</v>
      </c>
      <c r="I557" t="b">
        <v>0</v>
      </c>
    </row>
    <row r="558" spans="1:9" x14ac:dyDescent="0.35">
      <c r="A558" t="s">
        <v>3217</v>
      </c>
      <c r="B558" t="s">
        <v>4216</v>
      </c>
      <c r="D558" t="b">
        <f>IFERROR(VLOOKUP(B558,PatData!$A$2:$A$1440,1,),"")&lt;&gt;""</f>
        <v>1</v>
      </c>
      <c r="F558" t="b">
        <v>0</v>
      </c>
      <c r="G558" t="b">
        <v>0</v>
      </c>
      <c r="H558" t="b">
        <v>1</v>
      </c>
      <c r="I558" t="b">
        <v>0</v>
      </c>
    </row>
    <row r="559" spans="1:9" x14ac:dyDescent="0.35">
      <c r="A559" t="s">
        <v>3218</v>
      </c>
      <c r="B559" t="s">
        <v>4217</v>
      </c>
      <c r="D559" t="b">
        <f>IFERROR(VLOOKUP(B559,PatData!$A$2:$A$1440,1,),"")&lt;&gt;""</f>
        <v>1</v>
      </c>
      <c r="F559" t="b">
        <v>0</v>
      </c>
      <c r="G559" t="b">
        <v>0</v>
      </c>
      <c r="H559" t="b">
        <v>1</v>
      </c>
      <c r="I559" t="b">
        <v>0</v>
      </c>
    </row>
    <row r="560" spans="1:9" x14ac:dyDescent="0.35">
      <c r="A560" t="s">
        <v>3219</v>
      </c>
      <c r="B560" t="s">
        <v>4218</v>
      </c>
      <c r="D560" t="b">
        <f>IFERROR(VLOOKUP(B560,PatData!$A$2:$A$1440,1,),"")&lt;&gt;""</f>
        <v>1</v>
      </c>
      <c r="F560" t="b">
        <v>0</v>
      </c>
      <c r="G560" t="b">
        <v>0</v>
      </c>
      <c r="H560" t="b">
        <v>1</v>
      </c>
      <c r="I560" t="b">
        <v>0</v>
      </c>
    </row>
    <row r="561" spans="1:9" x14ac:dyDescent="0.35">
      <c r="A561" t="s">
        <v>3220</v>
      </c>
      <c r="B561" t="s">
        <v>4219</v>
      </c>
      <c r="D561" t="b">
        <f>IFERROR(VLOOKUP(B561,PatData!$A$2:$A$1440,1,),"")&lt;&gt;""</f>
        <v>1</v>
      </c>
      <c r="F561" t="b">
        <v>0</v>
      </c>
      <c r="G561" t="b">
        <v>0</v>
      </c>
      <c r="H561" t="b">
        <v>1</v>
      </c>
      <c r="I561" t="b">
        <v>0</v>
      </c>
    </row>
    <row r="562" spans="1:9" x14ac:dyDescent="0.35">
      <c r="A562" t="s">
        <v>3221</v>
      </c>
      <c r="B562" t="s">
        <v>4220</v>
      </c>
      <c r="D562" t="b">
        <f>IFERROR(VLOOKUP(B562,PatData!$A$2:$A$1440,1,),"")&lt;&gt;""</f>
        <v>1</v>
      </c>
      <c r="F562" t="b">
        <v>0</v>
      </c>
      <c r="G562" t="b">
        <v>0</v>
      </c>
      <c r="H562" t="b">
        <v>1</v>
      </c>
      <c r="I562" t="b">
        <v>0</v>
      </c>
    </row>
    <row r="563" spans="1:9" x14ac:dyDescent="0.35">
      <c r="A563" t="s">
        <v>3222</v>
      </c>
      <c r="B563" t="s">
        <v>4221</v>
      </c>
      <c r="D563" t="b">
        <f>IFERROR(VLOOKUP(B563,PatData!$A$2:$A$1440,1,),"")&lt;&gt;""</f>
        <v>1</v>
      </c>
      <c r="F563" t="b">
        <v>0</v>
      </c>
      <c r="G563" t="b">
        <v>0</v>
      </c>
      <c r="H563" t="b">
        <v>1</v>
      </c>
      <c r="I563" t="b">
        <v>0</v>
      </c>
    </row>
    <row r="564" spans="1:9" x14ac:dyDescent="0.35">
      <c r="A564" t="s">
        <v>3223</v>
      </c>
      <c r="B564" t="s">
        <v>4222</v>
      </c>
      <c r="D564" t="b">
        <f>IFERROR(VLOOKUP(B564,PatData!$A$2:$A$1440,1,),"")&lt;&gt;""</f>
        <v>1</v>
      </c>
      <c r="F564" t="b">
        <v>0</v>
      </c>
      <c r="G564" t="b">
        <v>0</v>
      </c>
      <c r="H564" t="b">
        <v>1</v>
      </c>
      <c r="I564" t="b">
        <v>0</v>
      </c>
    </row>
    <row r="565" spans="1:9" x14ac:dyDescent="0.35">
      <c r="A565" t="s">
        <v>3224</v>
      </c>
      <c r="B565" t="s">
        <v>4223</v>
      </c>
      <c r="D565" t="b">
        <f>IFERROR(VLOOKUP(B565,PatData!$A$2:$A$1440,1,),"")&lt;&gt;""</f>
        <v>1</v>
      </c>
      <c r="F565" t="b">
        <v>0</v>
      </c>
      <c r="G565" t="b">
        <v>0</v>
      </c>
      <c r="H565" t="b">
        <v>1</v>
      </c>
      <c r="I565" t="b">
        <v>0</v>
      </c>
    </row>
    <row r="566" spans="1:9" x14ac:dyDescent="0.35">
      <c r="A566" t="s">
        <v>3225</v>
      </c>
      <c r="B566" t="s">
        <v>4224</v>
      </c>
      <c r="D566" t="b">
        <f>IFERROR(VLOOKUP(B566,PatData!$A$2:$A$1440,1,),"")&lt;&gt;""</f>
        <v>1</v>
      </c>
      <c r="F566" t="b">
        <v>0</v>
      </c>
      <c r="G566" t="b">
        <v>0</v>
      </c>
      <c r="H566" t="b">
        <v>1</v>
      </c>
      <c r="I566" t="b">
        <v>0</v>
      </c>
    </row>
    <row r="567" spans="1:9" x14ac:dyDescent="0.35">
      <c r="A567" t="s">
        <v>3226</v>
      </c>
      <c r="B567" t="s">
        <v>4225</v>
      </c>
      <c r="D567" t="b">
        <f>IFERROR(VLOOKUP(B567,PatData!$A$2:$A$1440,1,),"")&lt;&gt;""</f>
        <v>1</v>
      </c>
      <c r="F567" t="b">
        <v>0</v>
      </c>
      <c r="G567" t="b">
        <v>0</v>
      </c>
      <c r="H567" t="b">
        <v>1</v>
      </c>
      <c r="I567" t="b">
        <v>0</v>
      </c>
    </row>
    <row r="568" spans="1:9" x14ac:dyDescent="0.35">
      <c r="A568" t="s">
        <v>3227</v>
      </c>
      <c r="B568" t="s">
        <v>4226</v>
      </c>
      <c r="D568" t="b">
        <f>IFERROR(VLOOKUP(B568,PatData!$A$2:$A$1440,1,),"")&lt;&gt;""</f>
        <v>1</v>
      </c>
      <c r="F568" t="b">
        <v>0</v>
      </c>
      <c r="G568" t="b">
        <v>0</v>
      </c>
      <c r="H568" t="b">
        <v>1</v>
      </c>
      <c r="I568" t="b">
        <v>0</v>
      </c>
    </row>
    <row r="569" spans="1:9" x14ac:dyDescent="0.35">
      <c r="A569" t="s">
        <v>3228</v>
      </c>
      <c r="B569" t="s">
        <v>4227</v>
      </c>
      <c r="D569" t="b">
        <f>IFERROR(VLOOKUP(B569,PatData!$A$2:$A$1440,1,),"")&lt;&gt;""</f>
        <v>1</v>
      </c>
      <c r="F569" t="b">
        <v>0</v>
      </c>
      <c r="G569" t="b">
        <v>0</v>
      </c>
      <c r="H569" t="b">
        <v>1</v>
      </c>
      <c r="I569" t="b">
        <v>0</v>
      </c>
    </row>
    <row r="570" spans="1:9" x14ac:dyDescent="0.35">
      <c r="A570" t="s">
        <v>3229</v>
      </c>
      <c r="B570" t="s">
        <v>4228</v>
      </c>
      <c r="D570" t="b">
        <f>IFERROR(VLOOKUP(B570,PatData!$A$2:$A$1440,1,),"")&lt;&gt;""</f>
        <v>1</v>
      </c>
      <c r="F570" t="b">
        <v>0</v>
      </c>
      <c r="G570" t="b">
        <v>0</v>
      </c>
      <c r="H570" t="b">
        <v>1</v>
      </c>
      <c r="I570" t="b">
        <v>0</v>
      </c>
    </row>
    <row r="571" spans="1:9" x14ac:dyDescent="0.35">
      <c r="A571" t="s">
        <v>3230</v>
      </c>
      <c r="B571" t="s">
        <v>4229</v>
      </c>
      <c r="D571" t="b">
        <f>IFERROR(VLOOKUP(B571,PatData!$A$2:$A$1440,1,),"")&lt;&gt;""</f>
        <v>1</v>
      </c>
      <c r="F571" t="b">
        <v>0</v>
      </c>
      <c r="G571" t="b">
        <v>0</v>
      </c>
      <c r="H571" t="b">
        <v>1</v>
      </c>
      <c r="I571" t="b">
        <v>0</v>
      </c>
    </row>
    <row r="572" spans="1:9" x14ac:dyDescent="0.35">
      <c r="A572" t="s">
        <v>3231</v>
      </c>
      <c r="B572" t="s">
        <v>4230</v>
      </c>
      <c r="D572" t="b">
        <f>IFERROR(VLOOKUP(B572,PatData!$A$2:$A$1440,1,),"")&lt;&gt;""</f>
        <v>1</v>
      </c>
      <c r="F572" t="b">
        <v>0</v>
      </c>
      <c r="G572" t="b">
        <v>0</v>
      </c>
      <c r="H572" t="b">
        <v>1</v>
      </c>
      <c r="I572" t="b">
        <v>0</v>
      </c>
    </row>
    <row r="573" spans="1:9" x14ac:dyDescent="0.35">
      <c r="A573" t="s">
        <v>3232</v>
      </c>
      <c r="B573" t="s">
        <v>4231</v>
      </c>
      <c r="D573" t="b">
        <f>IFERROR(VLOOKUP(B573,PatData!$A$2:$A$1440,1,),"")&lt;&gt;""</f>
        <v>1</v>
      </c>
      <c r="F573" t="b">
        <v>0</v>
      </c>
      <c r="G573" t="b">
        <v>0</v>
      </c>
      <c r="H573" t="b">
        <v>1</v>
      </c>
      <c r="I573" t="b">
        <v>0</v>
      </c>
    </row>
    <row r="574" spans="1:9" x14ac:dyDescent="0.35">
      <c r="A574" t="s">
        <v>3233</v>
      </c>
      <c r="B574" t="s">
        <v>4232</v>
      </c>
      <c r="D574" t="b">
        <f>IFERROR(VLOOKUP(B574,PatData!$A$2:$A$1440,1,),"")&lt;&gt;""</f>
        <v>1</v>
      </c>
      <c r="F574" t="b">
        <v>0</v>
      </c>
      <c r="G574" t="b">
        <v>0</v>
      </c>
      <c r="H574" t="b">
        <v>1</v>
      </c>
      <c r="I574" t="b">
        <v>0</v>
      </c>
    </row>
    <row r="575" spans="1:9" x14ac:dyDescent="0.35">
      <c r="A575" t="s">
        <v>3234</v>
      </c>
      <c r="B575" t="s">
        <v>4233</v>
      </c>
      <c r="D575" t="b">
        <f>IFERROR(VLOOKUP(B575,PatData!$A$2:$A$1440,1,),"")&lt;&gt;""</f>
        <v>1</v>
      </c>
      <c r="F575" t="b">
        <v>0</v>
      </c>
      <c r="G575" t="b">
        <v>0</v>
      </c>
      <c r="H575" t="b">
        <v>1</v>
      </c>
      <c r="I575" t="b">
        <v>0</v>
      </c>
    </row>
    <row r="576" spans="1:9" x14ac:dyDescent="0.35">
      <c r="A576" t="s">
        <v>3235</v>
      </c>
      <c r="B576" t="s">
        <v>4234</v>
      </c>
      <c r="D576" t="b">
        <f>IFERROR(VLOOKUP(B576,PatData!$A$2:$A$1440,1,),"")&lt;&gt;""</f>
        <v>1</v>
      </c>
      <c r="F576" t="b">
        <v>0</v>
      </c>
      <c r="G576" t="b">
        <v>0</v>
      </c>
      <c r="H576" t="b">
        <v>1</v>
      </c>
      <c r="I576" t="b">
        <v>0</v>
      </c>
    </row>
    <row r="577" spans="1:9" x14ac:dyDescent="0.35">
      <c r="A577" t="s">
        <v>3236</v>
      </c>
      <c r="B577" t="s">
        <v>4235</v>
      </c>
      <c r="D577" t="b">
        <f>IFERROR(VLOOKUP(B577,PatData!$A$2:$A$1440,1,),"")&lt;&gt;""</f>
        <v>1</v>
      </c>
      <c r="F577" t="b">
        <v>0</v>
      </c>
      <c r="G577" t="b">
        <v>0</v>
      </c>
      <c r="H577" t="b">
        <v>1</v>
      </c>
      <c r="I577" t="b">
        <v>0</v>
      </c>
    </row>
    <row r="578" spans="1:9" x14ac:dyDescent="0.35">
      <c r="A578" t="s">
        <v>3237</v>
      </c>
      <c r="B578" t="s">
        <v>4236</v>
      </c>
      <c r="D578" t="b">
        <f>IFERROR(VLOOKUP(B578,PatData!$A$2:$A$1440,1,),"")&lt;&gt;""</f>
        <v>1</v>
      </c>
      <c r="F578" t="b">
        <v>0</v>
      </c>
      <c r="G578" t="b">
        <v>0</v>
      </c>
      <c r="H578" t="b">
        <v>1</v>
      </c>
      <c r="I578" t="b">
        <v>0</v>
      </c>
    </row>
    <row r="579" spans="1:9" x14ac:dyDescent="0.35">
      <c r="A579" t="s">
        <v>3238</v>
      </c>
      <c r="B579" t="s">
        <v>4237</v>
      </c>
      <c r="D579" t="b">
        <f>IFERROR(VLOOKUP(B579,PatData!$A$2:$A$1440,1,),"")&lt;&gt;""</f>
        <v>1</v>
      </c>
      <c r="F579" t="b">
        <v>0</v>
      </c>
      <c r="G579" t="b">
        <v>0</v>
      </c>
      <c r="H579" t="b">
        <v>1</v>
      </c>
      <c r="I579" t="b">
        <v>0</v>
      </c>
    </row>
    <row r="580" spans="1:9" x14ac:dyDescent="0.35">
      <c r="A580" t="s">
        <v>3239</v>
      </c>
      <c r="B580" t="s">
        <v>4238</v>
      </c>
      <c r="D580" t="b">
        <f>IFERROR(VLOOKUP(B580,PatData!$A$2:$A$1440,1,),"")&lt;&gt;""</f>
        <v>1</v>
      </c>
      <c r="F580" t="b">
        <v>0</v>
      </c>
      <c r="G580" t="b">
        <v>0</v>
      </c>
      <c r="H580" t="b">
        <v>1</v>
      </c>
      <c r="I580" t="b">
        <v>0</v>
      </c>
    </row>
    <row r="581" spans="1:9" x14ac:dyDescent="0.35">
      <c r="A581" t="s">
        <v>3240</v>
      </c>
      <c r="B581" t="s">
        <v>4239</v>
      </c>
      <c r="D581" t="b">
        <f>IFERROR(VLOOKUP(B581,PatData!$A$2:$A$1440,1,),"")&lt;&gt;""</f>
        <v>1</v>
      </c>
      <c r="F581" t="b">
        <v>0</v>
      </c>
      <c r="G581" t="b">
        <v>0</v>
      </c>
      <c r="H581" t="b">
        <v>1</v>
      </c>
      <c r="I581" t="b">
        <v>0</v>
      </c>
    </row>
    <row r="582" spans="1:9" x14ac:dyDescent="0.35">
      <c r="A582" t="s">
        <v>3241</v>
      </c>
      <c r="B582" t="s">
        <v>4240</v>
      </c>
      <c r="D582" t="b">
        <f>IFERROR(VLOOKUP(B582,PatData!$A$2:$A$1440,1,),"")&lt;&gt;""</f>
        <v>1</v>
      </c>
      <c r="F582" t="b">
        <v>0</v>
      </c>
      <c r="G582" t="b">
        <v>0</v>
      </c>
      <c r="H582" t="b">
        <v>1</v>
      </c>
      <c r="I582" t="b">
        <v>0</v>
      </c>
    </row>
    <row r="583" spans="1:9" x14ac:dyDescent="0.35">
      <c r="A583" t="s">
        <v>3242</v>
      </c>
      <c r="B583" t="s">
        <v>4241</v>
      </c>
      <c r="D583" t="b">
        <f>IFERROR(VLOOKUP(B583,PatData!$A$2:$A$1440,1,),"")&lt;&gt;""</f>
        <v>1</v>
      </c>
      <c r="F583" t="b">
        <v>0</v>
      </c>
      <c r="G583" t="b">
        <v>0</v>
      </c>
      <c r="H583" t="b">
        <v>1</v>
      </c>
      <c r="I583" t="b">
        <v>0</v>
      </c>
    </row>
    <row r="584" spans="1:9" x14ac:dyDescent="0.35">
      <c r="A584" t="s">
        <v>3243</v>
      </c>
      <c r="B584" t="s">
        <v>4242</v>
      </c>
      <c r="D584" t="b">
        <f>IFERROR(VLOOKUP(B584,PatData!$A$2:$A$1440,1,),"")&lt;&gt;""</f>
        <v>1</v>
      </c>
      <c r="F584" t="b">
        <v>0</v>
      </c>
      <c r="G584" t="b">
        <v>0</v>
      </c>
      <c r="H584" t="b">
        <v>1</v>
      </c>
      <c r="I584" t="b">
        <v>0</v>
      </c>
    </row>
    <row r="585" spans="1:9" x14ac:dyDescent="0.35">
      <c r="A585" t="s">
        <v>3244</v>
      </c>
      <c r="B585" t="s">
        <v>4243</v>
      </c>
      <c r="D585" t="b">
        <f>IFERROR(VLOOKUP(B585,PatData!$A$2:$A$1440,1,),"")&lt;&gt;""</f>
        <v>1</v>
      </c>
      <c r="F585" t="b">
        <v>0</v>
      </c>
      <c r="G585" t="b">
        <v>0</v>
      </c>
      <c r="H585" t="b">
        <v>1</v>
      </c>
      <c r="I585" t="b">
        <v>0</v>
      </c>
    </row>
    <row r="586" spans="1:9" x14ac:dyDescent="0.35">
      <c r="A586" t="s">
        <v>3245</v>
      </c>
      <c r="B586" t="s">
        <v>4244</v>
      </c>
      <c r="D586" t="b">
        <f>IFERROR(VLOOKUP(B586,PatData!$A$2:$A$1440,1,),"")&lt;&gt;""</f>
        <v>1</v>
      </c>
      <c r="F586" t="b">
        <v>0</v>
      </c>
      <c r="G586" t="b">
        <v>0</v>
      </c>
      <c r="H586" t="b">
        <v>1</v>
      </c>
      <c r="I586" t="b">
        <v>0</v>
      </c>
    </row>
    <row r="587" spans="1:9" x14ac:dyDescent="0.35">
      <c r="A587" t="s">
        <v>3246</v>
      </c>
      <c r="B587" t="s">
        <v>4245</v>
      </c>
      <c r="D587" t="b">
        <f>IFERROR(VLOOKUP(B587,PatData!$A$2:$A$1440,1,),"")&lt;&gt;""</f>
        <v>1</v>
      </c>
      <c r="F587" t="b">
        <v>0</v>
      </c>
      <c r="G587" t="b">
        <v>0</v>
      </c>
      <c r="H587" t="b">
        <v>1</v>
      </c>
      <c r="I587" t="b">
        <v>0</v>
      </c>
    </row>
    <row r="588" spans="1:9" x14ac:dyDescent="0.35">
      <c r="A588" t="s">
        <v>3247</v>
      </c>
      <c r="B588" t="s">
        <v>4246</v>
      </c>
      <c r="D588" t="b">
        <f>IFERROR(VLOOKUP(B588,PatData!$A$2:$A$1440,1,),"")&lt;&gt;""</f>
        <v>1</v>
      </c>
      <c r="F588" t="b">
        <v>0</v>
      </c>
      <c r="G588" t="b">
        <v>0</v>
      </c>
      <c r="H588" t="b">
        <v>1</v>
      </c>
      <c r="I588" t="b">
        <v>0</v>
      </c>
    </row>
    <row r="589" spans="1:9" x14ac:dyDescent="0.35">
      <c r="A589" t="s">
        <v>3248</v>
      </c>
      <c r="B589" t="s">
        <v>4247</v>
      </c>
      <c r="D589" t="b">
        <f>IFERROR(VLOOKUP(B589,PatData!$A$2:$A$1440,1,),"")&lt;&gt;""</f>
        <v>1</v>
      </c>
      <c r="F589" t="b">
        <v>0</v>
      </c>
      <c r="G589" t="b">
        <v>0</v>
      </c>
      <c r="H589" t="b">
        <v>1</v>
      </c>
      <c r="I589" t="b">
        <v>0</v>
      </c>
    </row>
    <row r="590" spans="1:9" x14ac:dyDescent="0.35">
      <c r="A590" t="s">
        <v>3249</v>
      </c>
      <c r="B590" t="s">
        <v>4248</v>
      </c>
      <c r="D590" t="b">
        <f>IFERROR(VLOOKUP(B590,PatData!$A$2:$A$1440,1,),"")&lt;&gt;""</f>
        <v>1</v>
      </c>
      <c r="F590" t="b">
        <v>0</v>
      </c>
      <c r="G590" t="b">
        <v>0</v>
      </c>
      <c r="H590" t="b">
        <v>1</v>
      </c>
      <c r="I590" t="b">
        <v>0</v>
      </c>
    </row>
    <row r="591" spans="1:9" x14ac:dyDescent="0.35">
      <c r="A591" t="s">
        <v>3250</v>
      </c>
      <c r="B591" t="s">
        <v>4249</v>
      </c>
      <c r="D591" t="b">
        <f>IFERROR(VLOOKUP(B591,PatData!$A$2:$A$1440,1,),"")&lt;&gt;""</f>
        <v>1</v>
      </c>
      <c r="F591" t="b">
        <v>0</v>
      </c>
      <c r="G591" t="b">
        <v>0</v>
      </c>
      <c r="H591" t="b">
        <v>1</v>
      </c>
      <c r="I591" t="b">
        <v>0</v>
      </c>
    </row>
    <row r="592" spans="1:9" x14ac:dyDescent="0.35">
      <c r="A592" t="s">
        <v>3251</v>
      </c>
      <c r="B592" t="s">
        <v>4250</v>
      </c>
      <c r="D592" t="b">
        <f>IFERROR(VLOOKUP(B592,PatData!$A$2:$A$1440,1,),"")&lt;&gt;""</f>
        <v>1</v>
      </c>
      <c r="F592" t="b">
        <v>0</v>
      </c>
      <c r="G592" t="b">
        <v>0</v>
      </c>
      <c r="H592" t="b">
        <v>1</v>
      </c>
      <c r="I592" t="b">
        <v>0</v>
      </c>
    </row>
    <row r="593" spans="1:9" x14ac:dyDescent="0.35">
      <c r="A593" t="s">
        <v>3252</v>
      </c>
      <c r="B593" t="s">
        <v>4251</v>
      </c>
      <c r="D593" t="b">
        <f>IFERROR(VLOOKUP(B593,PatData!$A$2:$A$1440,1,),"")&lt;&gt;""</f>
        <v>1</v>
      </c>
      <c r="F593" t="b">
        <v>0</v>
      </c>
      <c r="G593" t="b">
        <v>0</v>
      </c>
      <c r="H593" t="b">
        <v>1</v>
      </c>
      <c r="I593" t="b">
        <v>0</v>
      </c>
    </row>
    <row r="594" spans="1:9" x14ac:dyDescent="0.35">
      <c r="A594" t="s">
        <v>3253</v>
      </c>
      <c r="B594" t="s">
        <v>4252</v>
      </c>
      <c r="D594" t="b">
        <f>IFERROR(VLOOKUP(B594,PatData!$A$2:$A$1440,1,),"")&lt;&gt;""</f>
        <v>1</v>
      </c>
      <c r="F594" t="b">
        <v>0</v>
      </c>
      <c r="G594" t="b">
        <v>0</v>
      </c>
      <c r="H594" t="b">
        <v>1</v>
      </c>
      <c r="I594" t="b">
        <v>0</v>
      </c>
    </row>
    <row r="595" spans="1:9" x14ac:dyDescent="0.35">
      <c r="A595" t="s">
        <v>3254</v>
      </c>
      <c r="B595" t="s">
        <v>4253</v>
      </c>
      <c r="D595" t="b">
        <f>IFERROR(VLOOKUP(B595,PatData!$A$2:$A$1440,1,),"")&lt;&gt;""</f>
        <v>1</v>
      </c>
      <c r="F595" t="b">
        <v>0</v>
      </c>
      <c r="G595" t="b">
        <v>0</v>
      </c>
      <c r="H595" t="b">
        <v>1</v>
      </c>
      <c r="I595" t="b">
        <v>0</v>
      </c>
    </row>
    <row r="596" spans="1:9" x14ac:dyDescent="0.35">
      <c r="A596" t="s">
        <v>3255</v>
      </c>
      <c r="B596" t="s">
        <v>4254</v>
      </c>
      <c r="D596" t="b">
        <f>IFERROR(VLOOKUP(B596,PatData!$A$2:$A$1440,1,),"")&lt;&gt;""</f>
        <v>1</v>
      </c>
      <c r="F596" t="b">
        <v>0</v>
      </c>
      <c r="G596" t="b">
        <v>0</v>
      </c>
      <c r="H596" t="b">
        <v>1</v>
      </c>
      <c r="I596" t="b">
        <v>0</v>
      </c>
    </row>
    <row r="597" spans="1:9" x14ac:dyDescent="0.35">
      <c r="A597" t="s">
        <v>3256</v>
      </c>
      <c r="B597" t="s">
        <v>4255</v>
      </c>
      <c r="D597" t="b">
        <f>IFERROR(VLOOKUP(B597,PatData!$A$2:$A$1440,1,),"")&lt;&gt;""</f>
        <v>1</v>
      </c>
      <c r="F597" t="b">
        <v>0</v>
      </c>
      <c r="G597" t="b">
        <v>0</v>
      </c>
      <c r="H597" t="b">
        <v>1</v>
      </c>
      <c r="I597" t="b">
        <v>0</v>
      </c>
    </row>
    <row r="598" spans="1:9" x14ac:dyDescent="0.35">
      <c r="A598" t="s">
        <v>3257</v>
      </c>
      <c r="B598" t="s">
        <v>4256</v>
      </c>
      <c r="D598" t="b">
        <f>IFERROR(VLOOKUP(B598,PatData!$A$2:$A$1440,1,),"")&lt;&gt;""</f>
        <v>1</v>
      </c>
      <c r="F598" t="b">
        <v>0</v>
      </c>
      <c r="G598" t="b">
        <v>0</v>
      </c>
      <c r="H598" t="b">
        <v>1</v>
      </c>
      <c r="I598" t="b">
        <v>0</v>
      </c>
    </row>
    <row r="599" spans="1:9" x14ac:dyDescent="0.35">
      <c r="A599" t="s">
        <v>3258</v>
      </c>
      <c r="B599" t="s">
        <v>4257</v>
      </c>
      <c r="D599" t="b">
        <f>IFERROR(VLOOKUP(B599,PatData!$A$2:$A$1440,1,),"")&lt;&gt;""</f>
        <v>1</v>
      </c>
      <c r="F599" t="b">
        <v>0</v>
      </c>
      <c r="G599" t="b">
        <v>0</v>
      </c>
      <c r="H599" t="b">
        <v>1</v>
      </c>
      <c r="I599" t="b">
        <v>0</v>
      </c>
    </row>
    <row r="600" spans="1:9" x14ac:dyDescent="0.35">
      <c r="A600" t="s">
        <v>3259</v>
      </c>
      <c r="B600" t="s">
        <v>4258</v>
      </c>
      <c r="D600" t="b">
        <f>IFERROR(VLOOKUP(B600,PatData!$A$2:$A$1440,1,),"")&lt;&gt;""</f>
        <v>1</v>
      </c>
      <c r="F600" t="b">
        <v>0</v>
      </c>
      <c r="G600" t="b">
        <v>0</v>
      </c>
      <c r="H600" t="b">
        <v>1</v>
      </c>
      <c r="I600" t="b">
        <v>0</v>
      </c>
    </row>
    <row r="601" spans="1:9" x14ac:dyDescent="0.35">
      <c r="A601" t="s">
        <v>3260</v>
      </c>
      <c r="B601" t="s">
        <v>4259</v>
      </c>
      <c r="D601" t="b">
        <f>IFERROR(VLOOKUP(B601,PatData!$A$2:$A$1440,1,),"")&lt;&gt;""</f>
        <v>1</v>
      </c>
      <c r="F601" t="b">
        <v>0</v>
      </c>
      <c r="G601" t="b">
        <v>0</v>
      </c>
      <c r="H601" t="b">
        <v>1</v>
      </c>
      <c r="I601" t="b">
        <v>0</v>
      </c>
    </row>
    <row r="602" spans="1:9" x14ac:dyDescent="0.35">
      <c r="A602" t="s">
        <v>3261</v>
      </c>
      <c r="B602" t="s">
        <v>4260</v>
      </c>
      <c r="D602" t="b">
        <f>IFERROR(VLOOKUP(B602,PatData!$A$2:$A$1440,1,),"")&lt;&gt;""</f>
        <v>1</v>
      </c>
      <c r="F602" t="b">
        <v>0</v>
      </c>
      <c r="G602" t="b">
        <v>0</v>
      </c>
      <c r="H602" t="b">
        <v>1</v>
      </c>
      <c r="I602" t="b">
        <v>0</v>
      </c>
    </row>
    <row r="603" spans="1:9" x14ac:dyDescent="0.35">
      <c r="A603" t="s">
        <v>3262</v>
      </c>
      <c r="B603" t="s">
        <v>4261</v>
      </c>
      <c r="D603" t="b">
        <f>IFERROR(VLOOKUP(B603,PatData!$A$2:$A$1440,1,),"")&lt;&gt;""</f>
        <v>1</v>
      </c>
      <c r="F603" t="b">
        <v>0</v>
      </c>
      <c r="G603" t="b">
        <v>0</v>
      </c>
      <c r="H603" t="b">
        <v>1</v>
      </c>
      <c r="I603" t="b">
        <v>0</v>
      </c>
    </row>
    <row r="604" spans="1:9" x14ac:dyDescent="0.35">
      <c r="A604" t="s">
        <v>3263</v>
      </c>
      <c r="B604" t="s">
        <v>4262</v>
      </c>
      <c r="D604" t="b">
        <f>IFERROR(VLOOKUP(B604,PatData!$A$2:$A$1440,1,),"")&lt;&gt;""</f>
        <v>1</v>
      </c>
      <c r="F604" t="b">
        <v>0</v>
      </c>
      <c r="G604" t="b">
        <v>0</v>
      </c>
      <c r="H604" t="b">
        <v>1</v>
      </c>
      <c r="I604" t="b">
        <v>0</v>
      </c>
    </row>
    <row r="605" spans="1:9" x14ac:dyDescent="0.35">
      <c r="A605" t="s">
        <v>3264</v>
      </c>
      <c r="B605" t="s">
        <v>4263</v>
      </c>
      <c r="D605" t="b">
        <f>IFERROR(VLOOKUP(B605,PatData!$A$2:$A$1440,1,),"")&lt;&gt;""</f>
        <v>1</v>
      </c>
      <c r="F605" t="b">
        <v>0</v>
      </c>
      <c r="G605" t="b">
        <v>0</v>
      </c>
      <c r="H605" t="b">
        <v>1</v>
      </c>
      <c r="I605" t="b">
        <v>0</v>
      </c>
    </row>
    <row r="606" spans="1:9" x14ac:dyDescent="0.35">
      <c r="A606" t="s">
        <v>3265</v>
      </c>
      <c r="B606" t="s">
        <v>4264</v>
      </c>
      <c r="D606" t="b">
        <f>IFERROR(VLOOKUP(B606,PatData!$A$2:$A$1440,1,),"")&lt;&gt;""</f>
        <v>1</v>
      </c>
      <c r="F606" t="b">
        <v>0</v>
      </c>
      <c r="G606" t="b">
        <v>0</v>
      </c>
      <c r="H606" t="b">
        <v>1</v>
      </c>
      <c r="I606" t="b">
        <v>0</v>
      </c>
    </row>
    <row r="607" spans="1:9" x14ac:dyDescent="0.35">
      <c r="A607" t="s">
        <v>3266</v>
      </c>
      <c r="B607" t="s">
        <v>4265</v>
      </c>
      <c r="D607" t="b">
        <f>IFERROR(VLOOKUP(B607,PatData!$A$2:$A$1440,1,),"")&lt;&gt;""</f>
        <v>1</v>
      </c>
      <c r="F607" t="b">
        <v>0</v>
      </c>
      <c r="G607" t="b">
        <v>0</v>
      </c>
      <c r="H607" t="b">
        <v>1</v>
      </c>
      <c r="I607" t="b">
        <v>0</v>
      </c>
    </row>
    <row r="608" spans="1:9" x14ac:dyDescent="0.35">
      <c r="A608" t="s">
        <v>3180</v>
      </c>
      <c r="B608" t="s">
        <v>4179</v>
      </c>
      <c r="D608" t="b">
        <f>IFERROR(VLOOKUP(B608,PatData!$A$2:$A$1440,1,),"")&lt;&gt;""</f>
        <v>1</v>
      </c>
      <c r="F608" t="b">
        <v>0</v>
      </c>
      <c r="G608" t="b">
        <v>0</v>
      </c>
      <c r="H608" t="b">
        <v>1</v>
      </c>
      <c r="I608" t="b">
        <v>0</v>
      </c>
    </row>
    <row r="609" spans="1:9" x14ac:dyDescent="0.35">
      <c r="A609" t="s">
        <v>3267</v>
      </c>
      <c r="B609" t="s">
        <v>4266</v>
      </c>
      <c r="D609" t="b">
        <f>IFERROR(VLOOKUP(B609,PatData!$A$2:$A$1440,1,),"")&lt;&gt;""</f>
        <v>1</v>
      </c>
      <c r="F609" t="b">
        <v>0</v>
      </c>
      <c r="G609" t="b">
        <v>0</v>
      </c>
      <c r="H609" t="b">
        <v>1</v>
      </c>
      <c r="I609" t="b">
        <v>0</v>
      </c>
    </row>
    <row r="610" spans="1:9" x14ac:dyDescent="0.35">
      <c r="A610" t="s">
        <v>3268</v>
      </c>
      <c r="B610" t="s">
        <v>4267</v>
      </c>
      <c r="D610" t="b">
        <f>IFERROR(VLOOKUP(B610,PatData!$A$2:$A$1440,1,),"")&lt;&gt;""</f>
        <v>1</v>
      </c>
      <c r="F610" t="b">
        <v>0</v>
      </c>
      <c r="G610" t="b">
        <v>0</v>
      </c>
      <c r="H610" t="b">
        <v>1</v>
      </c>
      <c r="I610" t="b">
        <v>0</v>
      </c>
    </row>
    <row r="611" spans="1:9" x14ac:dyDescent="0.35">
      <c r="A611" t="s">
        <v>3269</v>
      </c>
      <c r="B611" t="s">
        <v>4268</v>
      </c>
      <c r="D611" t="b">
        <f>IFERROR(VLOOKUP(B611,PatData!$A$2:$A$1440,1,),"")&lt;&gt;""</f>
        <v>1</v>
      </c>
      <c r="F611" t="b">
        <v>0</v>
      </c>
      <c r="G611" t="b">
        <v>0</v>
      </c>
      <c r="H611" t="b">
        <v>1</v>
      </c>
      <c r="I611" t="b">
        <v>0</v>
      </c>
    </row>
    <row r="612" spans="1:9" x14ac:dyDescent="0.35">
      <c r="A612" t="s">
        <v>3270</v>
      </c>
      <c r="B612" t="s">
        <v>4269</v>
      </c>
      <c r="D612" t="b">
        <f>IFERROR(VLOOKUP(B612,PatData!$A$2:$A$1440,1,),"")&lt;&gt;""</f>
        <v>1</v>
      </c>
      <c r="F612" t="b">
        <v>0</v>
      </c>
      <c r="G612" t="b">
        <v>0</v>
      </c>
      <c r="H612" t="b">
        <v>1</v>
      </c>
      <c r="I612" t="b">
        <v>0</v>
      </c>
    </row>
    <row r="613" spans="1:9" x14ac:dyDescent="0.35">
      <c r="A613" t="s">
        <v>3271</v>
      </c>
      <c r="B613" t="s">
        <v>4270</v>
      </c>
      <c r="D613" t="b">
        <f>IFERROR(VLOOKUP(B613,PatData!$A$2:$A$1440,1,),"")&lt;&gt;""</f>
        <v>1</v>
      </c>
      <c r="F613" t="b">
        <v>0</v>
      </c>
      <c r="G613" t="b">
        <v>0</v>
      </c>
      <c r="H613" t="b">
        <v>1</v>
      </c>
      <c r="I613" t="b">
        <v>0</v>
      </c>
    </row>
    <row r="614" spans="1:9" x14ac:dyDescent="0.35">
      <c r="A614" t="s">
        <v>3272</v>
      </c>
      <c r="B614" t="s">
        <v>4271</v>
      </c>
      <c r="D614" t="b">
        <f>IFERROR(VLOOKUP(B614,PatData!$A$2:$A$1440,1,),"")&lt;&gt;""</f>
        <v>1</v>
      </c>
      <c r="F614" t="b">
        <v>0</v>
      </c>
      <c r="G614" t="b">
        <v>0</v>
      </c>
      <c r="H614" t="b">
        <v>1</v>
      </c>
      <c r="I614" t="b">
        <v>0</v>
      </c>
    </row>
    <row r="615" spans="1:9" x14ac:dyDescent="0.35">
      <c r="A615" t="s">
        <v>3273</v>
      </c>
      <c r="B615" t="s">
        <v>4272</v>
      </c>
      <c r="D615" t="b">
        <f>IFERROR(VLOOKUP(B615,PatData!$A$2:$A$1440,1,),"")&lt;&gt;""</f>
        <v>1</v>
      </c>
      <c r="F615" t="b">
        <v>0</v>
      </c>
      <c r="G615" t="b">
        <v>0</v>
      </c>
      <c r="H615" t="b">
        <v>1</v>
      </c>
      <c r="I615" t="b">
        <v>0</v>
      </c>
    </row>
    <row r="616" spans="1:9" x14ac:dyDescent="0.35">
      <c r="A616" t="s">
        <v>3274</v>
      </c>
      <c r="B616" t="s">
        <v>4273</v>
      </c>
      <c r="D616" t="b">
        <f>IFERROR(VLOOKUP(B616,PatData!$A$2:$A$1440,1,),"")&lt;&gt;""</f>
        <v>1</v>
      </c>
      <c r="F616" t="b">
        <v>0</v>
      </c>
      <c r="G616" t="b">
        <v>0</v>
      </c>
      <c r="H616" t="b">
        <v>1</v>
      </c>
      <c r="I616" t="b">
        <v>0</v>
      </c>
    </row>
    <row r="617" spans="1:9" x14ac:dyDescent="0.35">
      <c r="A617" t="s">
        <v>3275</v>
      </c>
      <c r="B617" t="s">
        <v>4274</v>
      </c>
      <c r="D617" t="b">
        <f>IFERROR(VLOOKUP(B617,PatData!$A$2:$A$1440,1,),"")&lt;&gt;""</f>
        <v>1</v>
      </c>
      <c r="F617" t="b">
        <v>0</v>
      </c>
      <c r="G617" t="b">
        <v>0</v>
      </c>
      <c r="H617" t="b">
        <v>1</v>
      </c>
      <c r="I617" t="b">
        <v>0</v>
      </c>
    </row>
    <row r="618" spans="1:9" x14ac:dyDescent="0.35">
      <c r="A618" t="s">
        <v>3276</v>
      </c>
      <c r="B618" t="s">
        <v>4275</v>
      </c>
      <c r="D618" t="b">
        <f>IFERROR(VLOOKUP(B618,PatData!$A$2:$A$1440,1,),"")&lt;&gt;""</f>
        <v>1</v>
      </c>
      <c r="F618" t="b">
        <v>0</v>
      </c>
      <c r="G618" t="b">
        <v>0</v>
      </c>
      <c r="H618" t="b">
        <v>1</v>
      </c>
      <c r="I618" t="b">
        <v>0</v>
      </c>
    </row>
    <row r="619" spans="1:9" x14ac:dyDescent="0.35">
      <c r="A619" t="s">
        <v>3277</v>
      </c>
      <c r="B619" t="s">
        <v>4276</v>
      </c>
      <c r="D619" t="b">
        <f>IFERROR(VLOOKUP(B619,PatData!$A$2:$A$1440,1,),"")&lt;&gt;""</f>
        <v>1</v>
      </c>
      <c r="F619" t="b">
        <v>0</v>
      </c>
      <c r="G619" t="b">
        <v>0</v>
      </c>
      <c r="H619" t="b">
        <v>1</v>
      </c>
      <c r="I619" t="b">
        <v>0</v>
      </c>
    </row>
    <row r="620" spans="1:9" x14ac:dyDescent="0.35">
      <c r="A620" t="s">
        <v>3278</v>
      </c>
      <c r="B620" t="s">
        <v>4277</v>
      </c>
      <c r="D620" t="b">
        <f>IFERROR(VLOOKUP(B620,PatData!$A$2:$A$1440,1,),"")&lt;&gt;""</f>
        <v>1</v>
      </c>
      <c r="F620" t="b">
        <v>0</v>
      </c>
      <c r="G620" t="b">
        <v>0</v>
      </c>
      <c r="H620" t="b">
        <v>1</v>
      </c>
      <c r="I620" t="b">
        <v>0</v>
      </c>
    </row>
    <row r="621" spans="1:9" x14ac:dyDescent="0.35">
      <c r="A621" t="s">
        <v>3279</v>
      </c>
      <c r="B621" t="s">
        <v>4278</v>
      </c>
      <c r="D621" t="b">
        <f>IFERROR(VLOOKUP(B621,PatData!$A$2:$A$1440,1,),"")&lt;&gt;""</f>
        <v>1</v>
      </c>
      <c r="F621" t="b">
        <v>0</v>
      </c>
      <c r="G621" t="b">
        <v>0</v>
      </c>
      <c r="H621" t="b">
        <v>1</v>
      </c>
      <c r="I621" t="b">
        <v>0</v>
      </c>
    </row>
    <row r="622" spans="1:9" x14ac:dyDescent="0.35">
      <c r="A622" t="s">
        <v>3280</v>
      </c>
      <c r="B622" t="s">
        <v>4279</v>
      </c>
      <c r="D622" t="b">
        <f>IFERROR(VLOOKUP(B622,PatData!$A$2:$A$1440,1,),"")&lt;&gt;""</f>
        <v>1</v>
      </c>
      <c r="F622" t="b">
        <v>0</v>
      </c>
      <c r="G622" t="b">
        <v>0</v>
      </c>
      <c r="H622" t="b">
        <v>1</v>
      </c>
      <c r="I622" t="b">
        <v>0</v>
      </c>
    </row>
    <row r="623" spans="1:9" x14ac:dyDescent="0.35">
      <c r="A623" t="s">
        <v>3281</v>
      </c>
      <c r="B623" t="s">
        <v>4280</v>
      </c>
      <c r="D623" t="b">
        <f>IFERROR(VLOOKUP(B623,PatData!$A$2:$A$1440,1,),"")&lt;&gt;""</f>
        <v>1</v>
      </c>
      <c r="F623" t="b">
        <v>0</v>
      </c>
      <c r="G623" t="b">
        <v>0</v>
      </c>
      <c r="H623" t="b">
        <v>1</v>
      </c>
      <c r="I623" t="b">
        <v>0</v>
      </c>
    </row>
    <row r="624" spans="1:9" x14ac:dyDescent="0.35">
      <c r="A624" t="s">
        <v>3282</v>
      </c>
      <c r="B624" t="s">
        <v>4281</v>
      </c>
      <c r="D624" t="b">
        <f>IFERROR(VLOOKUP(B624,PatData!$A$2:$A$1440,1,),"")&lt;&gt;""</f>
        <v>1</v>
      </c>
      <c r="F624" t="b">
        <v>0</v>
      </c>
      <c r="G624" t="b">
        <v>0</v>
      </c>
      <c r="H624" t="b">
        <v>1</v>
      </c>
      <c r="I624" t="b">
        <v>0</v>
      </c>
    </row>
    <row r="625" spans="1:9" x14ac:dyDescent="0.35">
      <c r="A625" t="s">
        <v>3283</v>
      </c>
      <c r="B625" t="s">
        <v>4282</v>
      </c>
      <c r="D625" t="b">
        <f>IFERROR(VLOOKUP(B625,PatData!$A$2:$A$1440,1,),"")&lt;&gt;""</f>
        <v>1</v>
      </c>
      <c r="F625" t="b">
        <v>0</v>
      </c>
      <c r="G625" t="b">
        <v>0</v>
      </c>
      <c r="H625" t="b">
        <v>1</v>
      </c>
      <c r="I625" t="b">
        <v>0</v>
      </c>
    </row>
    <row r="626" spans="1:9" x14ac:dyDescent="0.35">
      <c r="A626" t="s">
        <v>3284</v>
      </c>
      <c r="B626" t="s">
        <v>4283</v>
      </c>
      <c r="D626" t="b">
        <f>IFERROR(VLOOKUP(B626,PatData!$A$2:$A$1440,1,),"")&lt;&gt;""</f>
        <v>1</v>
      </c>
      <c r="F626" t="b">
        <v>0</v>
      </c>
      <c r="G626" t="b">
        <v>0</v>
      </c>
      <c r="H626" t="b">
        <v>1</v>
      </c>
      <c r="I626" t="b">
        <v>0</v>
      </c>
    </row>
    <row r="627" spans="1:9" x14ac:dyDescent="0.35">
      <c r="A627" t="s">
        <v>3285</v>
      </c>
      <c r="B627" t="s">
        <v>4284</v>
      </c>
      <c r="D627" t="b">
        <f>IFERROR(VLOOKUP(B627,PatData!$A$2:$A$1440,1,),"")&lt;&gt;""</f>
        <v>1</v>
      </c>
      <c r="F627" t="b">
        <v>0</v>
      </c>
      <c r="G627" t="b">
        <v>0</v>
      </c>
      <c r="H627" t="b">
        <v>1</v>
      </c>
      <c r="I627" t="b">
        <v>0</v>
      </c>
    </row>
    <row r="628" spans="1:9" x14ac:dyDescent="0.35">
      <c r="A628" t="s">
        <v>3286</v>
      </c>
      <c r="B628" t="s">
        <v>4285</v>
      </c>
      <c r="D628" t="b">
        <f>IFERROR(VLOOKUP(B628,PatData!$A$2:$A$1440,1,),"")&lt;&gt;""</f>
        <v>1</v>
      </c>
      <c r="F628" t="b">
        <v>0</v>
      </c>
      <c r="G628" t="b">
        <v>0</v>
      </c>
      <c r="H628" t="b">
        <v>1</v>
      </c>
      <c r="I628" t="b">
        <v>0</v>
      </c>
    </row>
    <row r="629" spans="1:9" x14ac:dyDescent="0.35">
      <c r="A629" t="s">
        <v>3287</v>
      </c>
      <c r="B629" t="s">
        <v>4286</v>
      </c>
      <c r="D629" t="b">
        <f>IFERROR(VLOOKUP(B629,PatData!$A$2:$A$1440,1,),"")&lt;&gt;""</f>
        <v>1</v>
      </c>
      <c r="F629" t="b">
        <v>0</v>
      </c>
      <c r="G629" t="b">
        <v>0</v>
      </c>
      <c r="H629" t="b">
        <v>1</v>
      </c>
      <c r="I629" t="b">
        <v>0</v>
      </c>
    </row>
    <row r="630" spans="1:9" x14ac:dyDescent="0.35">
      <c r="A630" t="s">
        <v>3288</v>
      </c>
      <c r="B630" t="s">
        <v>4287</v>
      </c>
      <c r="D630" t="b">
        <f>IFERROR(VLOOKUP(B630,PatData!$A$2:$A$1440,1,),"")&lt;&gt;""</f>
        <v>1</v>
      </c>
      <c r="F630" t="b">
        <v>0</v>
      </c>
      <c r="G630" t="b">
        <v>0</v>
      </c>
      <c r="H630" t="b">
        <v>1</v>
      </c>
      <c r="I630" t="b">
        <v>0</v>
      </c>
    </row>
    <row r="631" spans="1:9" x14ac:dyDescent="0.35">
      <c r="A631" t="s">
        <v>3289</v>
      </c>
      <c r="B631" t="s">
        <v>4288</v>
      </c>
      <c r="D631" t="b">
        <f>IFERROR(VLOOKUP(B631,PatData!$A$2:$A$1440,1,),"")&lt;&gt;""</f>
        <v>1</v>
      </c>
      <c r="F631" t="b">
        <v>0</v>
      </c>
      <c r="G631" t="b">
        <v>0</v>
      </c>
      <c r="H631" t="b">
        <v>1</v>
      </c>
      <c r="I631" t="b">
        <v>0</v>
      </c>
    </row>
    <row r="632" spans="1:9" x14ac:dyDescent="0.35">
      <c r="A632" t="s">
        <v>3290</v>
      </c>
      <c r="B632" t="s">
        <v>4289</v>
      </c>
      <c r="D632" t="b">
        <f>IFERROR(VLOOKUP(B632,PatData!$A$2:$A$1440,1,),"")&lt;&gt;""</f>
        <v>1</v>
      </c>
      <c r="F632" t="b">
        <v>0</v>
      </c>
      <c r="G632" t="b">
        <v>0</v>
      </c>
      <c r="H632" t="b">
        <v>1</v>
      </c>
      <c r="I632" t="b">
        <v>0</v>
      </c>
    </row>
    <row r="633" spans="1:9" x14ac:dyDescent="0.35">
      <c r="A633" t="s">
        <v>3291</v>
      </c>
      <c r="B633" t="s">
        <v>4290</v>
      </c>
      <c r="D633" t="b">
        <f>IFERROR(VLOOKUP(B633,PatData!$A$2:$A$1440,1,),"")&lt;&gt;""</f>
        <v>1</v>
      </c>
      <c r="F633" t="b">
        <v>0</v>
      </c>
      <c r="G633" t="b">
        <v>0</v>
      </c>
      <c r="H633" t="b">
        <v>1</v>
      </c>
      <c r="I633" t="b">
        <v>0</v>
      </c>
    </row>
    <row r="634" spans="1:9" x14ac:dyDescent="0.35">
      <c r="A634" t="s">
        <v>2054</v>
      </c>
      <c r="B634" t="s">
        <v>4291</v>
      </c>
      <c r="D634" t="b">
        <f>IFERROR(VLOOKUP(B634,PatData!$A$2:$A$1440,1,),"")&lt;&gt;""</f>
        <v>1</v>
      </c>
      <c r="E634">
        <v>25</v>
      </c>
      <c r="F634" t="b">
        <v>0</v>
      </c>
      <c r="G634" t="b">
        <v>0</v>
      </c>
      <c r="H634" t="b">
        <v>1</v>
      </c>
      <c r="I634" t="b">
        <v>0</v>
      </c>
    </row>
    <row r="635" spans="1:9" x14ac:dyDescent="0.35">
      <c r="A635" t="s">
        <v>3180</v>
      </c>
      <c r="B635" t="s">
        <v>4292</v>
      </c>
      <c r="D635" t="b">
        <f>IFERROR(VLOOKUP(B635,PatData!$A$2:$A$1440,1,),"")&lt;&gt;""</f>
        <v>1</v>
      </c>
      <c r="F635" t="b">
        <v>0</v>
      </c>
      <c r="G635" t="b">
        <v>0</v>
      </c>
      <c r="H635" t="b">
        <v>1</v>
      </c>
      <c r="I635" t="b">
        <v>0</v>
      </c>
    </row>
    <row r="636" spans="1:9" x14ac:dyDescent="0.35">
      <c r="A636" t="s">
        <v>2054</v>
      </c>
      <c r="B636" t="s">
        <v>3798</v>
      </c>
      <c r="D636" t="b">
        <f>IFERROR(VLOOKUP(B636,PatData!$A$2:$A$1440,1,),"")&lt;&gt;""</f>
        <v>1</v>
      </c>
      <c r="E636">
        <v>25</v>
      </c>
      <c r="F636" t="b">
        <v>0</v>
      </c>
      <c r="G636" t="b">
        <v>0</v>
      </c>
      <c r="H636" t="b">
        <v>1</v>
      </c>
      <c r="I636" t="b">
        <v>0</v>
      </c>
    </row>
    <row r="637" spans="1:9" x14ac:dyDescent="0.35">
      <c r="A637" t="s">
        <v>2059</v>
      </c>
      <c r="B637" t="s">
        <v>4375</v>
      </c>
      <c r="D637" t="b">
        <f>IFERROR(VLOOKUP(B637,PatData!$A$2:$A$1440,1,),"")&lt;&gt;""</f>
        <v>1</v>
      </c>
      <c r="E637">
        <v>0</v>
      </c>
      <c r="F637" t="b">
        <v>0</v>
      </c>
      <c r="G637" t="b">
        <v>0</v>
      </c>
      <c r="H637" t="b">
        <v>1</v>
      </c>
      <c r="I637" t="b">
        <v>0</v>
      </c>
    </row>
    <row r="638" spans="1:9" x14ac:dyDescent="0.35">
      <c r="A638" t="s">
        <v>2060</v>
      </c>
      <c r="B638" t="s">
        <v>4376</v>
      </c>
      <c r="D638" t="b">
        <f>IFERROR(VLOOKUP(B638,PatData!$A$2:$A$1440,1,),"")&lt;&gt;""</f>
        <v>1</v>
      </c>
      <c r="E638">
        <v>0</v>
      </c>
      <c r="F638" t="b">
        <v>0</v>
      </c>
      <c r="G638" t="b">
        <v>0</v>
      </c>
      <c r="H638" t="b">
        <v>1</v>
      </c>
      <c r="I638" t="b">
        <v>0</v>
      </c>
    </row>
    <row r="639" spans="1:9" x14ac:dyDescent="0.35">
      <c r="A639" t="s">
        <v>2061</v>
      </c>
      <c r="B639" t="s">
        <v>4377</v>
      </c>
      <c r="D639" t="b">
        <f>IFERROR(VLOOKUP(B639,PatData!$A$2:$A$1440,1,),"")&lt;&gt;""</f>
        <v>1</v>
      </c>
      <c r="F639" t="b">
        <v>0</v>
      </c>
      <c r="G639" t="b">
        <v>0</v>
      </c>
      <c r="H639" t="b">
        <v>1</v>
      </c>
      <c r="I639" t="b">
        <v>0</v>
      </c>
    </row>
    <row r="640" spans="1:9" x14ac:dyDescent="0.35">
      <c r="A640" t="s">
        <v>2062</v>
      </c>
      <c r="B640" t="s">
        <v>4378</v>
      </c>
      <c r="D640" t="b">
        <f>IFERROR(VLOOKUP(B640,PatData!$A$2:$A$1440,1,),"")&lt;&gt;""</f>
        <v>1</v>
      </c>
      <c r="F640" t="b">
        <v>0</v>
      </c>
      <c r="G640" t="b">
        <v>0</v>
      </c>
      <c r="H640" t="b">
        <v>1</v>
      </c>
      <c r="I640" t="b">
        <v>0</v>
      </c>
    </row>
    <row r="641" spans="1:9" x14ac:dyDescent="0.35">
      <c r="A641" t="s">
        <v>2063</v>
      </c>
      <c r="B641" t="s">
        <v>4379</v>
      </c>
      <c r="D641" t="b">
        <f>IFERROR(VLOOKUP(B641,PatData!$A$2:$A$1440,1,),"")&lt;&gt;""</f>
        <v>1</v>
      </c>
      <c r="E641">
        <v>0</v>
      </c>
      <c r="F641" t="b">
        <v>0</v>
      </c>
      <c r="G641" t="b">
        <v>0</v>
      </c>
      <c r="H641" t="b">
        <v>1</v>
      </c>
      <c r="I641" t="b">
        <v>0</v>
      </c>
    </row>
    <row r="642" spans="1:9" x14ac:dyDescent="0.35">
      <c r="A642" t="s">
        <v>2064</v>
      </c>
      <c r="B642" t="s">
        <v>4380</v>
      </c>
      <c r="D642" t="b">
        <f>IFERROR(VLOOKUP(B642,PatData!$A$2:$A$1440,1,),"")&lt;&gt;""</f>
        <v>1</v>
      </c>
      <c r="E642">
        <v>0</v>
      </c>
      <c r="F642" t="b">
        <v>0</v>
      </c>
      <c r="G642" t="b">
        <v>0</v>
      </c>
      <c r="H642" t="b">
        <v>1</v>
      </c>
      <c r="I642" t="b">
        <v>0</v>
      </c>
    </row>
    <row r="643" spans="1:9" x14ac:dyDescent="0.35">
      <c r="A643" t="s">
        <v>2066</v>
      </c>
      <c r="B643" t="s">
        <v>4381</v>
      </c>
      <c r="D643" t="b">
        <f>IFERROR(VLOOKUP(B643,PatData!$A$2:$A$1440,1,),"")&lt;&gt;""</f>
        <v>1</v>
      </c>
      <c r="E643">
        <v>5000</v>
      </c>
      <c r="F643" t="b">
        <v>0</v>
      </c>
      <c r="G643" t="b">
        <v>0</v>
      </c>
      <c r="H643" t="b">
        <v>1</v>
      </c>
      <c r="I643" t="b">
        <v>0</v>
      </c>
    </row>
    <row r="644" spans="1:9" x14ac:dyDescent="0.35">
      <c r="A644" t="s">
        <v>2068</v>
      </c>
      <c r="B644" t="s">
        <v>4382</v>
      </c>
      <c r="D644" t="b">
        <f>IFERROR(VLOOKUP(B644,PatData!$A$2:$A$1440,1,),"")&lt;&gt;""</f>
        <v>1</v>
      </c>
      <c r="E644">
        <v>0</v>
      </c>
      <c r="F644" t="b">
        <v>0</v>
      </c>
      <c r="G644" t="b">
        <v>0</v>
      </c>
      <c r="H644" t="b">
        <v>1</v>
      </c>
      <c r="I644" t="b">
        <v>0</v>
      </c>
    </row>
    <row r="645" spans="1:9" x14ac:dyDescent="0.35">
      <c r="A645" t="s">
        <v>2069</v>
      </c>
      <c r="B645" t="s">
        <v>4383</v>
      </c>
      <c r="D645" t="b">
        <f>IFERROR(VLOOKUP(B645,PatData!$A$2:$A$1440,1,),"")&lt;&gt;""</f>
        <v>1</v>
      </c>
      <c r="E645">
        <v>0</v>
      </c>
      <c r="F645" t="b">
        <v>0</v>
      </c>
      <c r="G645" t="b">
        <v>0</v>
      </c>
      <c r="H645" t="b">
        <v>1</v>
      </c>
      <c r="I645" t="b">
        <v>0</v>
      </c>
    </row>
    <row r="646" spans="1:9" x14ac:dyDescent="0.35">
      <c r="A646" t="s">
        <v>2070</v>
      </c>
      <c r="B646" t="s">
        <v>4384</v>
      </c>
      <c r="D646" t="b">
        <f>IFERROR(VLOOKUP(B646,PatData!$A$2:$A$1440,1,),"")&lt;&gt;""</f>
        <v>1</v>
      </c>
      <c r="E646">
        <v>1</v>
      </c>
      <c r="F646" t="b">
        <v>0</v>
      </c>
      <c r="G646" t="b">
        <v>0</v>
      </c>
      <c r="H646" t="b">
        <v>1</v>
      </c>
      <c r="I646" t="b">
        <v>0</v>
      </c>
    </row>
    <row r="647" spans="1:9" x14ac:dyDescent="0.35">
      <c r="A647" t="s">
        <v>2071</v>
      </c>
      <c r="B647" t="s">
        <v>4385</v>
      </c>
      <c r="D647" t="b">
        <f>IFERROR(VLOOKUP(B647,PatData!$A$2:$A$1440,1,),"")&lt;&gt;""</f>
        <v>1</v>
      </c>
      <c r="E647">
        <v>1</v>
      </c>
      <c r="F647" t="b">
        <v>0</v>
      </c>
      <c r="G647" t="b">
        <v>0</v>
      </c>
      <c r="H647" t="b">
        <v>1</v>
      </c>
      <c r="I647" t="b">
        <v>0</v>
      </c>
    </row>
    <row r="648" spans="1:9" x14ac:dyDescent="0.35">
      <c r="A648" t="s">
        <v>3806</v>
      </c>
      <c r="B648" t="s">
        <v>4386</v>
      </c>
      <c r="D648" t="b">
        <f>IFERROR(VLOOKUP(B648,PatData!$A$2:$A$1440,1,),"")&lt;&gt;""</f>
        <v>1</v>
      </c>
      <c r="E648">
        <v>1</v>
      </c>
      <c r="F648" t="b">
        <v>0</v>
      </c>
      <c r="G648" t="b">
        <v>0</v>
      </c>
      <c r="H648" t="b">
        <v>1</v>
      </c>
      <c r="I648" t="b">
        <v>0</v>
      </c>
    </row>
    <row r="649" spans="1:9" x14ac:dyDescent="0.35">
      <c r="A649" t="s">
        <v>3807</v>
      </c>
      <c r="B649" t="s">
        <v>4387</v>
      </c>
      <c r="D649" t="b">
        <f>IFERROR(VLOOKUP(B649,PatData!$A$2:$A$1440,1,),"")&lt;&gt;""</f>
        <v>1</v>
      </c>
      <c r="E649">
        <v>0</v>
      </c>
      <c r="F649" t="b">
        <v>0</v>
      </c>
      <c r="G649" t="b">
        <v>0</v>
      </c>
      <c r="H649" t="b">
        <v>1</v>
      </c>
      <c r="I649" t="b">
        <v>0</v>
      </c>
    </row>
    <row r="650" spans="1:9" x14ac:dyDescent="0.35">
      <c r="A650" t="s">
        <v>3808</v>
      </c>
      <c r="B650" t="s">
        <v>4388</v>
      </c>
      <c r="D650" t="b">
        <f>IFERROR(VLOOKUP(B650,PatData!$A$2:$A$1440,1,),"")&lt;&gt;""</f>
        <v>1</v>
      </c>
      <c r="E650" t="b">
        <v>0</v>
      </c>
      <c r="F650" t="b">
        <v>0</v>
      </c>
      <c r="G650" t="b">
        <v>0</v>
      </c>
      <c r="H650" t="b">
        <v>1</v>
      </c>
      <c r="I650" t="b">
        <v>0</v>
      </c>
    </row>
    <row r="651" spans="1:9" x14ac:dyDescent="0.35">
      <c r="A651" t="s">
        <v>3809</v>
      </c>
      <c r="B651" t="s">
        <v>4389</v>
      </c>
      <c r="D651" t="b">
        <f>IFERROR(VLOOKUP(B651,PatData!$A$2:$A$1440,1,),"")&lt;&gt;""</f>
        <v>1</v>
      </c>
      <c r="E651" t="b">
        <v>0</v>
      </c>
      <c r="F651" t="b">
        <v>0</v>
      </c>
      <c r="G651" t="b">
        <v>0</v>
      </c>
      <c r="H651" t="b">
        <v>1</v>
      </c>
      <c r="I651" t="b">
        <v>0</v>
      </c>
    </row>
    <row r="652" spans="1:9" x14ac:dyDescent="0.35">
      <c r="A652" t="s">
        <v>3810</v>
      </c>
      <c r="B652" t="s">
        <v>4390</v>
      </c>
      <c r="D652" t="b">
        <f>IFERROR(VLOOKUP(B652,PatData!$A$2:$A$1440,1,),"")&lt;&gt;""</f>
        <v>1</v>
      </c>
      <c r="E652" t="b">
        <v>0</v>
      </c>
      <c r="F652" t="b">
        <v>0</v>
      </c>
      <c r="G652" t="b">
        <v>0</v>
      </c>
      <c r="H652" t="b">
        <v>1</v>
      </c>
      <c r="I652" t="b">
        <v>0</v>
      </c>
    </row>
    <row r="653" spans="1:9" x14ac:dyDescent="0.35">
      <c r="A653" t="s">
        <v>3811</v>
      </c>
      <c r="B653" t="s">
        <v>4391</v>
      </c>
      <c r="D653" t="b">
        <f>IFERROR(VLOOKUP(B653,PatData!$A$2:$A$1440,1,),"")&lt;&gt;""</f>
        <v>1</v>
      </c>
      <c r="E653" t="b">
        <v>0</v>
      </c>
      <c r="F653" t="b">
        <v>0</v>
      </c>
      <c r="G653" t="b">
        <v>0</v>
      </c>
      <c r="H653" t="b">
        <v>1</v>
      </c>
      <c r="I653" t="b">
        <v>0</v>
      </c>
    </row>
    <row r="654" spans="1:9" x14ac:dyDescent="0.35">
      <c r="A654" t="s">
        <v>3812</v>
      </c>
      <c r="B654" t="s">
        <v>4392</v>
      </c>
      <c r="D654" t="b">
        <f>IFERROR(VLOOKUP(B654,PatData!$A$2:$A$1440,1,),"")&lt;&gt;""</f>
        <v>1</v>
      </c>
      <c r="E654">
        <v>0</v>
      </c>
      <c r="F654" t="b">
        <v>0</v>
      </c>
      <c r="G654" t="b">
        <v>0</v>
      </c>
      <c r="H654" t="b">
        <v>1</v>
      </c>
      <c r="I654" t="b">
        <v>0</v>
      </c>
    </row>
    <row r="655" spans="1:9" x14ac:dyDescent="0.35">
      <c r="A655" t="s">
        <v>3813</v>
      </c>
      <c r="B655" t="s">
        <v>4393</v>
      </c>
      <c r="D655" t="b">
        <f>IFERROR(VLOOKUP(B655,PatData!$A$2:$A$1440,1,),"")&lt;&gt;""</f>
        <v>1</v>
      </c>
      <c r="E655">
        <v>0</v>
      </c>
      <c r="F655" t="b">
        <v>0</v>
      </c>
      <c r="G655" t="b">
        <v>0</v>
      </c>
      <c r="H655" t="b">
        <v>1</v>
      </c>
      <c r="I655" t="b">
        <v>0</v>
      </c>
    </row>
    <row r="656" spans="1:9" x14ac:dyDescent="0.35">
      <c r="A656" t="s">
        <v>3814</v>
      </c>
      <c r="B656" t="s">
        <v>4394</v>
      </c>
      <c r="D656" t="b">
        <f>IFERROR(VLOOKUP(B656,PatData!$A$2:$A$1440,1,),"")&lt;&gt;""</f>
        <v>1</v>
      </c>
      <c r="E656">
        <v>0</v>
      </c>
      <c r="F656" t="b">
        <v>0</v>
      </c>
      <c r="G656" t="b">
        <v>0</v>
      </c>
      <c r="H656" t="b">
        <v>1</v>
      </c>
      <c r="I656" t="b">
        <v>0</v>
      </c>
    </row>
    <row r="657" spans="1:9" x14ac:dyDescent="0.35">
      <c r="A657" t="s">
        <v>3815</v>
      </c>
      <c r="B657" t="s">
        <v>4395</v>
      </c>
      <c r="D657" t="b">
        <f>IFERROR(VLOOKUP(B657,PatData!$A$2:$A$1440,1,),"")&lt;&gt;""</f>
        <v>1</v>
      </c>
      <c r="E657">
        <v>0</v>
      </c>
      <c r="F657" t="b">
        <v>0</v>
      </c>
      <c r="G657" t="b">
        <v>0</v>
      </c>
      <c r="H657" t="b">
        <v>1</v>
      </c>
      <c r="I657" t="b">
        <v>0</v>
      </c>
    </row>
    <row r="658" spans="1:9" x14ac:dyDescent="0.35">
      <c r="A658" t="s">
        <v>3816</v>
      </c>
      <c r="B658" t="s">
        <v>4396</v>
      </c>
      <c r="D658" t="b">
        <f>IFERROR(VLOOKUP(B658,PatData!$A$2:$A$1440,1,),"")&lt;&gt;""</f>
        <v>1</v>
      </c>
      <c r="E658">
        <v>0</v>
      </c>
      <c r="F658" t="b">
        <v>0</v>
      </c>
      <c r="G658" t="b">
        <v>0</v>
      </c>
      <c r="H658" t="b">
        <v>1</v>
      </c>
      <c r="I658" t="b">
        <v>0</v>
      </c>
    </row>
    <row r="659" spans="1:9" x14ac:dyDescent="0.35">
      <c r="A659" t="s">
        <v>3817</v>
      </c>
      <c r="B659" t="s">
        <v>4397</v>
      </c>
      <c r="D659" t="b">
        <f>IFERROR(VLOOKUP(B659,PatData!$A$2:$A$1440,1,),"")&lt;&gt;""</f>
        <v>1</v>
      </c>
      <c r="E659">
        <v>0</v>
      </c>
      <c r="F659" t="b">
        <v>0</v>
      </c>
      <c r="G659" t="b">
        <v>0</v>
      </c>
      <c r="H659" t="b">
        <v>1</v>
      </c>
      <c r="I659" t="b">
        <v>0</v>
      </c>
    </row>
    <row r="660" spans="1:9" x14ac:dyDescent="0.35">
      <c r="A660" t="s">
        <v>3818</v>
      </c>
      <c r="B660" t="s">
        <v>4398</v>
      </c>
      <c r="D660" t="b">
        <f>IFERROR(VLOOKUP(B660,PatData!$A$2:$A$1440,1,),"")&lt;&gt;""</f>
        <v>1</v>
      </c>
      <c r="E660">
        <v>0</v>
      </c>
      <c r="F660" t="b">
        <v>0</v>
      </c>
      <c r="G660" t="b">
        <v>0</v>
      </c>
      <c r="H660" t="b">
        <v>1</v>
      </c>
      <c r="I660" t="b">
        <v>0</v>
      </c>
    </row>
    <row r="661" spans="1:9" x14ac:dyDescent="0.35">
      <c r="A661" t="s">
        <v>3819</v>
      </c>
      <c r="B661" t="s">
        <v>4399</v>
      </c>
      <c r="D661" t="b">
        <f>IFERROR(VLOOKUP(B661,PatData!$A$2:$A$1440,1,),"")&lt;&gt;""</f>
        <v>1</v>
      </c>
      <c r="E661">
        <v>0</v>
      </c>
      <c r="F661" t="b">
        <v>0</v>
      </c>
      <c r="G661" t="b">
        <v>0</v>
      </c>
      <c r="H661" t="b">
        <v>1</v>
      </c>
      <c r="I661" t="b">
        <v>0</v>
      </c>
    </row>
    <row r="662" spans="1:9" x14ac:dyDescent="0.35">
      <c r="A662" t="s">
        <v>3864</v>
      </c>
      <c r="B662" t="s">
        <v>4400</v>
      </c>
      <c r="D662" t="b">
        <f>IFERROR(VLOOKUP(B662,PatData!$A$2:$A$1440,1,),"")&lt;&gt;""</f>
        <v>1</v>
      </c>
      <c r="E662">
        <v>1</v>
      </c>
      <c r="F662" t="b">
        <v>0</v>
      </c>
      <c r="G662" t="b">
        <v>0</v>
      </c>
      <c r="H662" t="b">
        <v>1</v>
      </c>
      <c r="I662" t="b">
        <v>0</v>
      </c>
    </row>
    <row r="663" spans="1:9" x14ac:dyDescent="0.35">
      <c r="A663" t="s">
        <v>3865</v>
      </c>
      <c r="B663" t="s">
        <v>4401</v>
      </c>
      <c r="D663" t="b">
        <f>IFERROR(VLOOKUP(B663,PatData!$A$2:$A$1440,1,),"")&lt;&gt;""</f>
        <v>1</v>
      </c>
      <c r="E663">
        <v>0</v>
      </c>
      <c r="F663" t="b">
        <v>0</v>
      </c>
      <c r="G663" t="b">
        <v>0</v>
      </c>
      <c r="H663" t="b">
        <v>1</v>
      </c>
      <c r="I663" t="b">
        <v>0</v>
      </c>
    </row>
    <row r="664" spans="1:9" x14ac:dyDescent="0.35">
      <c r="A664" t="s">
        <v>3866</v>
      </c>
      <c r="B664" t="s">
        <v>4402</v>
      </c>
      <c r="D664" t="b">
        <f>IFERROR(VLOOKUP(B664,PatData!$A$2:$A$1440,1,),"")&lt;&gt;""</f>
        <v>1</v>
      </c>
      <c r="E664" t="b">
        <v>0</v>
      </c>
      <c r="F664" t="b">
        <v>0</v>
      </c>
      <c r="G664" t="b">
        <v>0</v>
      </c>
      <c r="H664" t="b">
        <v>1</v>
      </c>
      <c r="I664" t="b">
        <v>0</v>
      </c>
    </row>
    <row r="665" spans="1:9" x14ac:dyDescent="0.35">
      <c r="A665" t="s">
        <v>3867</v>
      </c>
      <c r="B665" t="s">
        <v>4403</v>
      </c>
      <c r="D665" t="b">
        <f>IFERROR(VLOOKUP(B665,PatData!$A$2:$A$1440,1,),"")&lt;&gt;""</f>
        <v>1</v>
      </c>
      <c r="E665" t="b">
        <v>0</v>
      </c>
      <c r="F665" t="b">
        <v>0</v>
      </c>
      <c r="G665" t="b">
        <v>0</v>
      </c>
      <c r="H665" t="b">
        <v>1</v>
      </c>
      <c r="I665" t="b">
        <v>0</v>
      </c>
    </row>
    <row r="666" spans="1:9" x14ac:dyDescent="0.35">
      <c r="A666" t="s">
        <v>3868</v>
      </c>
      <c r="B666" t="s">
        <v>4404</v>
      </c>
      <c r="D666" t="b">
        <f>IFERROR(VLOOKUP(B666,PatData!$A$2:$A$1440,1,),"")&lt;&gt;""</f>
        <v>1</v>
      </c>
      <c r="E666" t="b">
        <v>0</v>
      </c>
      <c r="F666" t="b">
        <v>0</v>
      </c>
      <c r="G666" t="b">
        <v>0</v>
      </c>
      <c r="H666" t="b">
        <v>1</v>
      </c>
      <c r="I666" t="b">
        <v>0</v>
      </c>
    </row>
    <row r="667" spans="1:9" x14ac:dyDescent="0.35">
      <c r="A667" t="s">
        <v>3869</v>
      </c>
      <c r="B667" t="s">
        <v>4405</v>
      </c>
      <c r="D667" t="b">
        <f>IFERROR(VLOOKUP(B667,PatData!$A$2:$A$1440,1,),"")&lt;&gt;""</f>
        <v>1</v>
      </c>
      <c r="E667" t="b">
        <v>0</v>
      </c>
      <c r="F667" t="b">
        <v>0</v>
      </c>
      <c r="G667" t="b">
        <v>0</v>
      </c>
      <c r="H667" t="b">
        <v>1</v>
      </c>
      <c r="I667" t="b">
        <v>0</v>
      </c>
    </row>
    <row r="668" spans="1:9" x14ac:dyDescent="0.35">
      <c r="A668" t="s">
        <v>3870</v>
      </c>
      <c r="B668" t="s">
        <v>4406</v>
      </c>
      <c r="D668" t="b">
        <f>IFERROR(VLOOKUP(B668,PatData!$A$2:$A$1440,1,),"")&lt;&gt;""</f>
        <v>1</v>
      </c>
      <c r="E668">
        <v>0</v>
      </c>
      <c r="F668" t="b">
        <v>0</v>
      </c>
      <c r="G668" t="b">
        <v>0</v>
      </c>
      <c r="H668" t="b">
        <v>1</v>
      </c>
      <c r="I668" t="b">
        <v>0</v>
      </c>
    </row>
    <row r="669" spans="1:9" x14ac:dyDescent="0.35">
      <c r="A669" t="s">
        <v>3871</v>
      </c>
      <c r="B669" t="s">
        <v>4407</v>
      </c>
      <c r="D669" t="b">
        <f>IFERROR(VLOOKUP(B669,PatData!$A$2:$A$1440,1,),"")&lt;&gt;""</f>
        <v>1</v>
      </c>
      <c r="E669">
        <v>0</v>
      </c>
      <c r="F669" t="b">
        <v>0</v>
      </c>
      <c r="G669" t="b">
        <v>0</v>
      </c>
      <c r="H669" t="b">
        <v>1</v>
      </c>
      <c r="I669" t="b">
        <v>0</v>
      </c>
    </row>
    <row r="670" spans="1:9" x14ac:dyDescent="0.35">
      <c r="A670" t="s">
        <v>3872</v>
      </c>
      <c r="B670" t="s">
        <v>4408</v>
      </c>
      <c r="D670" t="b">
        <f>IFERROR(VLOOKUP(B670,PatData!$A$2:$A$1440,1,),"")&lt;&gt;""</f>
        <v>1</v>
      </c>
      <c r="E670">
        <v>0</v>
      </c>
      <c r="F670" t="b">
        <v>0</v>
      </c>
      <c r="G670" t="b">
        <v>0</v>
      </c>
      <c r="H670" t="b">
        <v>1</v>
      </c>
      <c r="I670" t="b">
        <v>0</v>
      </c>
    </row>
    <row r="671" spans="1:9" x14ac:dyDescent="0.35">
      <c r="A671" t="s">
        <v>3873</v>
      </c>
      <c r="B671" t="s">
        <v>4409</v>
      </c>
      <c r="D671" t="b">
        <f>IFERROR(VLOOKUP(B671,PatData!$A$2:$A$1440,1,),"")&lt;&gt;""</f>
        <v>1</v>
      </c>
      <c r="E671">
        <v>0</v>
      </c>
      <c r="F671" t="b">
        <v>0</v>
      </c>
      <c r="G671" t="b">
        <v>0</v>
      </c>
      <c r="H671" t="b">
        <v>1</v>
      </c>
      <c r="I671" t="b">
        <v>0</v>
      </c>
    </row>
    <row r="672" spans="1:9" x14ac:dyDescent="0.35">
      <c r="A672" t="s">
        <v>3874</v>
      </c>
      <c r="B672" t="s">
        <v>4410</v>
      </c>
      <c r="D672" t="b">
        <f>IFERROR(VLOOKUP(B672,PatData!$A$2:$A$1440,1,),"")&lt;&gt;""</f>
        <v>1</v>
      </c>
      <c r="E672">
        <v>0</v>
      </c>
      <c r="F672" t="b">
        <v>0</v>
      </c>
      <c r="G672" t="b">
        <v>0</v>
      </c>
      <c r="H672" t="b">
        <v>1</v>
      </c>
      <c r="I672" t="b">
        <v>0</v>
      </c>
    </row>
    <row r="673" spans="1:9" x14ac:dyDescent="0.35">
      <c r="A673" t="s">
        <v>3875</v>
      </c>
      <c r="B673" t="s">
        <v>4411</v>
      </c>
      <c r="D673" t="b">
        <f>IFERROR(VLOOKUP(B673,PatData!$A$2:$A$1440,1,),"")&lt;&gt;""</f>
        <v>1</v>
      </c>
      <c r="E673">
        <v>0</v>
      </c>
      <c r="F673" t="b">
        <v>0</v>
      </c>
      <c r="G673" t="b">
        <v>0</v>
      </c>
      <c r="H673" t="b">
        <v>1</v>
      </c>
      <c r="I673" t="b">
        <v>0</v>
      </c>
    </row>
    <row r="674" spans="1:9" x14ac:dyDescent="0.35">
      <c r="A674" t="s">
        <v>3876</v>
      </c>
      <c r="B674" t="s">
        <v>4412</v>
      </c>
      <c r="D674" t="b">
        <f>IFERROR(VLOOKUP(B674,PatData!$A$2:$A$1440,1,),"")&lt;&gt;""</f>
        <v>1</v>
      </c>
      <c r="E674">
        <v>0</v>
      </c>
      <c r="F674" t="b">
        <v>0</v>
      </c>
      <c r="G674" t="b">
        <v>0</v>
      </c>
      <c r="H674" t="b">
        <v>1</v>
      </c>
      <c r="I674" t="b">
        <v>0</v>
      </c>
    </row>
    <row r="675" spans="1:9" x14ac:dyDescent="0.35">
      <c r="A675" t="s">
        <v>3877</v>
      </c>
      <c r="B675" t="s">
        <v>4413</v>
      </c>
      <c r="D675" t="b">
        <f>IFERROR(VLOOKUP(B675,PatData!$A$2:$A$1440,1,),"")&lt;&gt;""</f>
        <v>1</v>
      </c>
      <c r="E675">
        <v>0</v>
      </c>
      <c r="F675" t="b">
        <v>0</v>
      </c>
      <c r="G675" t="b">
        <v>0</v>
      </c>
      <c r="H675" t="b">
        <v>1</v>
      </c>
      <c r="I675" t="b">
        <v>0</v>
      </c>
    </row>
    <row r="676" spans="1:9" x14ac:dyDescent="0.35">
      <c r="A676" t="s">
        <v>2073</v>
      </c>
      <c r="B676" t="s">
        <v>4414</v>
      </c>
      <c r="D676" t="b">
        <f>IFERROR(VLOOKUP(B676,PatData!$A$2:$A$1440,1,),"")&lt;&gt;""</f>
        <v>1</v>
      </c>
      <c r="E676">
        <v>2</v>
      </c>
      <c r="F676" t="b">
        <v>0</v>
      </c>
      <c r="G676" t="b">
        <v>0</v>
      </c>
      <c r="H676" t="b">
        <v>1</v>
      </c>
      <c r="I676" t="b">
        <v>0</v>
      </c>
    </row>
    <row r="677" spans="1:9" x14ac:dyDescent="0.35">
      <c r="A677" t="s">
        <v>2074</v>
      </c>
      <c r="B677" t="s">
        <v>4415</v>
      </c>
      <c r="D677" t="b">
        <f>IFERROR(VLOOKUP(B677,PatData!$A$2:$A$1440,1,),"")&lt;&gt;""</f>
        <v>1</v>
      </c>
      <c r="E677">
        <v>2</v>
      </c>
      <c r="F677" t="b">
        <v>0</v>
      </c>
      <c r="G677" t="b">
        <v>0</v>
      </c>
      <c r="H677" t="b">
        <v>1</v>
      </c>
      <c r="I677" t="b">
        <v>0</v>
      </c>
    </row>
    <row r="678" spans="1:9" x14ac:dyDescent="0.35">
      <c r="A678" t="s">
        <v>2075</v>
      </c>
      <c r="B678" t="s">
        <v>4416</v>
      </c>
      <c r="D678" t="b">
        <f>IFERROR(VLOOKUP(B678,PatData!$A$2:$A$1440,1,),"")&lt;&gt;""</f>
        <v>1</v>
      </c>
      <c r="E678">
        <v>0</v>
      </c>
      <c r="F678" t="b">
        <v>0</v>
      </c>
      <c r="G678" t="b">
        <v>0</v>
      </c>
      <c r="H678" t="b">
        <v>1</v>
      </c>
      <c r="I678" t="b">
        <v>0</v>
      </c>
    </row>
    <row r="679" spans="1:9" x14ac:dyDescent="0.35">
      <c r="A679" t="s">
        <v>2076</v>
      </c>
      <c r="B679" t="s">
        <v>4417</v>
      </c>
      <c r="D679" t="b">
        <f>IFERROR(VLOOKUP(B679,PatData!$A$2:$A$1440,1,),"")&lt;&gt;""</f>
        <v>1</v>
      </c>
      <c r="E679">
        <v>0</v>
      </c>
      <c r="F679" t="b">
        <v>0</v>
      </c>
      <c r="G679" t="b">
        <v>0</v>
      </c>
      <c r="H679" t="b">
        <v>1</v>
      </c>
      <c r="I679" t="b">
        <v>0</v>
      </c>
    </row>
    <row r="680" spans="1:9" x14ac:dyDescent="0.35">
      <c r="A680" t="s">
        <v>2077</v>
      </c>
      <c r="B680" t="s">
        <v>4418</v>
      </c>
      <c r="D680" t="b">
        <f>IFERROR(VLOOKUP(B680,PatData!$A$2:$A$1440,1,),"")&lt;&gt;""</f>
        <v>1</v>
      </c>
      <c r="E680">
        <v>0</v>
      </c>
      <c r="F680" t="b">
        <v>0</v>
      </c>
      <c r="G680" t="b">
        <v>0</v>
      </c>
      <c r="H680" t="b">
        <v>1</v>
      </c>
      <c r="I680" t="b">
        <v>0</v>
      </c>
    </row>
    <row r="681" spans="1:9" x14ac:dyDescent="0.35">
      <c r="A681" t="s">
        <v>2078</v>
      </c>
      <c r="B681" t="s">
        <v>4419</v>
      </c>
      <c r="D681" t="b">
        <f>IFERROR(VLOOKUP(B681,PatData!$A$2:$A$1440,1,),"")&lt;&gt;""</f>
        <v>1</v>
      </c>
      <c r="E681">
        <v>0</v>
      </c>
      <c r="F681" t="b">
        <v>0</v>
      </c>
      <c r="G681" t="b">
        <v>0</v>
      </c>
      <c r="H681" t="b">
        <v>1</v>
      </c>
      <c r="I681" t="b">
        <v>0</v>
      </c>
    </row>
    <row r="682" spans="1:9" x14ac:dyDescent="0.35">
      <c r="A682" t="s">
        <v>2079</v>
      </c>
      <c r="B682" t="s">
        <v>4420</v>
      </c>
      <c r="D682" t="b">
        <f>IFERROR(VLOOKUP(B682,PatData!$A$2:$A$1440,1,),"")&lt;&gt;""</f>
        <v>1</v>
      </c>
      <c r="E682">
        <v>42370</v>
      </c>
      <c r="F682" t="b">
        <v>0</v>
      </c>
      <c r="G682" t="b">
        <v>0</v>
      </c>
      <c r="H682" t="b">
        <v>1</v>
      </c>
      <c r="I682" t="b">
        <v>0</v>
      </c>
    </row>
    <row r="683" spans="1:9" x14ac:dyDescent="0.35">
      <c r="A683" t="s">
        <v>2081</v>
      </c>
      <c r="B683" t="s">
        <v>4421</v>
      </c>
      <c r="D683" t="b">
        <f>IFERROR(VLOOKUP(B683,PatData!$A$2:$A$1440,1,),"")&lt;&gt;""</f>
        <v>1</v>
      </c>
      <c r="E683">
        <v>10</v>
      </c>
      <c r="F683" t="b">
        <v>0</v>
      </c>
      <c r="G683" t="b">
        <v>0</v>
      </c>
      <c r="H683" t="b">
        <v>1</v>
      </c>
      <c r="I683" t="b">
        <v>0</v>
      </c>
    </row>
    <row r="684" spans="1:9" x14ac:dyDescent="0.35">
      <c r="A684" t="s">
        <v>2563</v>
      </c>
      <c r="B684" t="s">
        <v>4422</v>
      </c>
      <c r="D684" t="b">
        <f>IFERROR(VLOOKUP(B684,PatData!$A$2:$A$1440,1,),"")&lt;&gt;""</f>
        <v>1</v>
      </c>
      <c r="E684">
        <v>2</v>
      </c>
      <c r="F684" t="b">
        <v>0</v>
      </c>
      <c r="G684" t="b">
        <v>0</v>
      </c>
      <c r="H684" t="b">
        <v>1</v>
      </c>
      <c r="I684" t="b">
        <v>0</v>
      </c>
    </row>
    <row r="685" spans="1:9" x14ac:dyDescent="0.35">
      <c r="A685" t="s">
        <v>2564</v>
      </c>
      <c r="B685" t="s">
        <v>4423</v>
      </c>
      <c r="D685" t="b">
        <f>IFERROR(VLOOKUP(B685,PatData!$A$2:$A$1440,1,),"")&lt;&gt;""</f>
        <v>1</v>
      </c>
      <c r="E685">
        <v>2</v>
      </c>
      <c r="F685" t="b">
        <v>0</v>
      </c>
      <c r="G685" t="b">
        <v>0</v>
      </c>
      <c r="H685" t="b">
        <v>1</v>
      </c>
      <c r="I685" t="b">
        <v>0</v>
      </c>
    </row>
    <row r="686" spans="1:9" x14ac:dyDescent="0.35">
      <c r="A686" t="s">
        <v>2565</v>
      </c>
      <c r="B686" t="s">
        <v>4424</v>
      </c>
      <c r="D686" t="b">
        <f>IFERROR(VLOOKUP(B686,PatData!$A$2:$A$1440,1,),"")&lt;&gt;""</f>
        <v>1</v>
      </c>
      <c r="E686">
        <v>0</v>
      </c>
      <c r="F686" t="b">
        <v>0</v>
      </c>
      <c r="G686" t="b">
        <v>0</v>
      </c>
      <c r="H686" t="b">
        <v>1</v>
      </c>
      <c r="I686" t="b">
        <v>0</v>
      </c>
    </row>
    <row r="687" spans="1:9" x14ac:dyDescent="0.35">
      <c r="A687" t="s">
        <v>2566</v>
      </c>
      <c r="B687" t="s">
        <v>4425</v>
      </c>
      <c r="D687" t="b">
        <f>IFERROR(VLOOKUP(B687,PatData!$A$2:$A$1440,1,),"")&lt;&gt;""</f>
        <v>1</v>
      </c>
      <c r="E687">
        <v>0</v>
      </c>
      <c r="F687" t="b">
        <v>0</v>
      </c>
      <c r="G687" t="b">
        <v>0</v>
      </c>
      <c r="H687" t="b">
        <v>1</v>
      </c>
      <c r="I687" t="b">
        <v>0</v>
      </c>
    </row>
    <row r="688" spans="1:9" x14ac:dyDescent="0.35">
      <c r="A688" t="s">
        <v>2567</v>
      </c>
      <c r="B688" t="s">
        <v>4426</v>
      </c>
      <c r="D688" t="b">
        <f>IFERROR(VLOOKUP(B688,PatData!$A$2:$A$1440,1,),"")&lt;&gt;""</f>
        <v>1</v>
      </c>
      <c r="E688">
        <v>0</v>
      </c>
      <c r="F688" t="b">
        <v>0</v>
      </c>
      <c r="G688" t="b">
        <v>0</v>
      </c>
      <c r="H688" t="b">
        <v>1</v>
      </c>
      <c r="I688" t="b">
        <v>0</v>
      </c>
    </row>
    <row r="689" spans="1:9" x14ac:dyDescent="0.35">
      <c r="A689" t="s">
        <v>2568</v>
      </c>
      <c r="B689" t="s">
        <v>4427</v>
      </c>
      <c r="D689" t="b">
        <f>IFERROR(VLOOKUP(B689,PatData!$A$2:$A$1440,1,),"")&lt;&gt;""</f>
        <v>1</v>
      </c>
      <c r="E689">
        <v>0</v>
      </c>
      <c r="F689" t="b">
        <v>0</v>
      </c>
      <c r="G689" t="b">
        <v>0</v>
      </c>
      <c r="H689" t="b">
        <v>1</v>
      </c>
      <c r="I689" t="b">
        <v>0</v>
      </c>
    </row>
    <row r="690" spans="1:9" x14ac:dyDescent="0.35">
      <c r="A690" t="s">
        <v>2569</v>
      </c>
      <c r="B690" t="s">
        <v>4428</v>
      </c>
      <c r="D690" t="b">
        <f>IFERROR(VLOOKUP(B690,PatData!$A$2:$A$1440,1,),"")&lt;&gt;""</f>
        <v>1</v>
      </c>
      <c r="E690">
        <v>5000</v>
      </c>
      <c r="F690" t="b">
        <v>0</v>
      </c>
      <c r="G690" t="b">
        <v>0</v>
      </c>
      <c r="H690" t="b">
        <v>1</v>
      </c>
      <c r="I690" t="b">
        <v>0</v>
      </c>
    </row>
    <row r="691" spans="1:9" x14ac:dyDescent="0.35">
      <c r="A691" t="s">
        <v>2570</v>
      </c>
      <c r="B691" t="s">
        <v>4429</v>
      </c>
      <c r="D691" t="b">
        <f>IFERROR(VLOOKUP(B691,PatData!$A$2:$A$1440,1,),"")&lt;&gt;""</f>
        <v>1</v>
      </c>
      <c r="E691">
        <v>5000</v>
      </c>
      <c r="F691" t="b">
        <v>0</v>
      </c>
      <c r="G691" t="b">
        <v>0</v>
      </c>
      <c r="H691" t="b">
        <v>1</v>
      </c>
      <c r="I691" t="b">
        <v>0</v>
      </c>
    </row>
    <row r="692" spans="1:9" x14ac:dyDescent="0.35">
      <c r="A692" t="s">
        <v>2571</v>
      </c>
      <c r="B692" t="s">
        <v>4430</v>
      </c>
      <c r="D692" t="b">
        <f>IFERROR(VLOOKUP(B692,PatData!$A$2:$A$1440,1,),"")&lt;&gt;""</f>
        <v>1</v>
      </c>
      <c r="E692">
        <v>5000</v>
      </c>
      <c r="F692" t="b">
        <v>0</v>
      </c>
      <c r="G692" t="b">
        <v>0</v>
      </c>
      <c r="H692" t="b">
        <v>1</v>
      </c>
      <c r="I692" t="b">
        <v>0</v>
      </c>
    </row>
    <row r="693" spans="1:9" x14ac:dyDescent="0.35">
      <c r="A693" t="s">
        <v>2572</v>
      </c>
      <c r="B693" t="s">
        <v>4431</v>
      </c>
      <c r="D693" t="b">
        <f>IFERROR(VLOOKUP(B693,PatData!$A$2:$A$1440,1,),"")&lt;&gt;""</f>
        <v>1</v>
      </c>
      <c r="E693">
        <v>5000</v>
      </c>
      <c r="F693" t="b">
        <v>0</v>
      </c>
      <c r="G693" t="b">
        <v>0</v>
      </c>
      <c r="H693" t="b">
        <v>1</v>
      </c>
      <c r="I693" t="b">
        <v>0</v>
      </c>
    </row>
    <row r="694" spans="1:9" x14ac:dyDescent="0.35">
      <c r="A694" t="s">
        <v>2573</v>
      </c>
      <c r="B694" t="s">
        <v>4432</v>
      </c>
      <c r="D694" t="b">
        <f>IFERROR(VLOOKUP(B694,PatData!$A$2:$A$1440,1,),"")&lt;&gt;""</f>
        <v>1</v>
      </c>
      <c r="E694">
        <v>5000</v>
      </c>
      <c r="F694" t="b">
        <v>0</v>
      </c>
      <c r="G694" t="b">
        <v>0</v>
      </c>
      <c r="H694" t="b">
        <v>1</v>
      </c>
      <c r="I694" t="b">
        <v>0</v>
      </c>
    </row>
    <row r="695" spans="1:9" x14ac:dyDescent="0.35">
      <c r="A695" t="s">
        <v>2574</v>
      </c>
      <c r="B695" t="s">
        <v>4433</v>
      </c>
      <c r="D695" t="b">
        <f>IFERROR(VLOOKUP(B695,PatData!$A$2:$A$1440,1,),"")&lt;&gt;""</f>
        <v>1</v>
      </c>
      <c r="E695">
        <v>5000</v>
      </c>
      <c r="F695" t="b">
        <v>0</v>
      </c>
      <c r="G695" t="b">
        <v>0</v>
      </c>
      <c r="H695" t="b">
        <v>1</v>
      </c>
      <c r="I695" t="b">
        <v>0</v>
      </c>
    </row>
    <row r="696" spans="1:9" x14ac:dyDescent="0.35">
      <c r="A696" t="s">
        <v>3377</v>
      </c>
      <c r="B696" t="s">
        <v>3887</v>
      </c>
      <c r="D696" t="b">
        <f>IFERROR(VLOOKUP(B696,PatData!$A$2:$A$1440,1,),"")&lt;&gt;""</f>
        <v>1</v>
      </c>
      <c r="F696" t="b">
        <v>0</v>
      </c>
      <c r="G696" t="b">
        <v>0</v>
      </c>
      <c r="H696" t="b">
        <v>1</v>
      </c>
      <c r="I696" t="b">
        <v>0</v>
      </c>
    </row>
    <row r="697" spans="1:9" x14ac:dyDescent="0.35">
      <c r="A697" t="s">
        <v>3388</v>
      </c>
      <c r="B697" t="s">
        <v>3888</v>
      </c>
      <c r="D697" t="b">
        <f>IFERROR(VLOOKUP(B697,PatData!$A$2:$A$1440,1,),"")&lt;&gt;""</f>
        <v>1</v>
      </c>
      <c r="F697" t="b">
        <v>0</v>
      </c>
      <c r="G697" t="b">
        <v>0</v>
      </c>
      <c r="H697" t="b">
        <v>1</v>
      </c>
      <c r="I697" t="b">
        <v>0</v>
      </c>
    </row>
    <row r="698" spans="1:9" x14ac:dyDescent="0.35">
      <c r="A698" t="s">
        <v>3399</v>
      </c>
      <c r="B698" t="s">
        <v>3889</v>
      </c>
      <c r="D698" t="b">
        <f>IFERROR(VLOOKUP(B698,PatData!$A$2:$A$1440,1,),"")&lt;&gt;""</f>
        <v>1</v>
      </c>
      <c r="F698" t="b">
        <v>0</v>
      </c>
      <c r="G698" t="b">
        <v>0</v>
      </c>
      <c r="H698" t="b">
        <v>1</v>
      </c>
      <c r="I698" t="b">
        <v>0</v>
      </c>
    </row>
    <row r="699" spans="1:9" x14ac:dyDescent="0.35">
      <c r="A699" t="s">
        <v>3402</v>
      </c>
      <c r="B699" t="s">
        <v>3890</v>
      </c>
      <c r="D699" t="b">
        <f>IFERROR(VLOOKUP(B699,PatData!$A$2:$A$1440,1,),"")&lt;&gt;""</f>
        <v>1</v>
      </c>
      <c r="F699" t="b">
        <v>0</v>
      </c>
      <c r="G699" t="b">
        <v>0</v>
      </c>
      <c r="H699" t="b">
        <v>1</v>
      </c>
      <c r="I699" t="b">
        <v>0</v>
      </c>
    </row>
    <row r="700" spans="1:9" x14ac:dyDescent="0.35">
      <c r="A700" t="s">
        <v>3403</v>
      </c>
      <c r="B700" t="s">
        <v>3891</v>
      </c>
      <c r="D700" t="b">
        <f>IFERROR(VLOOKUP(B700,PatData!$A$2:$A$1440,1,),"")&lt;&gt;""</f>
        <v>1</v>
      </c>
      <c r="F700" t="b">
        <v>0</v>
      </c>
      <c r="G700" t="b">
        <v>0</v>
      </c>
      <c r="H700" t="b">
        <v>1</v>
      </c>
      <c r="I700" t="b">
        <v>0</v>
      </c>
    </row>
    <row r="701" spans="1:9" x14ac:dyDescent="0.35">
      <c r="A701" t="s">
        <v>3404</v>
      </c>
      <c r="B701" t="s">
        <v>3892</v>
      </c>
      <c r="D701" t="b">
        <f>IFERROR(VLOOKUP(B701,PatData!$A$2:$A$1440,1,),"")&lt;&gt;""</f>
        <v>1</v>
      </c>
      <c r="F701" t="b">
        <v>0</v>
      </c>
      <c r="G701" t="b">
        <v>0</v>
      </c>
      <c r="H701" t="b">
        <v>1</v>
      </c>
      <c r="I701" t="b">
        <v>0</v>
      </c>
    </row>
    <row r="702" spans="1:9" x14ac:dyDescent="0.35">
      <c r="A702" t="s">
        <v>3405</v>
      </c>
      <c r="B702" t="s">
        <v>3893</v>
      </c>
      <c r="D702" t="b">
        <f>IFERROR(VLOOKUP(B702,PatData!$A$2:$A$1440,1,),"")&lt;&gt;""</f>
        <v>1</v>
      </c>
      <c r="F702" t="b">
        <v>0</v>
      </c>
      <c r="G702" t="b">
        <v>0</v>
      </c>
      <c r="H702" t="b">
        <v>1</v>
      </c>
      <c r="I702" t="b">
        <v>0</v>
      </c>
    </row>
    <row r="703" spans="1:9" x14ac:dyDescent="0.35">
      <c r="A703" t="s">
        <v>3406</v>
      </c>
      <c r="B703" t="s">
        <v>3894</v>
      </c>
      <c r="D703" t="b">
        <f>IFERROR(VLOOKUP(B703,PatData!$A$2:$A$1440,1,),"")&lt;&gt;""</f>
        <v>1</v>
      </c>
      <c r="F703" t="b">
        <v>0</v>
      </c>
      <c r="G703" t="b">
        <v>0</v>
      </c>
      <c r="H703" t="b">
        <v>1</v>
      </c>
      <c r="I703" t="b">
        <v>0</v>
      </c>
    </row>
    <row r="704" spans="1:9" x14ac:dyDescent="0.35">
      <c r="A704" t="s">
        <v>3407</v>
      </c>
      <c r="B704" t="s">
        <v>3895</v>
      </c>
      <c r="D704" t="b">
        <f>IFERROR(VLOOKUP(B704,PatData!$A$2:$A$1440,1,),"")&lt;&gt;""</f>
        <v>1</v>
      </c>
      <c r="F704" t="b">
        <v>0</v>
      </c>
      <c r="G704" t="b">
        <v>0</v>
      </c>
      <c r="H704" t="b">
        <v>1</v>
      </c>
      <c r="I704" t="b">
        <v>0</v>
      </c>
    </row>
    <row r="705" spans="1:9" x14ac:dyDescent="0.35">
      <c r="A705" t="s">
        <v>3378</v>
      </c>
      <c r="B705" t="s">
        <v>3896</v>
      </c>
      <c r="D705" t="b">
        <f>IFERROR(VLOOKUP(B705,PatData!$A$2:$A$1440,1,),"")&lt;&gt;""</f>
        <v>1</v>
      </c>
      <c r="F705" t="b">
        <v>0</v>
      </c>
      <c r="G705" t="b">
        <v>0</v>
      </c>
      <c r="H705" t="b">
        <v>1</v>
      </c>
      <c r="I705" t="b">
        <v>0</v>
      </c>
    </row>
    <row r="706" spans="1:9" x14ac:dyDescent="0.35">
      <c r="A706" t="s">
        <v>3379</v>
      </c>
      <c r="B706" t="s">
        <v>3897</v>
      </c>
      <c r="D706" t="b">
        <f>IFERROR(VLOOKUP(B706,PatData!$A$2:$A$1440,1,),"")&lt;&gt;""</f>
        <v>1</v>
      </c>
      <c r="F706" t="b">
        <v>0</v>
      </c>
      <c r="G706" t="b">
        <v>0</v>
      </c>
      <c r="H706" t="b">
        <v>1</v>
      </c>
      <c r="I706" t="b">
        <v>0</v>
      </c>
    </row>
    <row r="707" spans="1:9" x14ac:dyDescent="0.35">
      <c r="A707" t="s">
        <v>3380</v>
      </c>
      <c r="B707" t="s">
        <v>3898</v>
      </c>
      <c r="D707" t="b">
        <f>IFERROR(VLOOKUP(B707,PatData!$A$2:$A$1440,1,),"")&lt;&gt;""</f>
        <v>1</v>
      </c>
      <c r="F707" t="b">
        <v>0</v>
      </c>
      <c r="G707" t="b">
        <v>0</v>
      </c>
      <c r="H707" t="b">
        <v>1</v>
      </c>
      <c r="I707" t="b">
        <v>0</v>
      </c>
    </row>
    <row r="708" spans="1:9" x14ac:dyDescent="0.35">
      <c r="A708" t="s">
        <v>3381</v>
      </c>
      <c r="B708" t="s">
        <v>3899</v>
      </c>
      <c r="D708" t="b">
        <f>IFERROR(VLOOKUP(B708,PatData!$A$2:$A$1440,1,),"")&lt;&gt;""</f>
        <v>1</v>
      </c>
      <c r="F708" t="b">
        <v>0</v>
      </c>
      <c r="G708" t="b">
        <v>0</v>
      </c>
      <c r="H708" t="b">
        <v>1</v>
      </c>
      <c r="I708" t="b">
        <v>0</v>
      </c>
    </row>
    <row r="709" spans="1:9" x14ac:dyDescent="0.35">
      <c r="A709" t="s">
        <v>3382</v>
      </c>
      <c r="B709" t="s">
        <v>3900</v>
      </c>
      <c r="D709" t="b">
        <f>IFERROR(VLOOKUP(B709,PatData!$A$2:$A$1440,1,),"")&lt;&gt;""</f>
        <v>1</v>
      </c>
      <c r="F709" t="b">
        <v>0</v>
      </c>
      <c r="G709" t="b">
        <v>0</v>
      </c>
      <c r="H709" t="b">
        <v>1</v>
      </c>
      <c r="I709" t="b">
        <v>0</v>
      </c>
    </row>
    <row r="710" spans="1:9" x14ac:dyDescent="0.35">
      <c r="A710" t="s">
        <v>3383</v>
      </c>
      <c r="B710" t="s">
        <v>3901</v>
      </c>
      <c r="D710" t="b">
        <f>IFERROR(VLOOKUP(B710,PatData!$A$2:$A$1440,1,),"")&lt;&gt;""</f>
        <v>1</v>
      </c>
      <c r="F710" t="b">
        <v>0</v>
      </c>
      <c r="G710" t="b">
        <v>0</v>
      </c>
      <c r="H710" t="b">
        <v>1</v>
      </c>
      <c r="I710" t="b">
        <v>0</v>
      </c>
    </row>
    <row r="711" spans="1:9" x14ac:dyDescent="0.35">
      <c r="A711" t="s">
        <v>3384</v>
      </c>
      <c r="B711" t="s">
        <v>3902</v>
      </c>
      <c r="D711" t="b">
        <f>IFERROR(VLOOKUP(B711,PatData!$A$2:$A$1440,1,),"")&lt;&gt;""</f>
        <v>1</v>
      </c>
      <c r="F711" t="b">
        <v>0</v>
      </c>
      <c r="G711" t="b">
        <v>0</v>
      </c>
      <c r="H711" t="b">
        <v>1</v>
      </c>
      <c r="I711" t="b">
        <v>0</v>
      </c>
    </row>
    <row r="712" spans="1:9" x14ac:dyDescent="0.35">
      <c r="A712" t="s">
        <v>3385</v>
      </c>
      <c r="B712" t="s">
        <v>3903</v>
      </c>
      <c r="D712" t="b">
        <f>IFERROR(VLOOKUP(B712,PatData!$A$2:$A$1440,1,),"")&lt;&gt;""</f>
        <v>1</v>
      </c>
      <c r="F712" t="b">
        <v>0</v>
      </c>
      <c r="G712" t="b">
        <v>0</v>
      </c>
      <c r="H712" t="b">
        <v>1</v>
      </c>
      <c r="I712" t="b">
        <v>0</v>
      </c>
    </row>
    <row r="713" spans="1:9" x14ac:dyDescent="0.35">
      <c r="A713" t="s">
        <v>3386</v>
      </c>
      <c r="B713" t="s">
        <v>3904</v>
      </c>
      <c r="D713" t="b">
        <f>IFERROR(VLOOKUP(B713,PatData!$A$2:$A$1440,1,),"")&lt;&gt;""</f>
        <v>1</v>
      </c>
      <c r="F713" t="b">
        <v>0</v>
      </c>
      <c r="G713" t="b">
        <v>0</v>
      </c>
      <c r="H713" t="b">
        <v>1</v>
      </c>
      <c r="I713" t="b">
        <v>0</v>
      </c>
    </row>
    <row r="714" spans="1:9" x14ac:dyDescent="0.35">
      <c r="A714" t="s">
        <v>3387</v>
      </c>
      <c r="B714" t="s">
        <v>3905</v>
      </c>
      <c r="D714" t="b">
        <f>IFERROR(VLOOKUP(B714,PatData!$A$2:$A$1440,1,),"")&lt;&gt;""</f>
        <v>1</v>
      </c>
      <c r="F714" t="b">
        <v>0</v>
      </c>
      <c r="G714" t="b">
        <v>0</v>
      </c>
      <c r="H714" t="b">
        <v>1</v>
      </c>
      <c r="I714" t="b">
        <v>0</v>
      </c>
    </row>
    <row r="715" spans="1:9" x14ac:dyDescent="0.35">
      <c r="A715" t="s">
        <v>3389</v>
      </c>
      <c r="B715" t="s">
        <v>3906</v>
      </c>
      <c r="D715" t="b">
        <f>IFERROR(VLOOKUP(B715,PatData!$A$2:$A$1440,1,),"")&lt;&gt;""</f>
        <v>1</v>
      </c>
      <c r="F715" t="b">
        <v>0</v>
      </c>
      <c r="G715" t="b">
        <v>0</v>
      </c>
      <c r="H715" t="b">
        <v>1</v>
      </c>
      <c r="I715" t="b">
        <v>0</v>
      </c>
    </row>
    <row r="716" spans="1:9" x14ac:dyDescent="0.35">
      <c r="A716" t="s">
        <v>3390</v>
      </c>
      <c r="B716" t="s">
        <v>3907</v>
      </c>
      <c r="D716" t="b">
        <f>IFERROR(VLOOKUP(B716,PatData!$A$2:$A$1440,1,),"")&lt;&gt;""</f>
        <v>1</v>
      </c>
      <c r="F716" t="b">
        <v>0</v>
      </c>
      <c r="G716" t="b">
        <v>0</v>
      </c>
      <c r="H716" t="b">
        <v>1</v>
      </c>
      <c r="I716" t="b">
        <v>0</v>
      </c>
    </row>
    <row r="717" spans="1:9" x14ac:dyDescent="0.35">
      <c r="A717" t="s">
        <v>3391</v>
      </c>
      <c r="B717" t="s">
        <v>3908</v>
      </c>
      <c r="D717" t="b">
        <f>IFERROR(VLOOKUP(B717,PatData!$A$2:$A$1440,1,),"")&lt;&gt;""</f>
        <v>1</v>
      </c>
      <c r="F717" t="b">
        <v>0</v>
      </c>
      <c r="G717" t="b">
        <v>0</v>
      </c>
      <c r="H717" t="b">
        <v>1</v>
      </c>
      <c r="I717" t="b">
        <v>0</v>
      </c>
    </row>
    <row r="718" spans="1:9" x14ac:dyDescent="0.35">
      <c r="A718" t="s">
        <v>3392</v>
      </c>
      <c r="B718" t="s">
        <v>3909</v>
      </c>
      <c r="D718" t="b">
        <f>IFERROR(VLOOKUP(B718,PatData!$A$2:$A$1440,1,),"")&lt;&gt;""</f>
        <v>1</v>
      </c>
      <c r="F718" t="b">
        <v>0</v>
      </c>
      <c r="G718" t="b">
        <v>0</v>
      </c>
      <c r="H718" t="b">
        <v>1</v>
      </c>
      <c r="I718" t="b">
        <v>0</v>
      </c>
    </row>
    <row r="719" spans="1:9" x14ac:dyDescent="0.35">
      <c r="A719" t="s">
        <v>3393</v>
      </c>
      <c r="B719" t="s">
        <v>3910</v>
      </c>
      <c r="D719" t="b">
        <f>IFERROR(VLOOKUP(B719,PatData!$A$2:$A$1440,1,),"")&lt;&gt;""</f>
        <v>1</v>
      </c>
      <c r="F719" t="b">
        <v>0</v>
      </c>
      <c r="G719" t="b">
        <v>0</v>
      </c>
      <c r="H719" t="b">
        <v>1</v>
      </c>
      <c r="I719" t="b">
        <v>0</v>
      </c>
    </row>
    <row r="720" spans="1:9" x14ac:dyDescent="0.35">
      <c r="A720" t="s">
        <v>3394</v>
      </c>
      <c r="B720" t="s">
        <v>3911</v>
      </c>
      <c r="D720" t="b">
        <f>IFERROR(VLOOKUP(B720,PatData!$A$2:$A$1440,1,),"")&lt;&gt;""</f>
        <v>1</v>
      </c>
      <c r="F720" t="b">
        <v>0</v>
      </c>
      <c r="G720" t="b">
        <v>0</v>
      </c>
      <c r="H720" t="b">
        <v>1</v>
      </c>
      <c r="I720" t="b">
        <v>0</v>
      </c>
    </row>
    <row r="721" spans="1:9" x14ac:dyDescent="0.35">
      <c r="A721" t="s">
        <v>3395</v>
      </c>
      <c r="B721" t="s">
        <v>3912</v>
      </c>
      <c r="D721" t="b">
        <f>IFERROR(VLOOKUP(B721,PatData!$A$2:$A$1440,1,),"")&lt;&gt;""</f>
        <v>1</v>
      </c>
      <c r="F721" t="b">
        <v>0</v>
      </c>
      <c r="G721" t="b">
        <v>0</v>
      </c>
      <c r="H721" t="b">
        <v>1</v>
      </c>
      <c r="I721" t="b">
        <v>0</v>
      </c>
    </row>
    <row r="722" spans="1:9" x14ac:dyDescent="0.35">
      <c r="A722" t="s">
        <v>3396</v>
      </c>
      <c r="B722" t="s">
        <v>3913</v>
      </c>
      <c r="D722" t="b">
        <f>IFERROR(VLOOKUP(B722,PatData!$A$2:$A$1440,1,),"")&lt;&gt;""</f>
        <v>1</v>
      </c>
      <c r="F722" t="b">
        <v>0</v>
      </c>
      <c r="G722" t="b">
        <v>0</v>
      </c>
      <c r="H722" t="b">
        <v>1</v>
      </c>
      <c r="I722" t="b">
        <v>0</v>
      </c>
    </row>
    <row r="723" spans="1:9" x14ac:dyDescent="0.35">
      <c r="A723" t="s">
        <v>3397</v>
      </c>
      <c r="B723" t="s">
        <v>3914</v>
      </c>
      <c r="D723" t="b">
        <f>IFERROR(VLOOKUP(B723,PatData!$A$2:$A$1440,1,),"")&lt;&gt;""</f>
        <v>1</v>
      </c>
      <c r="F723" t="b">
        <v>0</v>
      </c>
      <c r="G723" t="b">
        <v>0</v>
      </c>
      <c r="H723" t="b">
        <v>1</v>
      </c>
      <c r="I723" t="b">
        <v>0</v>
      </c>
    </row>
    <row r="724" spans="1:9" x14ac:dyDescent="0.35">
      <c r="A724" t="s">
        <v>3398</v>
      </c>
      <c r="B724" t="s">
        <v>3915</v>
      </c>
      <c r="D724" t="b">
        <f>IFERROR(VLOOKUP(B724,PatData!$A$2:$A$1440,1,),"")&lt;&gt;""</f>
        <v>1</v>
      </c>
      <c r="F724" t="b">
        <v>0</v>
      </c>
      <c r="G724" t="b">
        <v>0</v>
      </c>
      <c r="H724" t="b">
        <v>1</v>
      </c>
      <c r="I724" t="b">
        <v>0</v>
      </c>
    </row>
    <row r="725" spans="1:9" x14ac:dyDescent="0.35">
      <c r="A725" t="s">
        <v>3400</v>
      </c>
      <c r="B725" t="s">
        <v>3916</v>
      </c>
      <c r="D725" t="b">
        <f>IFERROR(VLOOKUP(B725,PatData!$A$2:$A$1440,1,),"")&lt;&gt;""</f>
        <v>1</v>
      </c>
      <c r="F725" t="b">
        <v>0</v>
      </c>
      <c r="G725" t="b">
        <v>0</v>
      </c>
      <c r="H725" t="b">
        <v>1</v>
      </c>
      <c r="I725" t="b">
        <v>0</v>
      </c>
    </row>
    <row r="726" spans="1:9" x14ac:dyDescent="0.35">
      <c r="A726" t="s">
        <v>3401</v>
      </c>
      <c r="B726" t="s">
        <v>3917</v>
      </c>
      <c r="D726" t="b">
        <f>IFERROR(VLOOKUP(B726,PatData!$A$2:$A$1440,1,),"")&lt;&gt;""</f>
        <v>1</v>
      </c>
      <c r="F726" t="b">
        <v>0</v>
      </c>
      <c r="G726" t="b">
        <v>0</v>
      </c>
      <c r="H726" t="b">
        <v>1</v>
      </c>
      <c r="I726" t="b">
        <v>0</v>
      </c>
    </row>
    <row r="727" spans="1:9" x14ac:dyDescent="0.35">
      <c r="A727" t="s">
        <v>3408</v>
      </c>
      <c r="B727" t="s">
        <v>3918</v>
      </c>
      <c r="D727" t="b">
        <f>IFERROR(VLOOKUP(B727,PatData!$A$2:$A$1440,1,),"")&lt;&gt;""</f>
        <v>1</v>
      </c>
      <c r="F727" t="b">
        <v>0</v>
      </c>
      <c r="G727" t="b">
        <v>0</v>
      </c>
      <c r="H727" t="b">
        <v>1</v>
      </c>
      <c r="I727" t="b">
        <v>0</v>
      </c>
    </row>
    <row r="728" spans="1:9" x14ac:dyDescent="0.35">
      <c r="A728" t="s">
        <v>3419</v>
      </c>
      <c r="B728" t="s">
        <v>3919</v>
      </c>
      <c r="D728" t="b">
        <f>IFERROR(VLOOKUP(B728,PatData!$A$2:$A$1440,1,),"")&lt;&gt;""</f>
        <v>1</v>
      </c>
      <c r="F728" t="b">
        <v>0</v>
      </c>
      <c r="G728" t="b">
        <v>0</v>
      </c>
      <c r="H728" t="b">
        <v>1</v>
      </c>
      <c r="I728" t="b">
        <v>0</v>
      </c>
    </row>
    <row r="729" spans="1:9" x14ac:dyDescent="0.35">
      <c r="A729" t="s">
        <v>3430</v>
      </c>
      <c r="B729" t="s">
        <v>3920</v>
      </c>
      <c r="D729" t="b">
        <f>IFERROR(VLOOKUP(B729,PatData!$A$2:$A$1440,1,),"")&lt;&gt;""</f>
        <v>1</v>
      </c>
      <c r="F729" t="b">
        <v>0</v>
      </c>
      <c r="G729" t="b">
        <v>0</v>
      </c>
      <c r="H729" t="b">
        <v>1</v>
      </c>
      <c r="I729" t="b">
        <v>0</v>
      </c>
    </row>
    <row r="730" spans="1:9" x14ac:dyDescent="0.35">
      <c r="A730" t="s">
        <v>3433</v>
      </c>
      <c r="B730" t="s">
        <v>3921</v>
      </c>
      <c r="D730" t="b">
        <f>IFERROR(VLOOKUP(B730,PatData!$A$2:$A$1440,1,),"")&lt;&gt;""</f>
        <v>1</v>
      </c>
      <c r="F730" t="b">
        <v>0</v>
      </c>
      <c r="G730" t="b">
        <v>0</v>
      </c>
      <c r="H730" t="b">
        <v>1</v>
      </c>
      <c r="I730" t="b">
        <v>0</v>
      </c>
    </row>
    <row r="731" spans="1:9" x14ac:dyDescent="0.35">
      <c r="A731" t="s">
        <v>3434</v>
      </c>
      <c r="B731" t="s">
        <v>3922</v>
      </c>
      <c r="D731" t="b">
        <f>IFERROR(VLOOKUP(B731,PatData!$A$2:$A$1440,1,),"")&lt;&gt;""</f>
        <v>1</v>
      </c>
      <c r="F731" t="b">
        <v>0</v>
      </c>
      <c r="G731" t="b">
        <v>0</v>
      </c>
      <c r="H731" t="b">
        <v>1</v>
      </c>
      <c r="I731" t="b">
        <v>0</v>
      </c>
    </row>
    <row r="732" spans="1:9" x14ac:dyDescent="0.35">
      <c r="A732" t="s">
        <v>3435</v>
      </c>
      <c r="B732" t="s">
        <v>3923</v>
      </c>
      <c r="D732" t="b">
        <f>IFERROR(VLOOKUP(B732,PatData!$A$2:$A$1440,1,),"")&lt;&gt;""</f>
        <v>1</v>
      </c>
      <c r="F732" t="b">
        <v>0</v>
      </c>
      <c r="G732" t="b">
        <v>0</v>
      </c>
      <c r="H732" t="b">
        <v>1</v>
      </c>
      <c r="I732" t="b">
        <v>0</v>
      </c>
    </row>
    <row r="733" spans="1:9" x14ac:dyDescent="0.35">
      <c r="A733" t="s">
        <v>3436</v>
      </c>
      <c r="B733" t="s">
        <v>3924</v>
      </c>
      <c r="D733" t="b">
        <f>IFERROR(VLOOKUP(B733,PatData!$A$2:$A$1440,1,),"")&lt;&gt;""</f>
        <v>1</v>
      </c>
      <c r="F733" t="b">
        <v>0</v>
      </c>
      <c r="G733" t="b">
        <v>0</v>
      </c>
      <c r="H733" t="b">
        <v>1</v>
      </c>
      <c r="I733" t="b">
        <v>0</v>
      </c>
    </row>
    <row r="734" spans="1:9" x14ac:dyDescent="0.35">
      <c r="A734" t="s">
        <v>3437</v>
      </c>
      <c r="B734" t="s">
        <v>3925</v>
      </c>
      <c r="D734" t="b">
        <f>IFERROR(VLOOKUP(B734,PatData!$A$2:$A$1440,1,),"")&lt;&gt;""</f>
        <v>1</v>
      </c>
      <c r="F734" t="b">
        <v>0</v>
      </c>
      <c r="G734" t="b">
        <v>0</v>
      </c>
      <c r="H734" t="b">
        <v>1</v>
      </c>
      <c r="I734" t="b">
        <v>0</v>
      </c>
    </row>
    <row r="735" spans="1:9" x14ac:dyDescent="0.35">
      <c r="A735" t="s">
        <v>3438</v>
      </c>
      <c r="B735" t="s">
        <v>3926</v>
      </c>
      <c r="D735" t="b">
        <f>IFERROR(VLOOKUP(B735,PatData!$A$2:$A$1440,1,),"")&lt;&gt;""</f>
        <v>1</v>
      </c>
      <c r="F735" t="b">
        <v>0</v>
      </c>
      <c r="G735" t="b">
        <v>0</v>
      </c>
      <c r="H735" t="b">
        <v>1</v>
      </c>
      <c r="I735" t="b">
        <v>0</v>
      </c>
    </row>
    <row r="736" spans="1:9" x14ac:dyDescent="0.35">
      <c r="A736" t="s">
        <v>3409</v>
      </c>
      <c r="B736" t="s">
        <v>3927</v>
      </c>
      <c r="D736" t="b">
        <f>IFERROR(VLOOKUP(B736,PatData!$A$2:$A$1440,1,),"")&lt;&gt;""</f>
        <v>1</v>
      </c>
      <c r="F736" t="b">
        <v>0</v>
      </c>
      <c r="G736" t="b">
        <v>0</v>
      </c>
      <c r="H736" t="b">
        <v>1</v>
      </c>
      <c r="I736" t="b">
        <v>0</v>
      </c>
    </row>
    <row r="737" spans="1:9" x14ac:dyDescent="0.35">
      <c r="A737" t="s">
        <v>3410</v>
      </c>
      <c r="B737" t="s">
        <v>3928</v>
      </c>
      <c r="D737" t="b">
        <f>IFERROR(VLOOKUP(B737,PatData!$A$2:$A$1440,1,),"")&lt;&gt;""</f>
        <v>1</v>
      </c>
      <c r="F737" t="b">
        <v>0</v>
      </c>
      <c r="G737" t="b">
        <v>0</v>
      </c>
      <c r="H737" t="b">
        <v>1</v>
      </c>
      <c r="I737" t="b">
        <v>0</v>
      </c>
    </row>
    <row r="738" spans="1:9" x14ac:dyDescent="0.35">
      <c r="A738" t="s">
        <v>3411</v>
      </c>
      <c r="B738" t="s">
        <v>3929</v>
      </c>
      <c r="D738" t="b">
        <f>IFERROR(VLOOKUP(B738,PatData!$A$2:$A$1440,1,),"")&lt;&gt;""</f>
        <v>1</v>
      </c>
      <c r="F738" t="b">
        <v>0</v>
      </c>
      <c r="G738" t="b">
        <v>0</v>
      </c>
      <c r="H738" t="b">
        <v>1</v>
      </c>
      <c r="I738" t="b">
        <v>0</v>
      </c>
    </row>
    <row r="739" spans="1:9" x14ac:dyDescent="0.35">
      <c r="A739" t="s">
        <v>3412</v>
      </c>
      <c r="B739" t="s">
        <v>3930</v>
      </c>
      <c r="D739" t="b">
        <f>IFERROR(VLOOKUP(B739,PatData!$A$2:$A$1440,1,),"")&lt;&gt;""</f>
        <v>1</v>
      </c>
      <c r="F739" t="b">
        <v>0</v>
      </c>
      <c r="G739" t="b">
        <v>0</v>
      </c>
      <c r="H739" t="b">
        <v>1</v>
      </c>
      <c r="I739" t="b">
        <v>0</v>
      </c>
    </row>
    <row r="740" spans="1:9" x14ac:dyDescent="0.35">
      <c r="A740" t="s">
        <v>3413</v>
      </c>
      <c r="B740" t="s">
        <v>3931</v>
      </c>
      <c r="D740" t="b">
        <f>IFERROR(VLOOKUP(B740,PatData!$A$2:$A$1440,1,),"")&lt;&gt;""</f>
        <v>1</v>
      </c>
      <c r="F740" t="b">
        <v>0</v>
      </c>
      <c r="G740" t="b">
        <v>0</v>
      </c>
      <c r="H740" t="b">
        <v>1</v>
      </c>
      <c r="I740" t="b">
        <v>0</v>
      </c>
    </row>
    <row r="741" spans="1:9" x14ac:dyDescent="0.35">
      <c r="A741" t="s">
        <v>3414</v>
      </c>
      <c r="B741" t="s">
        <v>3932</v>
      </c>
      <c r="D741" t="b">
        <f>IFERROR(VLOOKUP(B741,PatData!$A$2:$A$1440,1,),"")&lt;&gt;""</f>
        <v>1</v>
      </c>
      <c r="F741" t="b">
        <v>0</v>
      </c>
      <c r="G741" t="b">
        <v>0</v>
      </c>
      <c r="H741" t="b">
        <v>1</v>
      </c>
      <c r="I741" t="b">
        <v>0</v>
      </c>
    </row>
    <row r="742" spans="1:9" x14ac:dyDescent="0.35">
      <c r="A742" t="s">
        <v>3415</v>
      </c>
      <c r="B742" t="s">
        <v>3933</v>
      </c>
      <c r="D742" t="b">
        <f>IFERROR(VLOOKUP(B742,PatData!$A$2:$A$1440,1,),"")&lt;&gt;""</f>
        <v>1</v>
      </c>
      <c r="F742" t="b">
        <v>0</v>
      </c>
      <c r="G742" t="b">
        <v>0</v>
      </c>
      <c r="H742" t="b">
        <v>1</v>
      </c>
      <c r="I742" t="b">
        <v>0</v>
      </c>
    </row>
    <row r="743" spans="1:9" x14ac:dyDescent="0.35">
      <c r="A743" t="s">
        <v>3416</v>
      </c>
      <c r="B743" t="s">
        <v>3934</v>
      </c>
      <c r="D743" t="b">
        <f>IFERROR(VLOOKUP(B743,PatData!$A$2:$A$1440,1,),"")&lt;&gt;""</f>
        <v>1</v>
      </c>
      <c r="F743" t="b">
        <v>0</v>
      </c>
      <c r="G743" t="b">
        <v>0</v>
      </c>
      <c r="H743" t="b">
        <v>1</v>
      </c>
      <c r="I743" t="b">
        <v>0</v>
      </c>
    </row>
    <row r="744" spans="1:9" x14ac:dyDescent="0.35">
      <c r="A744" t="s">
        <v>3417</v>
      </c>
      <c r="B744" t="s">
        <v>3935</v>
      </c>
      <c r="D744" t="b">
        <f>IFERROR(VLOOKUP(B744,PatData!$A$2:$A$1440,1,),"")&lt;&gt;""</f>
        <v>1</v>
      </c>
      <c r="F744" t="b">
        <v>0</v>
      </c>
      <c r="G744" t="b">
        <v>0</v>
      </c>
      <c r="H744" t="b">
        <v>1</v>
      </c>
      <c r="I744" t="b">
        <v>0</v>
      </c>
    </row>
    <row r="745" spans="1:9" x14ac:dyDescent="0.35">
      <c r="A745" t="s">
        <v>3418</v>
      </c>
      <c r="B745" t="s">
        <v>3936</v>
      </c>
      <c r="D745" t="b">
        <f>IFERROR(VLOOKUP(B745,PatData!$A$2:$A$1440,1,),"")&lt;&gt;""</f>
        <v>1</v>
      </c>
      <c r="F745" t="b">
        <v>0</v>
      </c>
      <c r="G745" t="b">
        <v>0</v>
      </c>
      <c r="H745" t="b">
        <v>1</v>
      </c>
      <c r="I745" t="b">
        <v>0</v>
      </c>
    </row>
    <row r="746" spans="1:9" x14ac:dyDescent="0.35">
      <c r="A746" t="s">
        <v>3420</v>
      </c>
      <c r="B746" t="s">
        <v>3937</v>
      </c>
      <c r="D746" t="b">
        <f>IFERROR(VLOOKUP(B746,PatData!$A$2:$A$1440,1,),"")&lt;&gt;""</f>
        <v>1</v>
      </c>
      <c r="F746" t="b">
        <v>0</v>
      </c>
      <c r="G746" t="b">
        <v>0</v>
      </c>
      <c r="H746" t="b">
        <v>1</v>
      </c>
      <c r="I746" t="b">
        <v>0</v>
      </c>
    </row>
    <row r="747" spans="1:9" x14ac:dyDescent="0.35">
      <c r="A747" t="s">
        <v>3421</v>
      </c>
      <c r="B747" t="s">
        <v>3938</v>
      </c>
      <c r="D747" t="b">
        <f>IFERROR(VLOOKUP(B747,PatData!$A$2:$A$1440,1,),"")&lt;&gt;""</f>
        <v>1</v>
      </c>
      <c r="F747" t="b">
        <v>0</v>
      </c>
      <c r="G747" t="b">
        <v>0</v>
      </c>
      <c r="H747" t="b">
        <v>1</v>
      </c>
      <c r="I747" t="b">
        <v>0</v>
      </c>
    </row>
    <row r="748" spans="1:9" x14ac:dyDescent="0.35">
      <c r="A748" t="s">
        <v>3422</v>
      </c>
      <c r="B748" t="s">
        <v>3939</v>
      </c>
      <c r="D748" t="b">
        <f>IFERROR(VLOOKUP(B748,PatData!$A$2:$A$1440,1,),"")&lt;&gt;""</f>
        <v>1</v>
      </c>
      <c r="F748" t="b">
        <v>0</v>
      </c>
      <c r="G748" t="b">
        <v>0</v>
      </c>
      <c r="H748" t="b">
        <v>1</v>
      </c>
      <c r="I748" t="b">
        <v>0</v>
      </c>
    </row>
    <row r="749" spans="1:9" x14ac:dyDescent="0.35">
      <c r="A749" t="s">
        <v>3423</v>
      </c>
      <c r="B749" t="s">
        <v>3940</v>
      </c>
      <c r="D749" t="b">
        <f>IFERROR(VLOOKUP(B749,PatData!$A$2:$A$1440,1,),"")&lt;&gt;""</f>
        <v>1</v>
      </c>
      <c r="F749" t="b">
        <v>0</v>
      </c>
      <c r="G749" t="b">
        <v>0</v>
      </c>
      <c r="H749" t="b">
        <v>1</v>
      </c>
      <c r="I749" t="b">
        <v>0</v>
      </c>
    </row>
    <row r="750" spans="1:9" x14ac:dyDescent="0.35">
      <c r="A750" t="s">
        <v>3424</v>
      </c>
      <c r="B750" t="s">
        <v>3941</v>
      </c>
      <c r="D750" t="b">
        <f>IFERROR(VLOOKUP(B750,PatData!$A$2:$A$1440,1,),"")&lt;&gt;""</f>
        <v>1</v>
      </c>
      <c r="F750" t="b">
        <v>0</v>
      </c>
      <c r="G750" t="b">
        <v>0</v>
      </c>
      <c r="H750" t="b">
        <v>1</v>
      </c>
      <c r="I750" t="b">
        <v>0</v>
      </c>
    </row>
    <row r="751" spans="1:9" x14ac:dyDescent="0.35">
      <c r="A751" t="s">
        <v>3425</v>
      </c>
      <c r="B751" t="s">
        <v>3942</v>
      </c>
      <c r="D751" t="b">
        <f>IFERROR(VLOOKUP(B751,PatData!$A$2:$A$1440,1,),"")&lt;&gt;""</f>
        <v>1</v>
      </c>
      <c r="F751" t="b">
        <v>0</v>
      </c>
      <c r="G751" t="b">
        <v>0</v>
      </c>
      <c r="H751" t="b">
        <v>1</v>
      </c>
      <c r="I751" t="b">
        <v>0</v>
      </c>
    </row>
    <row r="752" spans="1:9" x14ac:dyDescent="0.35">
      <c r="A752" t="s">
        <v>3426</v>
      </c>
      <c r="B752" t="s">
        <v>3943</v>
      </c>
      <c r="D752" t="b">
        <f>IFERROR(VLOOKUP(B752,PatData!$A$2:$A$1440,1,),"")&lt;&gt;""</f>
        <v>1</v>
      </c>
      <c r="F752" t="b">
        <v>0</v>
      </c>
      <c r="G752" t="b">
        <v>0</v>
      </c>
      <c r="H752" t="b">
        <v>1</v>
      </c>
      <c r="I752" t="b">
        <v>0</v>
      </c>
    </row>
    <row r="753" spans="1:9" x14ac:dyDescent="0.35">
      <c r="A753" t="s">
        <v>3427</v>
      </c>
      <c r="B753" t="s">
        <v>3944</v>
      </c>
      <c r="D753" t="b">
        <f>IFERROR(VLOOKUP(B753,PatData!$A$2:$A$1440,1,),"")&lt;&gt;""</f>
        <v>1</v>
      </c>
      <c r="F753" t="b">
        <v>0</v>
      </c>
      <c r="G753" t="b">
        <v>0</v>
      </c>
      <c r="H753" t="b">
        <v>1</v>
      </c>
      <c r="I753" t="b">
        <v>0</v>
      </c>
    </row>
    <row r="754" spans="1:9" x14ac:dyDescent="0.35">
      <c r="A754" t="s">
        <v>3428</v>
      </c>
      <c r="B754" t="s">
        <v>3945</v>
      </c>
      <c r="D754" t="b">
        <f>IFERROR(VLOOKUP(B754,PatData!$A$2:$A$1440,1,),"")&lt;&gt;""</f>
        <v>1</v>
      </c>
      <c r="F754" t="b">
        <v>0</v>
      </c>
      <c r="G754" t="b">
        <v>0</v>
      </c>
      <c r="H754" t="b">
        <v>1</v>
      </c>
      <c r="I754" t="b">
        <v>0</v>
      </c>
    </row>
    <row r="755" spans="1:9" x14ac:dyDescent="0.35">
      <c r="A755" t="s">
        <v>3429</v>
      </c>
      <c r="B755" t="s">
        <v>3946</v>
      </c>
      <c r="D755" t="b">
        <f>IFERROR(VLOOKUP(B755,PatData!$A$2:$A$1440,1,),"")&lt;&gt;""</f>
        <v>1</v>
      </c>
      <c r="F755" t="b">
        <v>0</v>
      </c>
      <c r="G755" t="b">
        <v>0</v>
      </c>
      <c r="H755" t="b">
        <v>1</v>
      </c>
      <c r="I755" t="b">
        <v>0</v>
      </c>
    </row>
    <row r="756" spans="1:9" x14ac:dyDescent="0.35">
      <c r="A756" t="s">
        <v>3431</v>
      </c>
      <c r="B756" t="s">
        <v>3947</v>
      </c>
      <c r="D756" t="b">
        <f>IFERROR(VLOOKUP(B756,PatData!$A$2:$A$1440,1,),"")&lt;&gt;""</f>
        <v>1</v>
      </c>
      <c r="F756" t="b">
        <v>0</v>
      </c>
      <c r="G756" t="b">
        <v>0</v>
      </c>
      <c r="H756" t="b">
        <v>1</v>
      </c>
      <c r="I756" t="b">
        <v>0</v>
      </c>
    </row>
    <row r="757" spans="1:9" x14ac:dyDescent="0.35">
      <c r="A757" t="s">
        <v>3432</v>
      </c>
      <c r="B757" t="s">
        <v>3948</v>
      </c>
      <c r="D757" t="b">
        <f>IFERROR(VLOOKUP(B757,PatData!$A$2:$A$1440,1,),"")&lt;&gt;""</f>
        <v>1</v>
      </c>
      <c r="F757" t="b">
        <v>0</v>
      </c>
      <c r="G757" t="b">
        <v>0</v>
      </c>
      <c r="H757" t="b">
        <v>1</v>
      </c>
      <c r="I757" t="b">
        <v>0</v>
      </c>
    </row>
    <row r="758" spans="1:9" x14ac:dyDescent="0.35">
      <c r="A758" t="s">
        <v>3439</v>
      </c>
      <c r="B758" t="s">
        <v>3949</v>
      </c>
      <c r="D758" t="b">
        <f>IFERROR(VLOOKUP(B758,PatData!$A$2:$A$1440,1,),"")&lt;&gt;""</f>
        <v>1</v>
      </c>
      <c r="F758" t="b">
        <v>0</v>
      </c>
      <c r="G758" t="b">
        <v>0</v>
      </c>
      <c r="H758" t="b">
        <v>1</v>
      </c>
      <c r="I758" t="b">
        <v>0</v>
      </c>
    </row>
    <row r="759" spans="1:9" x14ac:dyDescent="0.35">
      <c r="A759" t="s">
        <v>3450</v>
      </c>
      <c r="B759" t="s">
        <v>3950</v>
      </c>
      <c r="D759" t="b">
        <f>IFERROR(VLOOKUP(B759,PatData!$A$2:$A$1440,1,),"")&lt;&gt;""</f>
        <v>1</v>
      </c>
      <c r="F759" t="b">
        <v>0</v>
      </c>
      <c r="G759" t="b">
        <v>0</v>
      </c>
      <c r="H759" t="b">
        <v>1</v>
      </c>
      <c r="I759" t="b">
        <v>0</v>
      </c>
    </row>
    <row r="760" spans="1:9" x14ac:dyDescent="0.35">
      <c r="A760" t="s">
        <v>3461</v>
      </c>
      <c r="B760" t="s">
        <v>3951</v>
      </c>
      <c r="D760" t="b">
        <f>IFERROR(VLOOKUP(B760,PatData!$A$2:$A$1440,1,),"")&lt;&gt;""</f>
        <v>1</v>
      </c>
      <c r="F760" t="b">
        <v>0</v>
      </c>
      <c r="G760" t="b">
        <v>0</v>
      </c>
      <c r="H760" t="b">
        <v>1</v>
      </c>
      <c r="I760" t="b">
        <v>0</v>
      </c>
    </row>
    <row r="761" spans="1:9" x14ac:dyDescent="0.35">
      <c r="A761" t="s">
        <v>3464</v>
      </c>
      <c r="B761" t="s">
        <v>3952</v>
      </c>
      <c r="D761" t="b">
        <f>IFERROR(VLOOKUP(B761,PatData!$A$2:$A$1440,1,),"")&lt;&gt;""</f>
        <v>1</v>
      </c>
      <c r="F761" t="b">
        <v>0</v>
      </c>
      <c r="G761" t="b">
        <v>0</v>
      </c>
      <c r="H761" t="b">
        <v>1</v>
      </c>
      <c r="I761" t="b">
        <v>0</v>
      </c>
    </row>
    <row r="762" spans="1:9" x14ac:dyDescent="0.35">
      <c r="A762" t="s">
        <v>3465</v>
      </c>
      <c r="B762" t="s">
        <v>3953</v>
      </c>
      <c r="D762" t="b">
        <f>IFERROR(VLOOKUP(B762,PatData!$A$2:$A$1440,1,),"")&lt;&gt;""</f>
        <v>1</v>
      </c>
      <c r="F762" t="b">
        <v>0</v>
      </c>
      <c r="G762" t="b">
        <v>0</v>
      </c>
      <c r="H762" t="b">
        <v>1</v>
      </c>
      <c r="I762" t="b">
        <v>0</v>
      </c>
    </row>
    <row r="763" spans="1:9" x14ac:dyDescent="0.35">
      <c r="A763" t="s">
        <v>3466</v>
      </c>
      <c r="B763" t="s">
        <v>3954</v>
      </c>
      <c r="D763" t="b">
        <f>IFERROR(VLOOKUP(B763,PatData!$A$2:$A$1440,1,),"")&lt;&gt;""</f>
        <v>1</v>
      </c>
      <c r="F763" t="b">
        <v>0</v>
      </c>
      <c r="G763" t="b">
        <v>0</v>
      </c>
      <c r="H763" t="b">
        <v>1</v>
      </c>
      <c r="I763" t="b">
        <v>0</v>
      </c>
    </row>
    <row r="764" spans="1:9" x14ac:dyDescent="0.35">
      <c r="A764" t="s">
        <v>3467</v>
      </c>
      <c r="B764" t="s">
        <v>3955</v>
      </c>
      <c r="D764" t="b">
        <f>IFERROR(VLOOKUP(B764,PatData!$A$2:$A$1440,1,),"")&lt;&gt;""</f>
        <v>1</v>
      </c>
      <c r="F764" t="b">
        <v>0</v>
      </c>
      <c r="G764" t="b">
        <v>0</v>
      </c>
      <c r="H764" t="b">
        <v>1</v>
      </c>
      <c r="I764" t="b">
        <v>0</v>
      </c>
    </row>
    <row r="765" spans="1:9" x14ac:dyDescent="0.35">
      <c r="A765" t="s">
        <v>3468</v>
      </c>
      <c r="B765" t="s">
        <v>3956</v>
      </c>
      <c r="D765" t="b">
        <f>IFERROR(VLOOKUP(B765,PatData!$A$2:$A$1440,1,),"")&lt;&gt;""</f>
        <v>1</v>
      </c>
      <c r="F765" t="b">
        <v>0</v>
      </c>
      <c r="G765" t="b">
        <v>0</v>
      </c>
      <c r="H765" t="b">
        <v>1</v>
      </c>
      <c r="I765" t="b">
        <v>0</v>
      </c>
    </row>
    <row r="766" spans="1:9" x14ac:dyDescent="0.35">
      <c r="A766" t="s">
        <v>3469</v>
      </c>
      <c r="B766" t="s">
        <v>3957</v>
      </c>
      <c r="D766" t="b">
        <f>IFERROR(VLOOKUP(B766,PatData!$A$2:$A$1440,1,),"")&lt;&gt;""</f>
        <v>1</v>
      </c>
      <c r="F766" t="b">
        <v>0</v>
      </c>
      <c r="G766" t="b">
        <v>0</v>
      </c>
      <c r="H766" t="b">
        <v>1</v>
      </c>
      <c r="I766" t="b">
        <v>0</v>
      </c>
    </row>
    <row r="767" spans="1:9" x14ac:dyDescent="0.35">
      <c r="A767" t="s">
        <v>3440</v>
      </c>
      <c r="B767" t="s">
        <v>3958</v>
      </c>
      <c r="D767" t="b">
        <f>IFERROR(VLOOKUP(B767,PatData!$A$2:$A$1440,1,),"")&lt;&gt;""</f>
        <v>1</v>
      </c>
      <c r="F767" t="b">
        <v>0</v>
      </c>
      <c r="G767" t="b">
        <v>0</v>
      </c>
      <c r="H767" t="b">
        <v>1</v>
      </c>
      <c r="I767" t="b">
        <v>0</v>
      </c>
    </row>
    <row r="768" spans="1:9" x14ac:dyDescent="0.35">
      <c r="A768" t="s">
        <v>3441</v>
      </c>
      <c r="B768" t="s">
        <v>3959</v>
      </c>
      <c r="D768" t="b">
        <f>IFERROR(VLOOKUP(B768,PatData!$A$2:$A$1440,1,),"")&lt;&gt;""</f>
        <v>1</v>
      </c>
      <c r="F768" t="b">
        <v>0</v>
      </c>
      <c r="G768" t="b">
        <v>0</v>
      </c>
      <c r="H768" t="b">
        <v>1</v>
      </c>
      <c r="I768" t="b">
        <v>0</v>
      </c>
    </row>
    <row r="769" spans="1:9" x14ac:dyDescent="0.35">
      <c r="A769" t="s">
        <v>3442</v>
      </c>
      <c r="B769" t="s">
        <v>3960</v>
      </c>
      <c r="D769" t="b">
        <f>IFERROR(VLOOKUP(B769,PatData!$A$2:$A$1440,1,),"")&lt;&gt;""</f>
        <v>1</v>
      </c>
      <c r="F769" t="b">
        <v>0</v>
      </c>
      <c r="G769" t="b">
        <v>0</v>
      </c>
      <c r="H769" t="b">
        <v>1</v>
      </c>
      <c r="I769" t="b">
        <v>0</v>
      </c>
    </row>
    <row r="770" spans="1:9" x14ac:dyDescent="0.35">
      <c r="A770" t="s">
        <v>3443</v>
      </c>
      <c r="B770" t="s">
        <v>3961</v>
      </c>
      <c r="D770" t="b">
        <f>IFERROR(VLOOKUP(B770,PatData!$A$2:$A$1440,1,),"")&lt;&gt;""</f>
        <v>1</v>
      </c>
      <c r="F770" t="b">
        <v>0</v>
      </c>
      <c r="G770" t="b">
        <v>0</v>
      </c>
      <c r="H770" t="b">
        <v>1</v>
      </c>
      <c r="I770" t="b">
        <v>0</v>
      </c>
    </row>
    <row r="771" spans="1:9" x14ac:dyDescent="0.35">
      <c r="A771" t="s">
        <v>3444</v>
      </c>
      <c r="B771" t="s">
        <v>3962</v>
      </c>
      <c r="D771" t="b">
        <f>IFERROR(VLOOKUP(B771,PatData!$A$2:$A$1440,1,),"")&lt;&gt;""</f>
        <v>1</v>
      </c>
      <c r="F771" t="b">
        <v>0</v>
      </c>
      <c r="G771" t="b">
        <v>0</v>
      </c>
      <c r="H771" t="b">
        <v>1</v>
      </c>
      <c r="I771" t="b">
        <v>0</v>
      </c>
    </row>
    <row r="772" spans="1:9" x14ac:dyDescent="0.35">
      <c r="A772" t="s">
        <v>3445</v>
      </c>
      <c r="B772" t="s">
        <v>3963</v>
      </c>
      <c r="D772" t="b">
        <f>IFERROR(VLOOKUP(B772,PatData!$A$2:$A$1440,1,),"")&lt;&gt;""</f>
        <v>1</v>
      </c>
      <c r="F772" t="b">
        <v>0</v>
      </c>
      <c r="G772" t="b">
        <v>0</v>
      </c>
      <c r="H772" t="b">
        <v>1</v>
      </c>
      <c r="I772" t="b">
        <v>0</v>
      </c>
    </row>
    <row r="773" spans="1:9" x14ac:dyDescent="0.35">
      <c r="A773" t="s">
        <v>3446</v>
      </c>
      <c r="B773" t="s">
        <v>3964</v>
      </c>
      <c r="D773" t="b">
        <f>IFERROR(VLOOKUP(B773,PatData!$A$2:$A$1440,1,),"")&lt;&gt;""</f>
        <v>1</v>
      </c>
      <c r="F773" t="b">
        <v>0</v>
      </c>
      <c r="G773" t="b">
        <v>0</v>
      </c>
      <c r="H773" t="b">
        <v>1</v>
      </c>
      <c r="I773" t="b">
        <v>0</v>
      </c>
    </row>
    <row r="774" spans="1:9" x14ac:dyDescent="0.35">
      <c r="A774" t="s">
        <v>3447</v>
      </c>
      <c r="B774" t="s">
        <v>3965</v>
      </c>
      <c r="D774" t="b">
        <f>IFERROR(VLOOKUP(B774,PatData!$A$2:$A$1440,1,),"")&lt;&gt;""</f>
        <v>1</v>
      </c>
      <c r="F774" t="b">
        <v>0</v>
      </c>
      <c r="G774" t="b">
        <v>0</v>
      </c>
      <c r="H774" t="b">
        <v>1</v>
      </c>
      <c r="I774" t="b">
        <v>0</v>
      </c>
    </row>
    <row r="775" spans="1:9" x14ac:dyDescent="0.35">
      <c r="A775" t="s">
        <v>3448</v>
      </c>
      <c r="B775" t="s">
        <v>3966</v>
      </c>
      <c r="D775" t="b">
        <f>IFERROR(VLOOKUP(B775,PatData!$A$2:$A$1440,1,),"")&lt;&gt;""</f>
        <v>1</v>
      </c>
      <c r="F775" t="b">
        <v>0</v>
      </c>
      <c r="G775" t="b">
        <v>0</v>
      </c>
      <c r="H775" t="b">
        <v>1</v>
      </c>
      <c r="I775" t="b">
        <v>0</v>
      </c>
    </row>
    <row r="776" spans="1:9" x14ac:dyDescent="0.35">
      <c r="A776" t="s">
        <v>3449</v>
      </c>
      <c r="B776" t="s">
        <v>3967</v>
      </c>
      <c r="D776" t="b">
        <f>IFERROR(VLOOKUP(B776,PatData!$A$2:$A$1440,1,),"")&lt;&gt;""</f>
        <v>1</v>
      </c>
      <c r="F776" t="b">
        <v>0</v>
      </c>
      <c r="G776" t="b">
        <v>0</v>
      </c>
      <c r="H776" t="b">
        <v>1</v>
      </c>
      <c r="I776" t="b">
        <v>0</v>
      </c>
    </row>
    <row r="777" spans="1:9" x14ac:dyDescent="0.35">
      <c r="A777" t="s">
        <v>3451</v>
      </c>
      <c r="B777" t="s">
        <v>3968</v>
      </c>
      <c r="D777" t="b">
        <f>IFERROR(VLOOKUP(B777,PatData!$A$2:$A$1440,1,),"")&lt;&gt;""</f>
        <v>1</v>
      </c>
      <c r="F777" t="b">
        <v>0</v>
      </c>
      <c r="G777" t="b">
        <v>0</v>
      </c>
      <c r="H777" t="b">
        <v>1</v>
      </c>
      <c r="I777" t="b">
        <v>0</v>
      </c>
    </row>
    <row r="778" spans="1:9" x14ac:dyDescent="0.35">
      <c r="A778" t="s">
        <v>3452</v>
      </c>
      <c r="B778" t="s">
        <v>3969</v>
      </c>
      <c r="D778" t="b">
        <f>IFERROR(VLOOKUP(B778,PatData!$A$2:$A$1440,1,),"")&lt;&gt;""</f>
        <v>1</v>
      </c>
      <c r="F778" t="b">
        <v>0</v>
      </c>
      <c r="G778" t="b">
        <v>0</v>
      </c>
      <c r="H778" t="b">
        <v>1</v>
      </c>
      <c r="I778" t="b">
        <v>0</v>
      </c>
    </row>
    <row r="779" spans="1:9" x14ac:dyDescent="0.35">
      <c r="A779" t="s">
        <v>3453</v>
      </c>
      <c r="B779" t="s">
        <v>3970</v>
      </c>
      <c r="D779" t="b">
        <f>IFERROR(VLOOKUP(B779,PatData!$A$2:$A$1440,1,),"")&lt;&gt;""</f>
        <v>1</v>
      </c>
      <c r="F779" t="b">
        <v>0</v>
      </c>
      <c r="G779" t="b">
        <v>0</v>
      </c>
      <c r="H779" t="b">
        <v>1</v>
      </c>
      <c r="I779" t="b">
        <v>0</v>
      </c>
    </row>
    <row r="780" spans="1:9" x14ac:dyDescent="0.35">
      <c r="A780" t="s">
        <v>3454</v>
      </c>
      <c r="B780" t="s">
        <v>3971</v>
      </c>
      <c r="D780" t="b">
        <f>IFERROR(VLOOKUP(B780,PatData!$A$2:$A$1440,1,),"")&lt;&gt;""</f>
        <v>1</v>
      </c>
      <c r="F780" t="b">
        <v>0</v>
      </c>
      <c r="G780" t="b">
        <v>0</v>
      </c>
      <c r="H780" t="b">
        <v>1</v>
      </c>
      <c r="I780" t="b">
        <v>0</v>
      </c>
    </row>
    <row r="781" spans="1:9" x14ac:dyDescent="0.35">
      <c r="A781" t="s">
        <v>3455</v>
      </c>
      <c r="B781" t="s">
        <v>3972</v>
      </c>
      <c r="D781" t="b">
        <f>IFERROR(VLOOKUP(B781,PatData!$A$2:$A$1440,1,),"")&lt;&gt;""</f>
        <v>1</v>
      </c>
      <c r="F781" t="b">
        <v>0</v>
      </c>
      <c r="G781" t="b">
        <v>0</v>
      </c>
      <c r="H781" t="b">
        <v>1</v>
      </c>
      <c r="I781" t="b">
        <v>0</v>
      </c>
    </row>
    <row r="782" spans="1:9" x14ac:dyDescent="0.35">
      <c r="A782" t="s">
        <v>3456</v>
      </c>
      <c r="B782" t="s">
        <v>3973</v>
      </c>
      <c r="D782" t="b">
        <f>IFERROR(VLOOKUP(B782,PatData!$A$2:$A$1440,1,),"")&lt;&gt;""</f>
        <v>1</v>
      </c>
      <c r="F782" t="b">
        <v>0</v>
      </c>
      <c r="G782" t="b">
        <v>0</v>
      </c>
      <c r="H782" t="b">
        <v>1</v>
      </c>
      <c r="I782" t="b">
        <v>0</v>
      </c>
    </row>
    <row r="783" spans="1:9" x14ac:dyDescent="0.35">
      <c r="A783" t="s">
        <v>3457</v>
      </c>
      <c r="B783" t="s">
        <v>3974</v>
      </c>
      <c r="D783" t="b">
        <f>IFERROR(VLOOKUP(B783,PatData!$A$2:$A$1440,1,),"")&lt;&gt;""</f>
        <v>1</v>
      </c>
      <c r="F783" t="b">
        <v>0</v>
      </c>
      <c r="G783" t="b">
        <v>0</v>
      </c>
      <c r="H783" t="b">
        <v>1</v>
      </c>
      <c r="I783" t="b">
        <v>0</v>
      </c>
    </row>
    <row r="784" spans="1:9" x14ac:dyDescent="0.35">
      <c r="A784" t="s">
        <v>3458</v>
      </c>
      <c r="B784" t="s">
        <v>3975</v>
      </c>
      <c r="D784" t="b">
        <f>IFERROR(VLOOKUP(B784,PatData!$A$2:$A$1440,1,),"")&lt;&gt;""</f>
        <v>1</v>
      </c>
      <c r="F784" t="b">
        <v>0</v>
      </c>
      <c r="G784" t="b">
        <v>0</v>
      </c>
      <c r="H784" t="b">
        <v>1</v>
      </c>
      <c r="I784" t="b">
        <v>0</v>
      </c>
    </row>
    <row r="785" spans="1:9" x14ac:dyDescent="0.35">
      <c r="A785" t="s">
        <v>3459</v>
      </c>
      <c r="B785" t="s">
        <v>3976</v>
      </c>
      <c r="D785" t="b">
        <f>IFERROR(VLOOKUP(B785,PatData!$A$2:$A$1440,1,),"")&lt;&gt;""</f>
        <v>1</v>
      </c>
      <c r="F785" t="b">
        <v>0</v>
      </c>
      <c r="G785" t="b">
        <v>0</v>
      </c>
      <c r="H785" t="b">
        <v>1</v>
      </c>
      <c r="I785" t="b">
        <v>0</v>
      </c>
    </row>
    <row r="786" spans="1:9" x14ac:dyDescent="0.35">
      <c r="A786" t="s">
        <v>3460</v>
      </c>
      <c r="B786" t="s">
        <v>3977</v>
      </c>
      <c r="D786" t="b">
        <f>IFERROR(VLOOKUP(B786,PatData!$A$2:$A$1440,1,),"")&lt;&gt;""</f>
        <v>1</v>
      </c>
      <c r="F786" t="b">
        <v>0</v>
      </c>
      <c r="G786" t="b">
        <v>0</v>
      </c>
      <c r="H786" t="b">
        <v>1</v>
      </c>
      <c r="I786" t="b">
        <v>0</v>
      </c>
    </row>
    <row r="787" spans="1:9" x14ac:dyDescent="0.35">
      <c r="A787" t="s">
        <v>3462</v>
      </c>
      <c r="B787" t="s">
        <v>3978</v>
      </c>
      <c r="D787" t="b">
        <f>IFERROR(VLOOKUP(B787,PatData!$A$2:$A$1440,1,),"")&lt;&gt;""</f>
        <v>1</v>
      </c>
      <c r="F787" t="b">
        <v>0</v>
      </c>
      <c r="G787" t="b">
        <v>0</v>
      </c>
      <c r="H787" t="b">
        <v>1</v>
      </c>
      <c r="I787" t="b">
        <v>0</v>
      </c>
    </row>
    <row r="788" spans="1:9" x14ac:dyDescent="0.35">
      <c r="A788" t="s">
        <v>3463</v>
      </c>
      <c r="B788" t="s">
        <v>3979</v>
      </c>
      <c r="D788" t="b">
        <f>IFERROR(VLOOKUP(B788,PatData!$A$2:$A$1440,1,),"")&lt;&gt;""</f>
        <v>1</v>
      </c>
      <c r="F788" t="b">
        <v>0</v>
      </c>
      <c r="G788" t="b">
        <v>0</v>
      </c>
      <c r="H788" t="b">
        <v>1</v>
      </c>
      <c r="I788" t="b">
        <v>0</v>
      </c>
    </row>
    <row r="789" spans="1:9" x14ac:dyDescent="0.35">
      <c r="A789" t="s">
        <v>3470</v>
      </c>
      <c r="B789" t="s">
        <v>3980</v>
      </c>
      <c r="D789" t="b">
        <f>IFERROR(VLOOKUP(B789,PatData!$A$2:$A$1440,1,),"")&lt;&gt;""</f>
        <v>1</v>
      </c>
      <c r="F789" t="b">
        <v>0</v>
      </c>
      <c r="G789" t="b">
        <v>0</v>
      </c>
      <c r="H789" t="b">
        <v>1</v>
      </c>
      <c r="I789" t="b">
        <v>0</v>
      </c>
    </row>
    <row r="790" spans="1:9" x14ac:dyDescent="0.35">
      <c r="A790" t="s">
        <v>3481</v>
      </c>
      <c r="B790" t="s">
        <v>3981</v>
      </c>
      <c r="D790" t="b">
        <f>IFERROR(VLOOKUP(B790,PatData!$A$2:$A$1440,1,),"")&lt;&gt;""</f>
        <v>1</v>
      </c>
      <c r="F790" t="b">
        <v>0</v>
      </c>
      <c r="G790" t="b">
        <v>0</v>
      </c>
      <c r="H790" t="b">
        <v>1</v>
      </c>
      <c r="I790" t="b">
        <v>0</v>
      </c>
    </row>
    <row r="791" spans="1:9" x14ac:dyDescent="0.35">
      <c r="A791" t="s">
        <v>3492</v>
      </c>
      <c r="B791" t="s">
        <v>3982</v>
      </c>
      <c r="D791" t="b">
        <f>IFERROR(VLOOKUP(B791,PatData!$A$2:$A$1440,1,),"")&lt;&gt;""</f>
        <v>1</v>
      </c>
      <c r="F791" t="b">
        <v>0</v>
      </c>
      <c r="G791" t="b">
        <v>0</v>
      </c>
      <c r="H791" t="b">
        <v>1</v>
      </c>
      <c r="I791" t="b">
        <v>0</v>
      </c>
    </row>
    <row r="792" spans="1:9" x14ac:dyDescent="0.35">
      <c r="A792" t="s">
        <v>3495</v>
      </c>
      <c r="B792" t="s">
        <v>3983</v>
      </c>
      <c r="D792" t="b">
        <f>IFERROR(VLOOKUP(B792,PatData!$A$2:$A$1440,1,),"")&lt;&gt;""</f>
        <v>1</v>
      </c>
      <c r="F792" t="b">
        <v>0</v>
      </c>
      <c r="G792" t="b">
        <v>0</v>
      </c>
      <c r="H792" t="b">
        <v>1</v>
      </c>
      <c r="I792" t="b">
        <v>0</v>
      </c>
    </row>
    <row r="793" spans="1:9" x14ac:dyDescent="0.35">
      <c r="A793" t="s">
        <v>3496</v>
      </c>
      <c r="B793" t="s">
        <v>3984</v>
      </c>
      <c r="D793" t="b">
        <f>IFERROR(VLOOKUP(B793,PatData!$A$2:$A$1440,1,),"")&lt;&gt;""</f>
        <v>1</v>
      </c>
      <c r="F793" t="b">
        <v>0</v>
      </c>
      <c r="G793" t="b">
        <v>0</v>
      </c>
      <c r="H793" t="b">
        <v>1</v>
      </c>
      <c r="I793" t="b">
        <v>0</v>
      </c>
    </row>
    <row r="794" spans="1:9" x14ac:dyDescent="0.35">
      <c r="A794" t="s">
        <v>3497</v>
      </c>
      <c r="B794" t="s">
        <v>3985</v>
      </c>
      <c r="D794" t="b">
        <f>IFERROR(VLOOKUP(B794,PatData!$A$2:$A$1440,1,),"")&lt;&gt;""</f>
        <v>1</v>
      </c>
      <c r="F794" t="b">
        <v>0</v>
      </c>
      <c r="G794" t="b">
        <v>0</v>
      </c>
      <c r="H794" t="b">
        <v>1</v>
      </c>
      <c r="I794" t="b">
        <v>0</v>
      </c>
    </row>
    <row r="795" spans="1:9" x14ac:dyDescent="0.35">
      <c r="A795" t="s">
        <v>3498</v>
      </c>
      <c r="B795" t="s">
        <v>3986</v>
      </c>
      <c r="D795" t="b">
        <f>IFERROR(VLOOKUP(B795,PatData!$A$2:$A$1440,1,),"")&lt;&gt;""</f>
        <v>1</v>
      </c>
      <c r="F795" t="b">
        <v>0</v>
      </c>
      <c r="G795" t="b">
        <v>0</v>
      </c>
      <c r="H795" t="b">
        <v>1</v>
      </c>
      <c r="I795" t="b">
        <v>0</v>
      </c>
    </row>
    <row r="796" spans="1:9" x14ac:dyDescent="0.35">
      <c r="A796" t="s">
        <v>3499</v>
      </c>
      <c r="B796" t="s">
        <v>3987</v>
      </c>
      <c r="D796" t="b">
        <f>IFERROR(VLOOKUP(B796,PatData!$A$2:$A$1440,1,),"")&lt;&gt;""</f>
        <v>1</v>
      </c>
      <c r="F796" t="b">
        <v>0</v>
      </c>
      <c r="G796" t="b">
        <v>0</v>
      </c>
      <c r="H796" t="b">
        <v>1</v>
      </c>
      <c r="I796" t="b">
        <v>0</v>
      </c>
    </row>
    <row r="797" spans="1:9" x14ac:dyDescent="0.35">
      <c r="A797" t="s">
        <v>3500</v>
      </c>
      <c r="B797" t="s">
        <v>3988</v>
      </c>
      <c r="D797" t="b">
        <f>IFERROR(VLOOKUP(B797,PatData!$A$2:$A$1440,1,),"")&lt;&gt;""</f>
        <v>1</v>
      </c>
      <c r="F797" t="b">
        <v>0</v>
      </c>
      <c r="G797" t="b">
        <v>0</v>
      </c>
      <c r="H797" t="b">
        <v>1</v>
      </c>
      <c r="I797" t="b">
        <v>0</v>
      </c>
    </row>
    <row r="798" spans="1:9" x14ac:dyDescent="0.35">
      <c r="A798" t="s">
        <v>3471</v>
      </c>
      <c r="B798" t="s">
        <v>3989</v>
      </c>
      <c r="D798" t="b">
        <f>IFERROR(VLOOKUP(B798,PatData!$A$2:$A$1440,1,),"")&lt;&gt;""</f>
        <v>1</v>
      </c>
      <c r="F798" t="b">
        <v>0</v>
      </c>
      <c r="G798" t="b">
        <v>0</v>
      </c>
      <c r="H798" t="b">
        <v>1</v>
      </c>
      <c r="I798" t="b">
        <v>0</v>
      </c>
    </row>
    <row r="799" spans="1:9" x14ac:dyDescent="0.35">
      <c r="A799" t="s">
        <v>3472</v>
      </c>
      <c r="B799" t="s">
        <v>3990</v>
      </c>
      <c r="D799" t="b">
        <f>IFERROR(VLOOKUP(B799,PatData!$A$2:$A$1440,1,),"")&lt;&gt;""</f>
        <v>1</v>
      </c>
      <c r="F799" t="b">
        <v>0</v>
      </c>
      <c r="G799" t="b">
        <v>0</v>
      </c>
      <c r="H799" t="b">
        <v>1</v>
      </c>
      <c r="I799" t="b">
        <v>0</v>
      </c>
    </row>
    <row r="800" spans="1:9" x14ac:dyDescent="0.35">
      <c r="A800" t="s">
        <v>3473</v>
      </c>
      <c r="B800" t="s">
        <v>3991</v>
      </c>
      <c r="D800" t="b">
        <f>IFERROR(VLOOKUP(B800,PatData!$A$2:$A$1440,1,),"")&lt;&gt;""</f>
        <v>1</v>
      </c>
      <c r="F800" t="b">
        <v>0</v>
      </c>
      <c r="G800" t="b">
        <v>0</v>
      </c>
      <c r="H800" t="b">
        <v>1</v>
      </c>
      <c r="I800" t="b">
        <v>0</v>
      </c>
    </row>
    <row r="801" spans="1:9" x14ac:dyDescent="0.35">
      <c r="A801" t="s">
        <v>3474</v>
      </c>
      <c r="B801" t="s">
        <v>3992</v>
      </c>
      <c r="D801" t="b">
        <f>IFERROR(VLOOKUP(B801,PatData!$A$2:$A$1440,1,),"")&lt;&gt;""</f>
        <v>1</v>
      </c>
      <c r="F801" t="b">
        <v>0</v>
      </c>
      <c r="G801" t="b">
        <v>0</v>
      </c>
      <c r="H801" t="b">
        <v>1</v>
      </c>
      <c r="I801" t="b">
        <v>0</v>
      </c>
    </row>
    <row r="802" spans="1:9" x14ac:dyDescent="0.35">
      <c r="A802" t="s">
        <v>3475</v>
      </c>
      <c r="B802" t="s">
        <v>3993</v>
      </c>
      <c r="D802" t="b">
        <f>IFERROR(VLOOKUP(B802,PatData!$A$2:$A$1440,1,),"")&lt;&gt;""</f>
        <v>1</v>
      </c>
      <c r="F802" t="b">
        <v>0</v>
      </c>
      <c r="G802" t="b">
        <v>0</v>
      </c>
      <c r="H802" t="b">
        <v>1</v>
      </c>
      <c r="I802" t="b">
        <v>0</v>
      </c>
    </row>
    <row r="803" spans="1:9" x14ac:dyDescent="0.35">
      <c r="A803" t="s">
        <v>3476</v>
      </c>
      <c r="B803" t="s">
        <v>3994</v>
      </c>
      <c r="D803" t="b">
        <f>IFERROR(VLOOKUP(B803,PatData!$A$2:$A$1440,1,),"")&lt;&gt;""</f>
        <v>1</v>
      </c>
      <c r="F803" t="b">
        <v>0</v>
      </c>
      <c r="G803" t="b">
        <v>0</v>
      </c>
      <c r="H803" t="b">
        <v>1</v>
      </c>
      <c r="I803" t="b">
        <v>0</v>
      </c>
    </row>
    <row r="804" spans="1:9" x14ac:dyDescent="0.35">
      <c r="A804" t="s">
        <v>3477</v>
      </c>
      <c r="B804" t="s">
        <v>3995</v>
      </c>
      <c r="D804" t="b">
        <f>IFERROR(VLOOKUP(B804,PatData!$A$2:$A$1440,1,),"")&lt;&gt;""</f>
        <v>1</v>
      </c>
      <c r="F804" t="b">
        <v>0</v>
      </c>
      <c r="G804" t="b">
        <v>0</v>
      </c>
      <c r="H804" t="b">
        <v>1</v>
      </c>
      <c r="I804" t="b">
        <v>0</v>
      </c>
    </row>
    <row r="805" spans="1:9" x14ac:dyDescent="0.35">
      <c r="A805" t="s">
        <v>3478</v>
      </c>
      <c r="B805" t="s">
        <v>3996</v>
      </c>
      <c r="D805" t="b">
        <f>IFERROR(VLOOKUP(B805,PatData!$A$2:$A$1440,1,),"")&lt;&gt;""</f>
        <v>1</v>
      </c>
      <c r="F805" t="b">
        <v>0</v>
      </c>
      <c r="G805" t="b">
        <v>0</v>
      </c>
      <c r="H805" t="b">
        <v>1</v>
      </c>
      <c r="I805" t="b">
        <v>0</v>
      </c>
    </row>
    <row r="806" spans="1:9" x14ac:dyDescent="0.35">
      <c r="A806" t="s">
        <v>3479</v>
      </c>
      <c r="B806" t="s">
        <v>3997</v>
      </c>
      <c r="D806" t="b">
        <f>IFERROR(VLOOKUP(B806,PatData!$A$2:$A$1440,1,),"")&lt;&gt;""</f>
        <v>1</v>
      </c>
      <c r="F806" t="b">
        <v>0</v>
      </c>
      <c r="G806" t="b">
        <v>0</v>
      </c>
      <c r="H806" t="b">
        <v>1</v>
      </c>
      <c r="I806" t="b">
        <v>0</v>
      </c>
    </row>
    <row r="807" spans="1:9" x14ac:dyDescent="0.35">
      <c r="A807" t="s">
        <v>3480</v>
      </c>
      <c r="B807" t="s">
        <v>3998</v>
      </c>
      <c r="D807" t="b">
        <f>IFERROR(VLOOKUP(B807,PatData!$A$2:$A$1440,1,),"")&lt;&gt;""</f>
        <v>1</v>
      </c>
      <c r="F807" t="b">
        <v>0</v>
      </c>
      <c r="G807" t="b">
        <v>0</v>
      </c>
      <c r="H807" t="b">
        <v>1</v>
      </c>
      <c r="I807" t="b">
        <v>0</v>
      </c>
    </row>
    <row r="808" spans="1:9" x14ac:dyDescent="0.35">
      <c r="A808" t="s">
        <v>3482</v>
      </c>
      <c r="B808" t="s">
        <v>3999</v>
      </c>
      <c r="D808" t="b">
        <f>IFERROR(VLOOKUP(B808,PatData!$A$2:$A$1440,1,),"")&lt;&gt;""</f>
        <v>1</v>
      </c>
      <c r="F808" t="b">
        <v>0</v>
      </c>
      <c r="G808" t="b">
        <v>0</v>
      </c>
      <c r="H808" t="b">
        <v>1</v>
      </c>
      <c r="I808" t="b">
        <v>0</v>
      </c>
    </row>
    <row r="809" spans="1:9" x14ac:dyDescent="0.35">
      <c r="A809" t="s">
        <v>3483</v>
      </c>
      <c r="B809" t="s">
        <v>4000</v>
      </c>
      <c r="D809" t="b">
        <f>IFERROR(VLOOKUP(B809,PatData!$A$2:$A$1440,1,),"")&lt;&gt;""</f>
        <v>1</v>
      </c>
      <c r="F809" t="b">
        <v>0</v>
      </c>
      <c r="G809" t="b">
        <v>0</v>
      </c>
      <c r="H809" t="b">
        <v>1</v>
      </c>
      <c r="I809" t="b">
        <v>0</v>
      </c>
    </row>
    <row r="810" spans="1:9" x14ac:dyDescent="0.35">
      <c r="A810" t="s">
        <v>3484</v>
      </c>
      <c r="B810" t="s">
        <v>4001</v>
      </c>
      <c r="D810" t="b">
        <f>IFERROR(VLOOKUP(B810,PatData!$A$2:$A$1440,1,),"")&lt;&gt;""</f>
        <v>1</v>
      </c>
      <c r="F810" t="b">
        <v>0</v>
      </c>
      <c r="G810" t="b">
        <v>0</v>
      </c>
      <c r="H810" t="b">
        <v>1</v>
      </c>
      <c r="I810" t="b">
        <v>0</v>
      </c>
    </row>
    <row r="811" spans="1:9" x14ac:dyDescent="0.35">
      <c r="A811" t="s">
        <v>3485</v>
      </c>
      <c r="B811" t="s">
        <v>4002</v>
      </c>
      <c r="D811" t="b">
        <f>IFERROR(VLOOKUP(B811,PatData!$A$2:$A$1440,1,),"")&lt;&gt;""</f>
        <v>1</v>
      </c>
      <c r="F811" t="b">
        <v>0</v>
      </c>
      <c r="G811" t="b">
        <v>0</v>
      </c>
      <c r="H811" t="b">
        <v>1</v>
      </c>
      <c r="I811" t="b">
        <v>0</v>
      </c>
    </row>
    <row r="812" spans="1:9" x14ac:dyDescent="0.35">
      <c r="A812" t="s">
        <v>3486</v>
      </c>
      <c r="B812" t="s">
        <v>4003</v>
      </c>
      <c r="D812" t="b">
        <f>IFERROR(VLOOKUP(B812,PatData!$A$2:$A$1440,1,),"")&lt;&gt;""</f>
        <v>1</v>
      </c>
      <c r="F812" t="b">
        <v>0</v>
      </c>
      <c r="G812" t="b">
        <v>0</v>
      </c>
      <c r="H812" t="b">
        <v>1</v>
      </c>
      <c r="I812" t="b">
        <v>0</v>
      </c>
    </row>
    <row r="813" spans="1:9" x14ac:dyDescent="0.35">
      <c r="A813" t="s">
        <v>3487</v>
      </c>
      <c r="B813" t="s">
        <v>4004</v>
      </c>
      <c r="D813" t="b">
        <f>IFERROR(VLOOKUP(B813,PatData!$A$2:$A$1440,1,),"")&lt;&gt;""</f>
        <v>1</v>
      </c>
      <c r="F813" t="b">
        <v>0</v>
      </c>
      <c r="G813" t="b">
        <v>0</v>
      </c>
      <c r="H813" t="b">
        <v>1</v>
      </c>
      <c r="I813" t="b">
        <v>0</v>
      </c>
    </row>
    <row r="814" spans="1:9" x14ac:dyDescent="0.35">
      <c r="A814" t="s">
        <v>3488</v>
      </c>
      <c r="B814" t="s">
        <v>4005</v>
      </c>
      <c r="D814" t="b">
        <f>IFERROR(VLOOKUP(B814,PatData!$A$2:$A$1440,1,),"")&lt;&gt;""</f>
        <v>1</v>
      </c>
      <c r="F814" t="b">
        <v>0</v>
      </c>
      <c r="G814" t="b">
        <v>0</v>
      </c>
      <c r="H814" t="b">
        <v>1</v>
      </c>
      <c r="I814" t="b">
        <v>0</v>
      </c>
    </row>
    <row r="815" spans="1:9" x14ac:dyDescent="0.35">
      <c r="A815" t="s">
        <v>3489</v>
      </c>
      <c r="B815" t="s">
        <v>4006</v>
      </c>
      <c r="D815" t="b">
        <f>IFERROR(VLOOKUP(B815,PatData!$A$2:$A$1440,1,),"")&lt;&gt;""</f>
        <v>1</v>
      </c>
      <c r="F815" t="b">
        <v>0</v>
      </c>
      <c r="G815" t="b">
        <v>0</v>
      </c>
      <c r="H815" t="b">
        <v>1</v>
      </c>
      <c r="I815" t="b">
        <v>0</v>
      </c>
    </row>
    <row r="816" spans="1:9" x14ac:dyDescent="0.35">
      <c r="A816" t="s">
        <v>3490</v>
      </c>
      <c r="B816" t="s">
        <v>4007</v>
      </c>
      <c r="D816" t="b">
        <f>IFERROR(VLOOKUP(B816,PatData!$A$2:$A$1440,1,),"")&lt;&gt;""</f>
        <v>1</v>
      </c>
      <c r="F816" t="b">
        <v>0</v>
      </c>
      <c r="G816" t="b">
        <v>0</v>
      </c>
      <c r="H816" t="b">
        <v>1</v>
      </c>
      <c r="I816" t="b">
        <v>0</v>
      </c>
    </row>
    <row r="817" spans="1:9" x14ac:dyDescent="0.35">
      <c r="A817" t="s">
        <v>3491</v>
      </c>
      <c r="B817" t="s">
        <v>4008</v>
      </c>
      <c r="D817" t="b">
        <f>IFERROR(VLOOKUP(B817,PatData!$A$2:$A$1440,1,),"")&lt;&gt;""</f>
        <v>1</v>
      </c>
      <c r="F817" t="b">
        <v>0</v>
      </c>
      <c r="G817" t="b">
        <v>0</v>
      </c>
      <c r="H817" t="b">
        <v>1</v>
      </c>
      <c r="I817" t="b">
        <v>0</v>
      </c>
    </row>
    <row r="818" spans="1:9" x14ac:dyDescent="0.35">
      <c r="A818" t="s">
        <v>3493</v>
      </c>
      <c r="B818" t="s">
        <v>4009</v>
      </c>
      <c r="D818" t="b">
        <f>IFERROR(VLOOKUP(B818,PatData!$A$2:$A$1440,1,),"")&lt;&gt;""</f>
        <v>1</v>
      </c>
      <c r="F818" t="b">
        <v>0</v>
      </c>
      <c r="G818" t="b">
        <v>0</v>
      </c>
      <c r="H818" t="b">
        <v>1</v>
      </c>
      <c r="I818" t="b">
        <v>0</v>
      </c>
    </row>
    <row r="819" spans="1:9" x14ac:dyDescent="0.35">
      <c r="A819" t="s">
        <v>3494</v>
      </c>
      <c r="B819" t="s">
        <v>4010</v>
      </c>
      <c r="D819" t="b">
        <f>IFERROR(VLOOKUP(B819,PatData!$A$2:$A$1440,1,),"")&lt;&gt;""</f>
        <v>1</v>
      </c>
      <c r="F819" t="b">
        <v>0</v>
      </c>
      <c r="G819" t="b">
        <v>0</v>
      </c>
      <c r="H819" t="b">
        <v>1</v>
      </c>
      <c r="I819" t="b">
        <v>0</v>
      </c>
    </row>
    <row r="820" spans="1:9" x14ac:dyDescent="0.35">
      <c r="A820" t="s">
        <v>3501</v>
      </c>
      <c r="B820" t="s">
        <v>4011</v>
      </c>
      <c r="D820" t="b">
        <f>IFERROR(VLOOKUP(B820,PatData!$A$2:$A$1440,1,),"")&lt;&gt;""</f>
        <v>1</v>
      </c>
      <c r="F820" t="b">
        <v>0</v>
      </c>
      <c r="G820" t="b">
        <v>0</v>
      </c>
      <c r="H820" t="b">
        <v>1</v>
      </c>
      <c r="I820" t="b">
        <v>0</v>
      </c>
    </row>
    <row r="821" spans="1:9" x14ac:dyDescent="0.35">
      <c r="A821" t="s">
        <v>3512</v>
      </c>
      <c r="B821" t="s">
        <v>4012</v>
      </c>
      <c r="D821" t="b">
        <f>IFERROR(VLOOKUP(B821,PatData!$A$2:$A$1440,1,),"")&lt;&gt;""</f>
        <v>1</v>
      </c>
      <c r="F821" t="b">
        <v>0</v>
      </c>
      <c r="G821" t="b">
        <v>0</v>
      </c>
      <c r="H821" t="b">
        <v>1</v>
      </c>
      <c r="I821" t="b">
        <v>0</v>
      </c>
    </row>
    <row r="822" spans="1:9" x14ac:dyDescent="0.35">
      <c r="A822" t="s">
        <v>3523</v>
      </c>
      <c r="B822" t="s">
        <v>4013</v>
      </c>
      <c r="D822" t="b">
        <f>IFERROR(VLOOKUP(B822,PatData!$A$2:$A$1440,1,),"")&lt;&gt;""</f>
        <v>1</v>
      </c>
      <c r="F822" t="b">
        <v>0</v>
      </c>
      <c r="G822" t="b">
        <v>0</v>
      </c>
      <c r="H822" t="b">
        <v>1</v>
      </c>
      <c r="I822" t="b">
        <v>0</v>
      </c>
    </row>
    <row r="823" spans="1:9" x14ac:dyDescent="0.35">
      <c r="A823" t="s">
        <v>3526</v>
      </c>
      <c r="B823" t="s">
        <v>4014</v>
      </c>
      <c r="D823" t="b">
        <f>IFERROR(VLOOKUP(B823,PatData!$A$2:$A$1440,1,),"")&lt;&gt;""</f>
        <v>1</v>
      </c>
      <c r="F823" t="b">
        <v>0</v>
      </c>
      <c r="G823" t="b">
        <v>0</v>
      </c>
      <c r="H823" t="b">
        <v>1</v>
      </c>
      <c r="I823" t="b">
        <v>0</v>
      </c>
    </row>
    <row r="824" spans="1:9" x14ac:dyDescent="0.35">
      <c r="A824" t="s">
        <v>3527</v>
      </c>
      <c r="B824" t="s">
        <v>4015</v>
      </c>
      <c r="D824" t="b">
        <f>IFERROR(VLOOKUP(B824,PatData!$A$2:$A$1440,1,),"")&lt;&gt;""</f>
        <v>1</v>
      </c>
      <c r="F824" t="b">
        <v>0</v>
      </c>
      <c r="G824" t="b">
        <v>0</v>
      </c>
      <c r="H824" t="b">
        <v>1</v>
      </c>
      <c r="I824" t="b">
        <v>0</v>
      </c>
    </row>
    <row r="825" spans="1:9" x14ac:dyDescent="0.35">
      <c r="A825" t="s">
        <v>3528</v>
      </c>
      <c r="B825" t="s">
        <v>4016</v>
      </c>
      <c r="D825" t="b">
        <f>IFERROR(VLOOKUP(B825,PatData!$A$2:$A$1440,1,),"")&lt;&gt;""</f>
        <v>1</v>
      </c>
      <c r="F825" t="b">
        <v>0</v>
      </c>
      <c r="G825" t="b">
        <v>0</v>
      </c>
      <c r="H825" t="b">
        <v>1</v>
      </c>
      <c r="I825" t="b">
        <v>0</v>
      </c>
    </row>
    <row r="826" spans="1:9" x14ac:dyDescent="0.35">
      <c r="A826" t="s">
        <v>3529</v>
      </c>
      <c r="B826" t="s">
        <v>4017</v>
      </c>
      <c r="D826" t="b">
        <f>IFERROR(VLOOKUP(B826,PatData!$A$2:$A$1440,1,),"")&lt;&gt;""</f>
        <v>1</v>
      </c>
      <c r="F826" t="b">
        <v>0</v>
      </c>
      <c r="G826" t="b">
        <v>0</v>
      </c>
      <c r="H826" t="b">
        <v>1</v>
      </c>
      <c r="I826" t="b">
        <v>0</v>
      </c>
    </row>
    <row r="827" spans="1:9" x14ac:dyDescent="0.35">
      <c r="A827" t="s">
        <v>3530</v>
      </c>
      <c r="B827" t="s">
        <v>4018</v>
      </c>
      <c r="D827" t="b">
        <f>IFERROR(VLOOKUP(B827,PatData!$A$2:$A$1440,1,),"")&lt;&gt;""</f>
        <v>1</v>
      </c>
      <c r="F827" t="b">
        <v>0</v>
      </c>
      <c r="G827" t="b">
        <v>0</v>
      </c>
      <c r="H827" t="b">
        <v>1</v>
      </c>
      <c r="I827" t="b">
        <v>0</v>
      </c>
    </row>
    <row r="828" spans="1:9" x14ac:dyDescent="0.35">
      <c r="A828" t="s">
        <v>3531</v>
      </c>
      <c r="B828" t="s">
        <v>4019</v>
      </c>
      <c r="D828" t="b">
        <f>IFERROR(VLOOKUP(B828,PatData!$A$2:$A$1440,1,),"")&lt;&gt;""</f>
        <v>1</v>
      </c>
      <c r="F828" t="b">
        <v>0</v>
      </c>
      <c r="G828" t="b">
        <v>0</v>
      </c>
      <c r="H828" t="b">
        <v>1</v>
      </c>
      <c r="I828" t="b">
        <v>0</v>
      </c>
    </row>
    <row r="829" spans="1:9" x14ac:dyDescent="0.35">
      <c r="A829" t="s">
        <v>3502</v>
      </c>
      <c r="B829" t="s">
        <v>4020</v>
      </c>
      <c r="D829" t="b">
        <f>IFERROR(VLOOKUP(B829,PatData!$A$2:$A$1440,1,),"")&lt;&gt;""</f>
        <v>1</v>
      </c>
      <c r="F829" t="b">
        <v>0</v>
      </c>
      <c r="G829" t="b">
        <v>0</v>
      </c>
      <c r="H829" t="b">
        <v>1</v>
      </c>
      <c r="I829" t="b">
        <v>0</v>
      </c>
    </row>
    <row r="830" spans="1:9" x14ac:dyDescent="0.35">
      <c r="A830" t="s">
        <v>3503</v>
      </c>
      <c r="B830" t="s">
        <v>4021</v>
      </c>
      <c r="D830" t="b">
        <f>IFERROR(VLOOKUP(B830,PatData!$A$2:$A$1440,1,),"")&lt;&gt;""</f>
        <v>1</v>
      </c>
      <c r="F830" t="b">
        <v>0</v>
      </c>
      <c r="G830" t="b">
        <v>0</v>
      </c>
      <c r="H830" t="b">
        <v>1</v>
      </c>
      <c r="I830" t="b">
        <v>0</v>
      </c>
    </row>
    <row r="831" spans="1:9" x14ac:dyDescent="0.35">
      <c r="A831" t="s">
        <v>3504</v>
      </c>
      <c r="B831" t="s">
        <v>4022</v>
      </c>
      <c r="D831" t="b">
        <f>IFERROR(VLOOKUP(B831,PatData!$A$2:$A$1440,1,),"")&lt;&gt;""</f>
        <v>1</v>
      </c>
      <c r="F831" t="b">
        <v>0</v>
      </c>
      <c r="G831" t="b">
        <v>0</v>
      </c>
      <c r="H831" t="b">
        <v>1</v>
      </c>
      <c r="I831" t="b">
        <v>0</v>
      </c>
    </row>
    <row r="832" spans="1:9" x14ac:dyDescent="0.35">
      <c r="A832" t="s">
        <v>3505</v>
      </c>
      <c r="B832" t="s">
        <v>4023</v>
      </c>
      <c r="D832" t="b">
        <f>IFERROR(VLOOKUP(B832,PatData!$A$2:$A$1440,1,),"")&lt;&gt;""</f>
        <v>1</v>
      </c>
      <c r="F832" t="b">
        <v>0</v>
      </c>
      <c r="G832" t="b">
        <v>0</v>
      </c>
      <c r="H832" t="b">
        <v>1</v>
      </c>
      <c r="I832" t="b">
        <v>0</v>
      </c>
    </row>
    <row r="833" spans="1:9" x14ac:dyDescent="0.35">
      <c r="A833" t="s">
        <v>3506</v>
      </c>
      <c r="B833" t="s">
        <v>4024</v>
      </c>
      <c r="D833" t="b">
        <f>IFERROR(VLOOKUP(B833,PatData!$A$2:$A$1440,1,),"")&lt;&gt;""</f>
        <v>1</v>
      </c>
      <c r="F833" t="b">
        <v>0</v>
      </c>
      <c r="G833" t="b">
        <v>0</v>
      </c>
      <c r="H833" t="b">
        <v>1</v>
      </c>
      <c r="I833" t="b">
        <v>0</v>
      </c>
    </row>
    <row r="834" spans="1:9" x14ac:dyDescent="0.35">
      <c r="A834" t="s">
        <v>3507</v>
      </c>
      <c r="B834" t="s">
        <v>4025</v>
      </c>
      <c r="D834" t="b">
        <f>IFERROR(VLOOKUP(B834,PatData!$A$2:$A$1440,1,),"")&lt;&gt;""</f>
        <v>1</v>
      </c>
      <c r="F834" t="b">
        <v>0</v>
      </c>
      <c r="G834" t="b">
        <v>0</v>
      </c>
      <c r="H834" t="b">
        <v>1</v>
      </c>
      <c r="I834" t="b">
        <v>0</v>
      </c>
    </row>
    <row r="835" spans="1:9" x14ac:dyDescent="0.35">
      <c r="A835" t="s">
        <v>3508</v>
      </c>
      <c r="B835" t="s">
        <v>4026</v>
      </c>
      <c r="D835" t="b">
        <f>IFERROR(VLOOKUP(B835,PatData!$A$2:$A$1440,1,),"")&lt;&gt;""</f>
        <v>1</v>
      </c>
      <c r="F835" t="b">
        <v>0</v>
      </c>
      <c r="G835" t="b">
        <v>0</v>
      </c>
      <c r="H835" t="b">
        <v>1</v>
      </c>
      <c r="I835" t="b">
        <v>0</v>
      </c>
    </row>
    <row r="836" spans="1:9" x14ac:dyDescent="0.35">
      <c r="A836" t="s">
        <v>3509</v>
      </c>
      <c r="B836" t="s">
        <v>4027</v>
      </c>
      <c r="D836" t="b">
        <f>IFERROR(VLOOKUP(B836,PatData!$A$2:$A$1440,1,),"")&lt;&gt;""</f>
        <v>1</v>
      </c>
      <c r="F836" t="b">
        <v>0</v>
      </c>
      <c r="G836" t="b">
        <v>0</v>
      </c>
      <c r="H836" t="b">
        <v>1</v>
      </c>
      <c r="I836" t="b">
        <v>0</v>
      </c>
    </row>
    <row r="837" spans="1:9" x14ac:dyDescent="0.35">
      <c r="A837" t="s">
        <v>3510</v>
      </c>
      <c r="B837" t="s">
        <v>4028</v>
      </c>
      <c r="D837" t="b">
        <f>IFERROR(VLOOKUP(B837,PatData!$A$2:$A$1440,1,),"")&lt;&gt;""</f>
        <v>1</v>
      </c>
      <c r="F837" t="b">
        <v>0</v>
      </c>
      <c r="G837" t="b">
        <v>0</v>
      </c>
      <c r="H837" t="b">
        <v>1</v>
      </c>
      <c r="I837" t="b">
        <v>0</v>
      </c>
    </row>
    <row r="838" spans="1:9" x14ac:dyDescent="0.35">
      <c r="A838" t="s">
        <v>3511</v>
      </c>
      <c r="B838" t="s">
        <v>4029</v>
      </c>
      <c r="D838" t="b">
        <f>IFERROR(VLOOKUP(B838,PatData!$A$2:$A$1440,1,),"")&lt;&gt;""</f>
        <v>1</v>
      </c>
      <c r="F838" t="b">
        <v>0</v>
      </c>
      <c r="G838" t="b">
        <v>0</v>
      </c>
      <c r="H838" t="b">
        <v>1</v>
      </c>
      <c r="I838" t="b">
        <v>0</v>
      </c>
    </row>
    <row r="839" spans="1:9" x14ac:dyDescent="0.35">
      <c r="A839" t="s">
        <v>3513</v>
      </c>
      <c r="B839" t="s">
        <v>4030</v>
      </c>
      <c r="D839" t="b">
        <f>IFERROR(VLOOKUP(B839,PatData!$A$2:$A$1440,1,),"")&lt;&gt;""</f>
        <v>1</v>
      </c>
      <c r="F839" t="b">
        <v>0</v>
      </c>
      <c r="G839" t="b">
        <v>0</v>
      </c>
      <c r="H839" t="b">
        <v>1</v>
      </c>
      <c r="I839" t="b">
        <v>0</v>
      </c>
    </row>
    <row r="840" spans="1:9" x14ac:dyDescent="0.35">
      <c r="A840" t="s">
        <v>3514</v>
      </c>
      <c r="B840" t="s">
        <v>4031</v>
      </c>
      <c r="D840" t="b">
        <f>IFERROR(VLOOKUP(B840,PatData!$A$2:$A$1440,1,),"")&lt;&gt;""</f>
        <v>1</v>
      </c>
      <c r="F840" t="b">
        <v>0</v>
      </c>
      <c r="G840" t="b">
        <v>0</v>
      </c>
      <c r="H840" t="b">
        <v>1</v>
      </c>
      <c r="I840" t="b">
        <v>0</v>
      </c>
    </row>
    <row r="841" spans="1:9" x14ac:dyDescent="0.35">
      <c r="A841" t="s">
        <v>3515</v>
      </c>
      <c r="B841" t="s">
        <v>4032</v>
      </c>
      <c r="D841" t="b">
        <f>IFERROR(VLOOKUP(B841,PatData!$A$2:$A$1440,1,),"")&lt;&gt;""</f>
        <v>1</v>
      </c>
      <c r="F841" t="b">
        <v>0</v>
      </c>
      <c r="G841" t="b">
        <v>0</v>
      </c>
      <c r="H841" t="b">
        <v>1</v>
      </c>
      <c r="I841" t="b">
        <v>0</v>
      </c>
    </row>
    <row r="842" spans="1:9" x14ac:dyDescent="0.35">
      <c r="A842" t="s">
        <v>3516</v>
      </c>
      <c r="B842" t="s">
        <v>4033</v>
      </c>
      <c r="D842" t="b">
        <f>IFERROR(VLOOKUP(B842,PatData!$A$2:$A$1440,1,),"")&lt;&gt;""</f>
        <v>1</v>
      </c>
      <c r="F842" t="b">
        <v>0</v>
      </c>
      <c r="G842" t="b">
        <v>0</v>
      </c>
      <c r="H842" t="b">
        <v>1</v>
      </c>
      <c r="I842" t="b">
        <v>0</v>
      </c>
    </row>
    <row r="843" spans="1:9" x14ac:dyDescent="0.35">
      <c r="A843" t="s">
        <v>3517</v>
      </c>
      <c r="B843" t="s">
        <v>4034</v>
      </c>
      <c r="D843" t="b">
        <f>IFERROR(VLOOKUP(B843,PatData!$A$2:$A$1440,1,),"")&lt;&gt;""</f>
        <v>1</v>
      </c>
      <c r="F843" t="b">
        <v>0</v>
      </c>
      <c r="G843" t="b">
        <v>0</v>
      </c>
      <c r="H843" t="b">
        <v>1</v>
      </c>
      <c r="I843" t="b">
        <v>0</v>
      </c>
    </row>
    <row r="844" spans="1:9" x14ac:dyDescent="0.35">
      <c r="A844" t="s">
        <v>3518</v>
      </c>
      <c r="B844" t="s">
        <v>4035</v>
      </c>
      <c r="D844" t="b">
        <f>IFERROR(VLOOKUP(B844,PatData!$A$2:$A$1440,1,),"")&lt;&gt;""</f>
        <v>1</v>
      </c>
      <c r="F844" t="b">
        <v>0</v>
      </c>
      <c r="G844" t="b">
        <v>0</v>
      </c>
      <c r="H844" t="b">
        <v>1</v>
      </c>
      <c r="I844" t="b">
        <v>0</v>
      </c>
    </row>
    <row r="845" spans="1:9" x14ac:dyDescent="0.35">
      <c r="A845" t="s">
        <v>3519</v>
      </c>
      <c r="B845" t="s">
        <v>4036</v>
      </c>
      <c r="D845" t="b">
        <f>IFERROR(VLOOKUP(B845,PatData!$A$2:$A$1440,1,),"")&lt;&gt;""</f>
        <v>1</v>
      </c>
      <c r="F845" t="b">
        <v>0</v>
      </c>
      <c r="G845" t="b">
        <v>0</v>
      </c>
      <c r="H845" t="b">
        <v>1</v>
      </c>
      <c r="I845" t="b">
        <v>0</v>
      </c>
    </row>
    <row r="846" spans="1:9" x14ac:dyDescent="0.35">
      <c r="A846" t="s">
        <v>3520</v>
      </c>
      <c r="B846" t="s">
        <v>4037</v>
      </c>
      <c r="D846" t="b">
        <f>IFERROR(VLOOKUP(B846,PatData!$A$2:$A$1440,1,),"")&lt;&gt;""</f>
        <v>1</v>
      </c>
      <c r="F846" t="b">
        <v>0</v>
      </c>
      <c r="G846" t="b">
        <v>0</v>
      </c>
      <c r="H846" t="b">
        <v>1</v>
      </c>
      <c r="I846" t="b">
        <v>0</v>
      </c>
    </row>
    <row r="847" spans="1:9" x14ac:dyDescent="0.35">
      <c r="A847" t="s">
        <v>3521</v>
      </c>
      <c r="B847" t="s">
        <v>4038</v>
      </c>
      <c r="D847" t="b">
        <f>IFERROR(VLOOKUP(B847,PatData!$A$2:$A$1440,1,),"")&lt;&gt;""</f>
        <v>1</v>
      </c>
      <c r="F847" t="b">
        <v>0</v>
      </c>
      <c r="G847" t="b">
        <v>0</v>
      </c>
      <c r="H847" t="b">
        <v>1</v>
      </c>
      <c r="I847" t="b">
        <v>0</v>
      </c>
    </row>
    <row r="848" spans="1:9" x14ac:dyDescent="0.35">
      <c r="A848" t="s">
        <v>3522</v>
      </c>
      <c r="B848" t="s">
        <v>4039</v>
      </c>
      <c r="D848" t="b">
        <f>IFERROR(VLOOKUP(B848,PatData!$A$2:$A$1440,1,),"")&lt;&gt;""</f>
        <v>1</v>
      </c>
      <c r="F848" t="b">
        <v>0</v>
      </c>
      <c r="G848" t="b">
        <v>0</v>
      </c>
      <c r="H848" t="b">
        <v>1</v>
      </c>
      <c r="I848" t="b">
        <v>0</v>
      </c>
    </row>
    <row r="849" spans="1:9" x14ac:dyDescent="0.35">
      <c r="A849" t="s">
        <v>3524</v>
      </c>
      <c r="B849" t="s">
        <v>4040</v>
      </c>
      <c r="D849" t="b">
        <f>IFERROR(VLOOKUP(B849,PatData!$A$2:$A$1440,1,),"")&lt;&gt;""</f>
        <v>1</v>
      </c>
      <c r="F849" t="b">
        <v>0</v>
      </c>
      <c r="G849" t="b">
        <v>0</v>
      </c>
      <c r="H849" t="b">
        <v>1</v>
      </c>
      <c r="I849" t="b">
        <v>0</v>
      </c>
    </row>
    <row r="850" spans="1:9" x14ac:dyDescent="0.35">
      <c r="A850" t="s">
        <v>3525</v>
      </c>
      <c r="B850" t="s">
        <v>4041</v>
      </c>
      <c r="D850" t="b">
        <f>IFERROR(VLOOKUP(B850,PatData!$A$2:$A$1440,1,),"")&lt;&gt;""</f>
        <v>1</v>
      </c>
      <c r="F850" t="b">
        <v>0</v>
      </c>
      <c r="G850" t="b">
        <v>0</v>
      </c>
      <c r="H850" t="b">
        <v>1</v>
      </c>
      <c r="I850" t="b">
        <v>0</v>
      </c>
    </row>
    <row r="851" spans="1:9" x14ac:dyDescent="0.35">
      <c r="A851" t="s">
        <v>3532</v>
      </c>
      <c r="B851" t="s">
        <v>4042</v>
      </c>
      <c r="D851" t="b">
        <f>IFERROR(VLOOKUP(B851,PatData!$A$2:$A$1440,1,),"")&lt;&gt;""</f>
        <v>1</v>
      </c>
      <c r="F851" t="b">
        <v>0</v>
      </c>
      <c r="G851" t="b">
        <v>0</v>
      </c>
      <c r="H851" t="b">
        <v>1</v>
      </c>
      <c r="I851" t="b">
        <v>0</v>
      </c>
    </row>
    <row r="852" spans="1:9" x14ac:dyDescent="0.35">
      <c r="A852" t="s">
        <v>3543</v>
      </c>
      <c r="B852" t="s">
        <v>4043</v>
      </c>
      <c r="D852" t="b">
        <f>IFERROR(VLOOKUP(B852,PatData!$A$2:$A$1440,1,),"")&lt;&gt;""</f>
        <v>1</v>
      </c>
      <c r="F852" t="b">
        <v>0</v>
      </c>
      <c r="G852" t="b">
        <v>0</v>
      </c>
      <c r="H852" t="b">
        <v>1</v>
      </c>
      <c r="I852" t="b">
        <v>0</v>
      </c>
    </row>
    <row r="853" spans="1:9" x14ac:dyDescent="0.35">
      <c r="A853" t="s">
        <v>3554</v>
      </c>
      <c r="B853" t="s">
        <v>4044</v>
      </c>
      <c r="D853" t="b">
        <f>IFERROR(VLOOKUP(B853,PatData!$A$2:$A$1440,1,),"")&lt;&gt;""</f>
        <v>1</v>
      </c>
      <c r="F853" t="b">
        <v>0</v>
      </c>
      <c r="G853" t="b">
        <v>0</v>
      </c>
      <c r="H853" t="b">
        <v>1</v>
      </c>
      <c r="I853" t="b">
        <v>0</v>
      </c>
    </row>
    <row r="854" spans="1:9" x14ac:dyDescent="0.35">
      <c r="A854" t="s">
        <v>3557</v>
      </c>
      <c r="B854" t="s">
        <v>4045</v>
      </c>
      <c r="D854" t="b">
        <f>IFERROR(VLOOKUP(B854,PatData!$A$2:$A$1440,1,),"")&lt;&gt;""</f>
        <v>1</v>
      </c>
      <c r="F854" t="b">
        <v>0</v>
      </c>
      <c r="G854" t="b">
        <v>0</v>
      </c>
      <c r="H854" t="b">
        <v>1</v>
      </c>
      <c r="I854" t="b">
        <v>0</v>
      </c>
    </row>
    <row r="855" spans="1:9" x14ac:dyDescent="0.35">
      <c r="A855" t="s">
        <v>3558</v>
      </c>
      <c r="B855" t="s">
        <v>4046</v>
      </c>
      <c r="D855" t="b">
        <f>IFERROR(VLOOKUP(B855,PatData!$A$2:$A$1440,1,),"")&lt;&gt;""</f>
        <v>1</v>
      </c>
      <c r="F855" t="b">
        <v>0</v>
      </c>
      <c r="G855" t="b">
        <v>0</v>
      </c>
      <c r="H855" t="b">
        <v>1</v>
      </c>
      <c r="I855" t="b">
        <v>0</v>
      </c>
    </row>
    <row r="856" spans="1:9" x14ac:dyDescent="0.35">
      <c r="A856" t="s">
        <v>3559</v>
      </c>
      <c r="B856" t="s">
        <v>4047</v>
      </c>
      <c r="D856" t="b">
        <f>IFERROR(VLOOKUP(B856,PatData!$A$2:$A$1440,1,),"")&lt;&gt;""</f>
        <v>1</v>
      </c>
      <c r="F856" t="b">
        <v>0</v>
      </c>
      <c r="G856" t="b">
        <v>0</v>
      </c>
      <c r="H856" t="b">
        <v>1</v>
      </c>
      <c r="I856" t="b">
        <v>0</v>
      </c>
    </row>
    <row r="857" spans="1:9" x14ac:dyDescent="0.35">
      <c r="A857" t="s">
        <v>3560</v>
      </c>
      <c r="B857" t="s">
        <v>4048</v>
      </c>
      <c r="D857" t="b">
        <f>IFERROR(VLOOKUP(B857,PatData!$A$2:$A$1440,1,),"")&lt;&gt;""</f>
        <v>1</v>
      </c>
      <c r="F857" t="b">
        <v>0</v>
      </c>
      <c r="G857" t="b">
        <v>0</v>
      </c>
      <c r="H857" t="b">
        <v>1</v>
      </c>
      <c r="I857" t="b">
        <v>0</v>
      </c>
    </row>
    <row r="858" spans="1:9" x14ac:dyDescent="0.35">
      <c r="A858" t="s">
        <v>3561</v>
      </c>
      <c r="B858" t="s">
        <v>4049</v>
      </c>
      <c r="D858" t="b">
        <f>IFERROR(VLOOKUP(B858,PatData!$A$2:$A$1440,1,),"")&lt;&gt;""</f>
        <v>1</v>
      </c>
      <c r="F858" t="b">
        <v>0</v>
      </c>
      <c r="G858" t="b">
        <v>0</v>
      </c>
      <c r="H858" t="b">
        <v>1</v>
      </c>
      <c r="I858" t="b">
        <v>0</v>
      </c>
    </row>
    <row r="859" spans="1:9" x14ac:dyDescent="0.35">
      <c r="A859" t="s">
        <v>3562</v>
      </c>
      <c r="B859" t="s">
        <v>4050</v>
      </c>
      <c r="D859" t="b">
        <f>IFERROR(VLOOKUP(B859,PatData!$A$2:$A$1440,1,),"")&lt;&gt;""</f>
        <v>1</v>
      </c>
      <c r="F859" t="b">
        <v>0</v>
      </c>
      <c r="G859" t="b">
        <v>0</v>
      </c>
      <c r="H859" t="b">
        <v>1</v>
      </c>
      <c r="I859" t="b">
        <v>0</v>
      </c>
    </row>
    <row r="860" spans="1:9" x14ac:dyDescent="0.35">
      <c r="A860" t="s">
        <v>3533</v>
      </c>
      <c r="B860" t="s">
        <v>4051</v>
      </c>
      <c r="D860" t="b">
        <f>IFERROR(VLOOKUP(B860,PatData!$A$2:$A$1440,1,),"")&lt;&gt;""</f>
        <v>1</v>
      </c>
      <c r="F860" t="b">
        <v>0</v>
      </c>
      <c r="G860" t="b">
        <v>0</v>
      </c>
      <c r="H860" t="b">
        <v>1</v>
      </c>
      <c r="I860" t="b">
        <v>0</v>
      </c>
    </row>
    <row r="861" spans="1:9" x14ac:dyDescent="0.35">
      <c r="A861" t="s">
        <v>3534</v>
      </c>
      <c r="B861" t="s">
        <v>4052</v>
      </c>
      <c r="D861" t="b">
        <f>IFERROR(VLOOKUP(B861,PatData!$A$2:$A$1440,1,),"")&lt;&gt;""</f>
        <v>1</v>
      </c>
      <c r="F861" t="b">
        <v>0</v>
      </c>
      <c r="G861" t="b">
        <v>0</v>
      </c>
      <c r="H861" t="b">
        <v>1</v>
      </c>
      <c r="I861" t="b">
        <v>0</v>
      </c>
    </row>
    <row r="862" spans="1:9" x14ac:dyDescent="0.35">
      <c r="A862" t="s">
        <v>3535</v>
      </c>
      <c r="B862" t="s">
        <v>4053</v>
      </c>
      <c r="D862" t="b">
        <f>IFERROR(VLOOKUP(B862,PatData!$A$2:$A$1440,1,),"")&lt;&gt;""</f>
        <v>1</v>
      </c>
      <c r="F862" t="b">
        <v>0</v>
      </c>
      <c r="G862" t="b">
        <v>0</v>
      </c>
      <c r="H862" t="b">
        <v>1</v>
      </c>
      <c r="I862" t="b">
        <v>0</v>
      </c>
    </row>
    <row r="863" spans="1:9" x14ac:dyDescent="0.35">
      <c r="A863" t="s">
        <v>3536</v>
      </c>
      <c r="B863" t="s">
        <v>4054</v>
      </c>
      <c r="D863" t="b">
        <f>IFERROR(VLOOKUP(B863,PatData!$A$2:$A$1440,1,),"")&lt;&gt;""</f>
        <v>1</v>
      </c>
      <c r="F863" t="b">
        <v>0</v>
      </c>
      <c r="G863" t="b">
        <v>0</v>
      </c>
      <c r="H863" t="b">
        <v>1</v>
      </c>
      <c r="I863" t="b">
        <v>0</v>
      </c>
    </row>
    <row r="864" spans="1:9" x14ac:dyDescent="0.35">
      <c r="A864" t="s">
        <v>3537</v>
      </c>
      <c r="B864" t="s">
        <v>4055</v>
      </c>
      <c r="D864" t="b">
        <f>IFERROR(VLOOKUP(B864,PatData!$A$2:$A$1440,1,),"")&lt;&gt;""</f>
        <v>1</v>
      </c>
      <c r="F864" t="b">
        <v>0</v>
      </c>
      <c r="G864" t="b">
        <v>0</v>
      </c>
      <c r="H864" t="b">
        <v>1</v>
      </c>
      <c r="I864" t="b">
        <v>0</v>
      </c>
    </row>
    <row r="865" spans="1:9" x14ac:dyDescent="0.35">
      <c r="A865" t="s">
        <v>3538</v>
      </c>
      <c r="B865" t="s">
        <v>4056</v>
      </c>
      <c r="D865" t="b">
        <f>IFERROR(VLOOKUP(B865,PatData!$A$2:$A$1440,1,),"")&lt;&gt;""</f>
        <v>1</v>
      </c>
      <c r="F865" t="b">
        <v>0</v>
      </c>
      <c r="G865" t="b">
        <v>0</v>
      </c>
      <c r="H865" t="b">
        <v>1</v>
      </c>
      <c r="I865" t="b">
        <v>0</v>
      </c>
    </row>
    <row r="866" spans="1:9" x14ac:dyDescent="0.35">
      <c r="A866" t="s">
        <v>3539</v>
      </c>
      <c r="B866" t="s">
        <v>4057</v>
      </c>
      <c r="D866" t="b">
        <f>IFERROR(VLOOKUP(B866,PatData!$A$2:$A$1440,1,),"")&lt;&gt;""</f>
        <v>1</v>
      </c>
      <c r="F866" t="b">
        <v>0</v>
      </c>
      <c r="G866" t="b">
        <v>0</v>
      </c>
      <c r="H866" t="b">
        <v>1</v>
      </c>
      <c r="I866" t="b">
        <v>0</v>
      </c>
    </row>
    <row r="867" spans="1:9" x14ac:dyDescent="0.35">
      <c r="A867" t="s">
        <v>3540</v>
      </c>
      <c r="B867" t="s">
        <v>4058</v>
      </c>
      <c r="D867" t="b">
        <f>IFERROR(VLOOKUP(B867,PatData!$A$2:$A$1440,1,),"")&lt;&gt;""</f>
        <v>1</v>
      </c>
      <c r="F867" t="b">
        <v>0</v>
      </c>
      <c r="G867" t="b">
        <v>0</v>
      </c>
      <c r="H867" t="b">
        <v>1</v>
      </c>
      <c r="I867" t="b">
        <v>0</v>
      </c>
    </row>
    <row r="868" spans="1:9" x14ac:dyDescent="0.35">
      <c r="A868" t="s">
        <v>3541</v>
      </c>
      <c r="B868" t="s">
        <v>4059</v>
      </c>
      <c r="D868" t="b">
        <f>IFERROR(VLOOKUP(B868,PatData!$A$2:$A$1440,1,),"")&lt;&gt;""</f>
        <v>1</v>
      </c>
      <c r="F868" t="b">
        <v>0</v>
      </c>
      <c r="G868" t="b">
        <v>0</v>
      </c>
      <c r="H868" t="b">
        <v>1</v>
      </c>
      <c r="I868" t="b">
        <v>0</v>
      </c>
    </row>
    <row r="869" spans="1:9" x14ac:dyDescent="0.35">
      <c r="A869" t="s">
        <v>3542</v>
      </c>
      <c r="B869" t="s">
        <v>4060</v>
      </c>
      <c r="D869" t="b">
        <f>IFERROR(VLOOKUP(B869,PatData!$A$2:$A$1440,1,),"")&lt;&gt;""</f>
        <v>1</v>
      </c>
      <c r="F869" t="b">
        <v>0</v>
      </c>
      <c r="G869" t="b">
        <v>0</v>
      </c>
      <c r="H869" t="b">
        <v>1</v>
      </c>
      <c r="I869" t="b">
        <v>0</v>
      </c>
    </row>
    <row r="870" spans="1:9" x14ac:dyDescent="0.35">
      <c r="A870" t="s">
        <v>3544</v>
      </c>
      <c r="B870" t="s">
        <v>4061</v>
      </c>
      <c r="D870" t="b">
        <f>IFERROR(VLOOKUP(B870,PatData!$A$2:$A$1440,1,),"")&lt;&gt;""</f>
        <v>1</v>
      </c>
      <c r="F870" t="b">
        <v>0</v>
      </c>
      <c r="G870" t="b">
        <v>0</v>
      </c>
      <c r="H870" t="b">
        <v>1</v>
      </c>
      <c r="I870" t="b">
        <v>0</v>
      </c>
    </row>
    <row r="871" spans="1:9" x14ac:dyDescent="0.35">
      <c r="A871" t="s">
        <v>3545</v>
      </c>
      <c r="B871" t="s">
        <v>4062</v>
      </c>
      <c r="D871" t="b">
        <f>IFERROR(VLOOKUP(B871,PatData!$A$2:$A$1440,1,),"")&lt;&gt;""</f>
        <v>1</v>
      </c>
      <c r="F871" t="b">
        <v>0</v>
      </c>
      <c r="G871" t="b">
        <v>0</v>
      </c>
      <c r="H871" t="b">
        <v>1</v>
      </c>
      <c r="I871" t="b">
        <v>0</v>
      </c>
    </row>
    <row r="872" spans="1:9" x14ac:dyDescent="0.35">
      <c r="A872" t="s">
        <v>3546</v>
      </c>
      <c r="B872" t="s">
        <v>4063</v>
      </c>
      <c r="D872" t="b">
        <f>IFERROR(VLOOKUP(B872,PatData!$A$2:$A$1440,1,),"")&lt;&gt;""</f>
        <v>1</v>
      </c>
      <c r="F872" t="b">
        <v>0</v>
      </c>
      <c r="G872" t="b">
        <v>0</v>
      </c>
      <c r="H872" t="b">
        <v>1</v>
      </c>
      <c r="I872" t="b">
        <v>0</v>
      </c>
    </row>
    <row r="873" spans="1:9" x14ac:dyDescent="0.35">
      <c r="A873" t="s">
        <v>3547</v>
      </c>
      <c r="B873" t="s">
        <v>4064</v>
      </c>
      <c r="D873" t="b">
        <f>IFERROR(VLOOKUP(B873,PatData!$A$2:$A$1440,1,),"")&lt;&gt;""</f>
        <v>1</v>
      </c>
      <c r="F873" t="b">
        <v>0</v>
      </c>
      <c r="G873" t="b">
        <v>0</v>
      </c>
      <c r="H873" t="b">
        <v>1</v>
      </c>
      <c r="I873" t="b">
        <v>0</v>
      </c>
    </row>
    <row r="874" spans="1:9" x14ac:dyDescent="0.35">
      <c r="A874" t="s">
        <v>3548</v>
      </c>
      <c r="B874" t="s">
        <v>4065</v>
      </c>
      <c r="D874" t="b">
        <f>IFERROR(VLOOKUP(B874,PatData!$A$2:$A$1440,1,),"")&lt;&gt;""</f>
        <v>1</v>
      </c>
      <c r="F874" t="b">
        <v>0</v>
      </c>
      <c r="G874" t="b">
        <v>0</v>
      </c>
      <c r="H874" t="b">
        <v>1</v>
      </c>
      <c r="I874" t="b">
        <v>0</v>
      </c>
    </row>
    <row r="875" spans="1:9" x14ac:dyDescent="0.35">
      <c r="A875" t="s">
        <v>3549</v>
      </c>
      <c r="B875" t="s">
        <v>4066</v>
      </c>
      <c r="D875" t="b">
        <f>IFERROR(VLOOKUP(B875,PatData!$A$2:$A$1440,1,),"")&lt;&gt;""</f>
        <v>1</v>
      </c>
      <c r="F875" t="b">
        <v>0</v>
      </c>
      <c r="G875" t="b">
        <v>0</v>
      </c>
      <c r="H875" t="b">
        <v>1</v>
      </c>
      <c r="I875" t="b">
        <v>0</v>
      </c>
    </row>
    <row r="876" spans="1:9" x14ac:dyDescent="0.35">
      <c r="A876" t="s">
        <v>3550</v>
      </c>
      <c r="B876" t="s">
        <v>4067</v>
      </c>
      <c r="D876" t="b">
        <f>IFERROR(VLOOKUP(B876,PatData!$A$2:$A$1440,1,),"")&lt;&gt;""</f>
        <v>1</v>
      </c>
      <c r="F876" t="b">
        <v>0</v>
      </c>
      <c r="G876" t="b">
        <v>0</v>
      </c>
      <c r="H876" t="b">
        <v>1</v>
      </c>
      <c r="I876" t="b">
        <v>0</v>
      </c>
    </row>
    <row r="877" spans="1:9" x14ac:dyDescent="0.35">
      <c r="A877" t="s">
        <v>3551</v>
      </c>
      <c r="B877" t="s">
        <v>4068</v>
      </c>
      <c r="D877" t="b">
        <f>IFERROR(VLOOKUP(B877,PatData!$A$2:$A$1440,1,),"")&lt;&gt;""</f>
        <v>1</v>
      </c>
      <c r="F877" t="b">
        <v>0</v>
      </c>
      <c r="G877" t="b">
        <v>0</v>
      </c>
      <c r="H877" t="b">
        <v>1</v>
      </c>
      <c r="I877" t="b">
        <v>0</v>
      </c>
    </row>
    <row r="878" spans="1:9" x14ac:dyDescent="0.35">
      <c r="A878" t="s">
        <v>3552</v>
      </c>
      <c r="B878" t="s">
        <v>4069</v>
      </c>
      <c r="D878" t="b">
        <f>IFERROR(VLOOKUP(B878,PatData!$A$2:$A$1440,1,),"")&lt;&gt;""</f>
        <v>1</v>
      </c>
      <c r="F878" t="b">
        <v>0</v>
      </c>
      <c r="G878" t="b">
        <v>0</v>
      </c>
      <c r="H878" t="b">
        <v>1</v>
      </c>
      <c r="I878" t="b">
        <v>0</v>
      </c>
    </row>
    <row r="879" spans="1:9" x14ac:dyDescent="0.35">
      <c r="A879" t="s">
        <v>3553</v>
      </c>
      <c r="B879" t="s">
        <v>4070</v>
      </c>
      <c r="D879" t="b">
        <f>IFERROR(VLOOKUP(B879,PatData!$A$2:$A$1440,1,),"")&lt;&gt;""</f>
        <v>1</v>
      </c>
      <c r="F879" t="b">
        <v>0</v>
      </c>
      <c r="G879" t="b">
        <v>0</v>
      </c>
      <c r="H879" t="b">
        <v>1</v>
      </c>
      <c r="I879" t="b">
        <v>0</v>
      </c>
    </row>
    <row r="880" spans="1:9" x14ac:dyDescent="0.35">
      <c r="A880" t="s">
        <v>3555</v>
      </c>
      <c r="B880" t="s">
        <v>4071</v>
      </c>
      <c r="D880" t="b">
        <f>IFERROR(VLOOKUP(B880,PatData!$A$2:$A$1440,1,),"")&lt;&gt;""</f>
        <v>1</v>
      </c>
      <c r="F880" t="b">
        <v>0</v>
      </c>
      <c r="G880" t="b">
        <v>0</v>
      </c>
      <c r="H880" t="b">
        <v>1</v>
      </c>
      <c r="I880" t="b">
        <v>0</v>
      </c>
    </row>
    <row r="881" spans="1:9" x14ac:dyDescent="0.35">
      <c r="A881" t="s">
        <v>3556</v>
      </c>
      <c r="B881" t="s">
        <v>4072</v>
      </c>
      <c r="D881" t="b">
        <f>IFERROR(VLOOKUP(B881,PatData!$A$2:$A$1440,1,),"")&lt;&gt;""</f>
        <v>1</v>
      </c>
      <c r="F881" t="b">
        <v>0</v>
      </c>
      <c r="G881" t="b">
        <v>0</v>
      </c>
      <c r="H881" t="b">
        <v>1</v>
      </c>
      <c r="I881" t="b">
        <v>0</v>
      </c>
    </row>
    <row r="882" spans="1:9" x14ac:dyDescent="0.35">
      <c r="A882" t="s">
        <v>3563</v>
      </c>
      <c r="B882" t="s">
        <v>4073</v>
      </c>
      <c r="D882" t="b">
        <f>IFERROR(VLOOKUP(B882,PatData!$A$2:$A$1440,1,),"")&lt;&gt;""</f>
        <v>1</v>
      </c>
      <c r="F882" t="b">
        <v>0</v>
      </c>
      <c r="G882" t="b">
        <v>0</v>
      </c>
      <c r="H882" t="b">
        <v>1</v>
      </c>
      <c r="I882" t="b">
        <v>0</v>
      </c>
    </row>
    <row r="883" spans="1:9" x14ac:dyDescent="0.35">
      <c r="A883" t="s">
        <v>3574</v>
      </c>
      <c r="B883" t="s">
        <v>4074</v>
      </c>
      <c r="D883" t="b">
        <f>IFERROR(VLOOKUP(B883,PatData!$A$2:$A$1440,1,),"")&lt;&gt;""</f>
        <v>1</v>
      </c>
      <c r="F883" t="b">
        <v>0</v>
      </c>
      <c r="G883" t="b">
        <v>0</v>
      </c>
      <c r="H883" t="b">
        <v>1</v>
      </c>
      <c r="I883" t="b">
        <v>0</v>
      </c>
    </row>
    <row r="884" spans="1:9" x14ac:dyDescent="0.35">
      <c r="A884" t="s">
        <v>3585</v>
      </c>
      <c r="B884" t="s">
        <v>4075</v>
      </c>
      <c r="D884" t="b">
        <f>IFERROR(VLOOKUP(B884,PatData!$A$2:$A$1440,1,),"")&lt;&gt;""</f>
        <v>1</v>
      </c>
      <c r="F884" t="b">
        <v>0</v>
      </c>
      <c r="G884" t="b">
        <v>0</v>
      </c>
      <c r="H884" t="b">
        <v>1</v>
      </c>
      <c r="I884" t="b">
        <v>0</v>
      </c>
    </row>
    <row r="885" spans="1:9" x14ac:dyDescent="0.35">
      <c r="A885" t="s">
        <v>3588</v>
      </c>
      <c r="B885" t="s">
        <v>4076</v>
      </c>
      <c r="D885" t="b">
        <f>IFERROR(VLOOKUP(B885,PatData!$A$2:$A$1440,1,),"")&lt;&gt;""</f>
        <v>1</v>
      </c>
      <c r="F885" t="b">
        <v>0</v>
      </c>
      <c r="G885" t="b">
        <v>0</v>
      </c>
      <c r="H885" t="b">
        <v>1</v>
      </c>
      <c r="I885" t="b">
        <v>0</v>
      </c>
    </row>
    <row r="886" spans="1:9" x14ac:dyDescent="0.35">
      <c r="A886" t="s">
        <v>3589</v>
      </c>
      <c r="B886" t="s">
        <v>4077</v>
      </c>
      <c r="D886" t="b">
        <f>IFERROR(VLOOKUP(B886,PatData!$A$2:$A$1440,1,),"")&lt;&gt;""</f>
        <v>1</v>
      </c>
      <c r="F886" t="b">
        <v>0</v>
      </c>
      <c r="G886" t="b">
        <v>0</v>
      </c>
      <c r="H886" t="b">
        <v>1</v>
      </c>
      <c r="I886" t="b">
        <v>0</v>
      </c>
    </row>
    <row r="887" spans="1:9" x14ac:dyDescent="0.35">
      <c r="A887" t="s">
        <v>3590</v>
      </c>
      <c r="B887" t="s">
        <v>4078</v>
      </c>
      <c r="D887" t="b">
        <f>IFERROR(VLOOKUP(B887,PatData!$A$2:$A$1440,1,),"")&lt;&gt;""</f>
        <v>1</v>
      </c>
      <c r="F887" t="b">
        <v>0</v>
      </c>
      <c r="G887" t="b">
        <v>0</v>
      </c>
      <c r="H887" t="b">
        <v>1</v>
      </c>
      <c r="I887" t="b">
        <v>0</v>
      </c>
    </row>
    <row r="888" spans="1:9" x14ac:dyDescent="0.35">
      <c r="A888" t="s">
        <v>3591</v>
      </c>
      <c r="B888" t="s">
        <v>4079</v>
      </c>
      <c r="D888" t="b">
        <f>IFERROR(VLOOKUP(B888,PatData!$A$2:$A$1440,1,),"")&lt;&gt;""</f>
        <v>1</v>
      </c>
      <c r="F888" t="b">
        <v>0</v>
      </c>
      <c r="G888" t="b">
        <v>0</v>
      </c>
      <c r="H888" t="b">
        <v>1</v>
      </c>
      <c r="I888" t="b">
        <v>0</v>
      </c>
    </row>
    <row r="889" spans="1:9" x14ac:dyDescent="0.35">
      <c r="A889" t="s">
        <v>3592</v>
      </c>
      <c r="B889" t="s">
        <v>4080</v>
      </c>
      <c r="D889" t="b">
        <f>IFERROR(VLOOKUP(B889,PatData!$A$2:$A$1440,1,),"")&lt;&gt;""</f>
        <v>1</v>
      </c>
      <c r="F889" t="b">
        <v>0</v>
      </c>
      <c r="G889" t="b">
        <v>0</v>
      </c>
      <c r="H889" t="b">
        <v>1</v>
      </c>
      <c r="I889" t="b">
        <v>0</v>
      </c>
    </row>
    <row r="890" spans="1:9" x14ac:dyDescent="0.35">
      <c r="A890" t="s">
        <v>3593</v>
      </c>
      <c r="B890" t="s">
        <v>4081</v>
      </c>
      <c r="D890" t="b">
        <f>IFERROR(VLOOKUP(B890,PatData!$A$2:$A$1440,1,),"")&lt;&gt;""</f>
        <v>1</v>
      </c>
      <c r="F890" t="b">
        <v>0</v>
      </c>
      <c r="G890" t="b">
        <v>0</v>
      </c>
      <c r="H890" t="b">
        <v>1</v>
      </c>
      <c r="I890" t="b">
        <v>0</v>
      </c>
    </row>
    <row r="891" spans="1:9" x14ac:dyDescent="0.35">
      <c r="A891" t="s">
        <v>3564</v>
      </c>
      <c r="B891" t="s">
        <v>4082</v>
      </c>
      <c r="D891" t="b">
        <f>IFERROR(VLOOKUP(B891,PatData!$A$2:$A$1440,1,),"")&lt;&gt;""</f>
        <v>1</v>
      </c>
      <c r="F891" t="b">
        <v>0</v>
      </c>
      <c r="G891" t="b">
        <v>0</v>
      </c>
      <c r="H891" t="b">
        <v>1</v>
      </c>
      <c r="I891" t="b">
        <v>0</v>
      </c>
    </row>
    <row r="892" spans="1:9" x14ac:dyDescent="0.35">
      <c r="A892" t="s">
        <v>3565</v>
      </c>
      <c r="B892" t="s">
        <v>4083</v>
      </c>
      <c r="D892" t="b">
        <f>IFERROR(VLOOKUP(B892,PatData!$A$2:$A$1440,1,),"")&lt;&gt;""</f>
        <v>1</v>
      </c>
      <c r="F892" t="b">
        <v>0</v>
      </c>
      <c r="G892" t="b">
        <v>0</v>
      </c>
      <c r="H892" t="b">
        <v>1</v>
      </c>
      <c r="I892" t="b">
        <v>0</v>
      </c>
    </row>
    <row r="893" spans="1:9" x14ac:dyDescent="0.35">
      <c r="A893" t="s">
        <v>3566</v>
      </c>
      <c r="B893" t="s">
        <v>4084</v>
      </c>
      <c r="D893" t="b">
        <f>IFERROR(VLOOKUP(B893,PatData!$A$2:$A$1440,1,),"")&lt;&gt;""</f>
        <v>1</v>
      </c>
      <c r="F893" t="b">
        <v>0</v>
      </c>
      <c r="G893" t="b">
        <v>0</v>
      </c>
      <c r="H893" t="b">
        <v>1</v>
      </c>
      <c r="I893" t="b">
        <v>0</v>
      </c>
    </row>
    <row r="894" spans="1:9" x14ac:dyDescent="0.35">
      <c r="A894" t="s">
        <v>3567</v>
      </c>
      <c r="B894" t="s">
        <v>4085</v>
      </c>
      <c r="D894" t="b">
        <f>IFERROR(VLOOKUP(B894,PatData!$A$2:$A$1440,1,),"")&lt;&gt;""</f>
        <v>1</v>
      </c>
      <c r="F894" t="b">
        <v>0</v>
      </c>
      <c r="G894" t="b">
        <v>0</v>
      </c>
      <c r="H894" t="b">
        <v>1</v>
      </c>
      <c r="I894" t="b">
        <v>0</v>
      </c>
    </row>
    <row r="895" spans="1:9" x14ac:dyDescent="0.35">
      <c r="A895" t="s">
        <v>3568</v>
      </c>
      <c r="B895" t="s">
        <v>4086</v>
      </c>
      <c r="D895" t="b">
        <f>IFERROR(VLOOKUP(B895,PatData!$A$2:$A$1440,1,),"")&lt;&gt;""</f>
        <v>1</v>
      </c>
      <c r="F895" t="b">
        <v>0</v>
      </c>
      <c r="G895" t="b">
        <v>0</v>
      </c>
      <c r="H895" t="b">
        <v>1</v>
      </c>
      <c r="I895" t="b">
        <v>0</v>
      </c>
    </row>
    <row r="896" spans="1:9" x14ac:dyDescent="0.35">
      <c r="A896" t="s">
        <v>3569</v>
      </c>
      <c r="B896" t="s">
        <v>4087</v>
      </c>
      <c r="D896" t="b">
        <f>IFERROR(VLOOKUP(B896,PatData!$A$2:$A$1440,1,),"")&lt;&gt;""</f>
        <v>1</v>
      </c>
      <c r="F896" t="b">
        <v>0</v>
      </c>
      <c r="G896" t="b">
        <v>0</v>
      </c>
      <c r="H896" t="b">
        <v>1</v>
      </c>
      <c r="I896" t="b">
        <v>0</v>
      </c>
    </row>
    <row r="897" spans="1:9" x14ac:dyDescent="0.35">
      <c r="A897" t="s">
        <v>3570</v>
      </c>
      <c r="B897" t="s">
        <v>4088</v>
      </c>
      <c r="D897" t="b">
        <f>IFERROR(VLOOKUP(B897,PatData!$A$2:$A$1440,1,),"")&lt;&gt;""</f>
        <v>1</v>
      </c>
      <c r="F897" t="b">
        <v>0</v>
      </c>
      <c r="G897" t="b">
        <v>0</v>
      </c>
      <c r="H897" t="b">
        <v>1</v>
      </c>
      <c r="I897" t="b">
        <v>0</v>
      </c>
    </row>
    <row r="898" spans="1:9" x14ac:dyDescent="0.35">
      <c r="A898" t="s">
        <v>3571</v>
      </c>
      <c r="B898" t="s">
        <v>4089</v>
      </c>
      <c r="D898" t="b">
        <f>IFERROR(VLOOKUP(B898,PatData!$A$2:$A$1440,1,),"")&lt;&gt;""</f>
        <v>1</v>
      </c>
      <c r="F898" t="b">
        <v>0</v>
      </c>
      <c r="G898" t="b">
        <v>0</v>
      </c>
      <c r="H898" t="b">
        <v>1</v>
      </c>
      <c r="I898" t="b">
        <v>0</v>
      </c>
    </row>
    <row r="899" spans="1:9" x14ac:dyDescent="0.35">
      <c r="A899" t="s">
        <v>3572</v>
      </c>
      <c r="B899" t="s">
        <v>4090</v>
      </c>
      <c r="D899" t="b">
        <f>IFERROR(VLOOKUP(B899,PatData!$A$2:$A$1440,1,),"")&lt;&gt;""</f>
        <v>1</v>
      </c>
      <c r="F899" t="b">
        <v>0</v>
      </c>
      <c r="G899" t="b">
        <v>0</v>
      </c>
      <c r="H899" t="b">
        <v>1</v>
      </c>
      <c r="I899" t="b">
        <v>0</v>
      </c>
    </row>
    <row r="900" spans="1:9" x14ac:dyDescent="0.35">
      <c r="A900" t="s">
        <v>3573</v>
      </c>
      <c r="B900" t="s">
        <v>4091</v>
      </c>
      <c r="D900" t="b">
        <f>IFERROR(VLOOKUP(B900,PatData!$A$2:$A$1440,1,),"")&lt;&gt;""</f>
        <v>1</v>
      </c>
      <c r="F900" t="b">
        <v>0</v>
      </c>
      <c r="G900" t="b">
        <v>0</v>
      </c>
      <c r="H900" t="b">
        <v>1</v>
      </c>
      <c r="I900" t="b">
        <v>0</v>
      </c>
    </row>
    <row r="901" spans="1:9" x14ac:dyDescent="0.35">
      <c r="A901" t="s">
        <v>3575</v>
      </c>
      <c r="B901" t="s">
        <v>4092</v>
      </c>
      <c r="D901" t="b">
        <f>IFERROR(VLOOKUP(B901,PatData!$A$2:$A$1440,1,),"")&lt;&gt;""</f>
        <v>1</v>
      </c>
      <c r="F901" t="b">
        <v>0</v>
      </c>
      <c r="G901" t="b">
        <v>0</v>
      </c>
      <c r="H901" t="b">
        <v>1</v>
      </c>
      <c r="I901" t="b">
        <v>0</v>
      </c>
    </row>
    <row r="902" spans="1:9" x14ac:dyDescent="0.35">
      <c r="A902" t="s">
        <v>3576</v>
      </c>
      <c r="B902" t="s">
        <v>4093</v>
      </c>
      <c r="D902" t="b">
        <f>IFERROR(VLOOKUP(B902,PatData!$A$2:$A$1440,1,),"")&lt;&gt;""</f>
        <v>1</v>
      </c>
      <c r="F902" t="b">
        <v>0</v>
      </c>
      <c r="G902" t="b">
        <v>0</v>
      </c>
      <c r="H902" t="b">
        <v>1</v>
      </c>
      <c r="I902" t="b">
        <v>0</v>
      </c>
    </row>
    <row r="903" spans="1:9" x14ac:dyDescent="0.35">
      <c r="A903" t="s">
        <v>3577</v>
      </c>
      <c r="B903" t="s">
        <v>4094</v>
      </c>
      <c r="D903" t="b">
        <f>IFERROR(VLOOKUP(B903,PatData!$A$2:$A$1440,1,),"")&lt;&gt;""</f>
        <v>1</v>
      </c>
      <c r="F903" t="b">
        <v>0</v>
      </c>
      <c r="G903" t="b">
        <v>0</v>
      </c>
      <c r="H903" t="b">
        <v>1</v>
      </c>
      <c r="I903" t="b">
        <v>0</v>
      </c>
    </row>
    <row r="904" spans="1:9" x14ac:dyDescent="0.35">
      <c r="A904" t="s">
        <v>3578</v>
      </c>
      <c r="B904" t="s">
        <v>4095</v>
      </c>
      <c r="D904" t="b">
        <f>IFERROR(VLOOKUP(B904,PatData!$A$2:$A$1440,1,),"")&lt;&gt;""</f>
        <v>1</v>
      </c>
      <c r="F904" t="b">
        <v>0</v>
      </c>
      <c r="G904" t="b">
        <v>0</v>
      </c>
      <c r="H904" t="b">
        <v>1</v>
      </c>
      <c r="I904" t="b">
        <v>0</v>
      </c>
    </row>
    <row r="905" spans="1:9" x14ac:dyDescent="0.35">
      <c r="A905" t="s">
        <v>3579</v>
      </c>
      <c r="B905" t="s">
        <v>4096</v>
      </c>
      <c r="D905" t="b">
        <f>IFERROR(VLOOKUP(B905,PatData!$A$2:$A$1440,1,),"")&lt;&gt;""</f>
        <v>1</v>
      </c>
      <c r="F905" t="b">
        <v>0</v>
      </c>
      <c r="G905" t="b">
        <v>0</v>
      </c>
      <c r="H905" t="b">
        <v>1</v>
      </c>
      <c r="I905" t="b">
        <v>0</v>
      </c>
    </row>
    <row r="906" spans="1:9" x14ac:dyDescent="0.35">
      <c r="A906" t="s">
        <v>3580</v>
      </c>
      <c r="B906" t="s">
        <v>4097</v>
      </c>
      <c r="D906" t="b">
        <f>IFERROR(VLOOKUP(B906,PatData!$A$2:$A$1440,1,),"")&lt;&gt;""</f>
        <v>1</v>
      </c>
      <c r="F906" t="b">
        <v>0</v>
      </c>
      <c r="G906" t="b">
        <v>0</v>
      </c>
      <c r="H906" t="b">
        <v>1</v>
      </c>
      <c r="I906" t="b">
        <v>0</v>
      </c>
    </row>
    <row r="907" spans="1:9" x14ac:dyDescent="0.35">
      <c r="A907" t="s">
        <v>3581</v>
      </c>
      <c r="B907" t="s">
        <v>4098</v>
      </c>
      <c r="D907" t="b">
        <f>IFERROR(VLOOKUP(B907,PatData!$A$2:$A$1440,1,),"")&lt;&gt;""</f>
        <v>1</v>
      </c>
      <c r="F907" t="b">
        <v>0</v>
      </c>
      <c r="G907" t="b">
        <v>0</v>
      </c>
      <c r="H907" t="b">
        <v>1</v>
      </c>
      <c r="I907" t="b">
        <v>0</v>
      </c>
    </row>
    <row r="908" spans="1:9" x14ac:dyDescent="0.35">
      <c r="A908" t="s">
        <v>3582</v>
      </c>
      <c r="B908" t="s">
        <v>4099</v>
      </c>
      <c r="D908" t="b">
        <f>IFERROR(VLOOKUP(B908,PatData!$A$2:$A$1440,1,),"")&lt;&gt;""</f>
        <v>1</v>
      </c>
      <c r="F908" t="b">
        <v>0</v>
      </c>
      <c r="G908" t="b">
        <v>0</v>
      </c>
      <c r="H908" t="b">
        <v>1</v>
      </c>
      <c r="I908" t="b">
        <v>0</v>
      </c>
    </row>
    <row r="909" spans="1:9" x14ac:dyDescent="0.35">
      <c r="A909" t="s">
        <v>3583</v>
      </c>
      <c r="B909" t="s">
        <v>4100</v>
      </c>
      <c r="D909" t="b">
        <f>IFERROR(VLOOKUP(B909,PatData!$A$2:$A$1440,1,),"")&lt;&gt;""</f>
        <v>1</v>
      </c>
      <c r="F909" t="b">
        <v>0</v>
      </c>
      <c r="G909" t="b">
        <v>0</v>
      </c>
      <c r="H909" t="b">
        <v>1</v>
      </c>
      <c r="I909" t="b">
        <v>0</v>
      </c>
    </row>
    <row r="910" spans="1:9" x14ac:dyDescent="0.35">
      <c r="A910" t="s">
        <v>3584</v>
      </c>
      <c r="B910" t="s">
        <v>4101</v>
      </c>
      <c r="D910" t="b">
        <f>IFERROR(VLOOKUP(B910,PatData!$A$2:$A$1440,1,),"")&lt;&gt;""</f>
        <v>1</v>
      </c>
      <c r="F910" t="b">
        <v>0</v>
      </c>
      <c r="G910" t="b">
        <v>0</v>
      </c>
      <c r="H910" t="b">
        <v>1</v>
      </c>
      <c r="I910" t="b">
        <v>0</v>
      </c>
    </row>
    <row r="911" spans="1:9" x14ac:dyDescent="0.35">
      <c r="A911" t="s">
        <v>3586</v>
      </c>
      <c r="B911" t="s">
        <v>4102</v>
      </c>
      <c r="D911" t="b">
        <f>IFERROR(VLOOKUP(B911,PatData!$A$2:$A$1440,1,),"")&lt;&gt;""</f>
        <v>1</v>
      </c>
      <c r="F911" t="b">
        <v>0</v>
      </c>
      <c r="G911" t="b">
        <v>0</v>
      </c>
      <c r="H911" t="b">
        <v>1</v>
      </c>
      <c r="I911" t="b">
        <v>0</v>
      </c>
    </row>
    <row r="912" spans="1:9" x14ac:dyDescent="0.35">
      <c r="A912" t="s">
        <v>3587</v>
      </c>
      <c r="B912" t="s">
        <v>4103</v>
      </c>
      <c r="D912" t="b">
        <f>IFERROR(VLOOKUP(B912,PatData!$A$2:$A$1440,1,),"")&lt;&gt;""</f>
        <v>1</v>
      </c>
      <c r="F912" t="b">
        <v>0</v>
      </c>
      <c r="G912" t="b">
        <v>0</v>
      </c>
      <c r="H912" t="b">
        <v>1</v>
      </c>
      <c r="I912" t="b">
        <v>0</v>
      </c>
    </row>
    <row r="913" spans="1:9" x14ac:dyDescent="0.35">
      <c r="A913" t="s">
        <v>3594</v>
      </c>
      <c r="B913" t="s">
        <v>4104</v>
      </c>
      <c r="D913" t="b">
        <f>IFERROR(VLOOKUP(B913,PatData!$A$2:$A$1440,1,),"")&lt;&gt;""</f>
        <v>1</v>
      </c>
      <c r="F913" t="b">
        <v>0</v>
      </c>
      <c r="G913" t="b">
        <v>0</v>
      </c>
      <c r="H913" t="b">
        <v>1</v>
      </c>
      <c r="I913" t="b">
        <v>0</v>
      </c>
    </row>
    <row r="914" spans="1:9" x14ac:dyDescent="0.35">
      <c r="A914" t="s">
        <v>3605</v>
      </c>
      <c r="B914" t="s">
        <v>4105</v>
      </c>
      <c r="D914" t="b">
        <f>IFERROR(VLOOKUP(B914,PatData!$A$2:$A$1440,1,),"")&lt;&gt;""</f>
        <v>1</v>
      </c>
      <c r="F914" t="b">
        <v>0</v>
      </c>
      <c r="G914" t="b">
        <v>0</v>
      </c>
      <c r="H914" t="b">
        <v>1</v>
      </c>
      <c r="I914" t="b">
        <v>0</v>
      </c>
    </row>
    <row r="915" spans="1:9" x14ac:dyDescent="0.35">
      <c r="A915" t="s">
        <v>3616</v>
      </c>
      <c r="B915" t="s">
        <v>4106</v>
      </c>
      <c r="D915" t="b">
        <f>IFERROR(VLOOKUP(B915,PatData!$A$2:$A$1440,1,),"")&lt;&gt;""</f>
        <v>1</v>
      </c>
      <c r="F915" t="b">
        <v>0</v>
      </c>
      <c r="G915" t="b">
        <v>0</v>
      </c>
      <c r="H915" t="b">
        <v>1</v>
      </c>
      <c r="I915" t="b">
        <v>0</v>
      </c>
    </row>
    <row r="916" spans="1:9" x14ac:dyDescent="0.35">
      <c r="A916" t="s">
        <v>3619</v>
      </c>
      <c r="B916" t="s">
        <v>4107</v>
      </c>
      <c r="D916" t="b">
        <f>IFERROR(VLOOKUP(B916,PatData!$A$2:$A$1440,1,),"")&lt;&gt;""</f>
        <v>1</v>
      </c>
      <c r="F916" t="b">
        <v>0</v>
      </c>
      <c r="G916" t="b">
        <v>0</v>
      </c>
      <c r="H916" t="b">
        <v>1</v>
      </c>
      <c r="I916" t="b">
        <v>0</v>
      </c>
    </row>
    <row r="917" spans="1:9" x14ac:dyDescent="0.35">
      <c r="A917" t="s">
        <v>3620</v>
      </c>
      <c r="B917" t="s">
        <v>4108</v>
      </c>
      <c r="D917" t="b">
        <f>IFERROR(VLOOKUP(B917,PatData!$A$2:$A$1440,1,),"")&lt;&gt;""</f>
        <v>1</v>
      </c>
      <c r="F917" t="b">
        <v>0</v>
      </c>
      <c r="G917" t="b">
        <v>0</v>
      </c>
      <c r="H917" t="b">
        <v>1</v>
      </c>
      <c r="I917" t="b">
        <v>0</v>
      </c>
    </row>
    <row r="918" spans="1:9" x14ac:dyDescent="0.35">
      <c r="A918" t="s">
        <v>3621</v>
      </c>
      <c r="B918" t="s">
        <v>4109</v>
      </c>
      <c r="D918" t="b">
        <f>IFERROR(VLOOKUP(B918,PatData!$A$2:$A$1440,1,),"")&lt;&gt;""</f>
        <v>1</v>
      </c>
      <c r="F918" t="b">
        <v>0</v>
      </c>
      <c r="G918" t="b">
        <v>0</v>
      </c>
      <c r="H918" t="b">
        <v>1</v>
      </c>
      <c r="I918" t="b">
        <v>0</v>
      </c>
    </row>
    <row r="919" spans="1:9" x14ac:dyDescent="0.35">
      <c r="A919" t="s">
        <v>3622</v>
      </c>
      <c r="B919" t="s">
        <v>4110</v>
      </c>
      <c r="D919" t="b">
        <f>IFERROR(VLOOKUP(B919,PatData!$A$2:$A$1440,1,),"")&lt;&gt;""</f>
        <v>1</v>
      </c>
      <c r="F919" t="b">
        <v>0</v>
      </c>
      <c r="G919" t="b">
        <v>0</v>
      </c>
      <c r="H919" t="b">
        <v>1</v>
      </c>
      <c r="I919" t="b">
        <v>0</v>
      </c>
    </row>
    <row r="920" spans="1:9" x14ac:dyDescent="0.35">
      <c r="A920" t="s">
        <v>3623</v>
      </c>
      <c r="B920" t="s">
        <v>4111</v>
      </c>
      <c r="D920" t="b">
        <f>IFERROR(VLOOKUP(B920,PatData!$A$2:$A$1440,1,),"")&lt;&gt;""</f>
        <v>1</v>
      </c>
      <c r="F920" t="b">
        <v>0</v>
      </c>
      <c r="G920" t="b">
        <v>0</v>
      </c>
      <c r="H920" t="b">
        <v>1</v>
      </c>
      <c r="I920" t="b">
        <v>0</v>
      </c>
    </row>
    <row r="921" spans="1:9" x14ac:dyDescent="0.35">
      <c r="A921" t="s">
        <v>3624</v>
      </c>
      <c r="B921" t="s">
        <v>4112</v>
      </c>
      <c r="D921" t="b">
        <f>IFERROR(VLOOKUP(B921,PatData!$A$2:$A$1440,1,),"")&lt;&gt;""</f>
        <v>1</v>
      </c>
      <c r="F921" t="b">
        <v>0</v>
      </c>
      <c r="G921" t="b">
        <v>0</v>
      </c>
      <c r="H921" t="b">
        <v>1</v>
      </c>
      <c r="I921" t="b">
        <v>0</v>
      </c>
    </row>
    <row r="922" spans="1:9" x14ac:dyDescent="0.35">
      <c r="A922" t="s">
        <v>3595</v>
      </c>
      <c r="B922" t="s">
        <v>4113</v>
      </c>
      <c r="D922" t="b">
        <f>IFERROR(VLOOKUP(B922,PatData!$A$2:$A$1440,1,),"")&lt;&gt;""</f>
        <v>1</v>
      </c>
      <c r="F922" t="b">
        <v>0</v>
      </c>
      <c r="G922" t="b">
        <v>0</v>
      </c>
      <c r="H922" t="b">
        <v>1</v>
      </c>
      <c r="I922" t="b">
        <v>0</v>
      </c>
    </row>
    <row r="923" spans="1:9" x14ac:dyDescent="0.35">
      <c r="A923" t="s">
        <v>3596</v>
      </c>
      <c r="B923" t="s">
        <v>4114</v>
      </c>
      <c r="D923" t="b">
        <f>IFERROR(VLOOKUP(B923,PatData!$A$2:$A$1440,1,),"")&lt;&gt;""</f>
        <v>1</v>
      </c>
      <c r="F923" t="b">
        <v>0</v>
      </c>
      <c r="G923" t="b">
        <v>0</v>
      </c>
      <c r="H923" t="b">
        <v>1</v>
      </c>
      <c r="I923" t="b">
        <v>0</v>
      </c>
    </row>
    <row r="924" spans="1:9" x14ac:dyDescent="0.35">
      <c r="A924" t="s">
        <v>3597</v>
      </c>
      <c r="B924" t="s">
        <v>4115</v>
      </c>
      <c r="D924" t="b">
        <f>IFERROR(VLOOKUP(B924,PatData!$A$2:$A$1440,1,),"")&lt;&gt;""</f>
        <v>1</v>
      </c>
      <c r="F924" t="b">
        <v>0</v>
      </c>
      <c r="G924" t="b">
        <v>0</v>
      </c>
      <c r="H924" t="b">
        <v>1</v>
      </c>
      <c r="I924" t="b">
        <v>0</v>
      </c>
    </row>
    <row r="925" spans="1:9" x14ac:dyDescent="0.35">
      <c r="A925" t="s">
        <v>3598</v>
      </c>
      <c r="B925" t="s">
        <v>4116</v>
      </c>
      <c r="D925" t="b">
        <f>IFERROR(VLOOKUP(B925,PatData!$A$2:$A$1440,1,),"")&lt;&gt;""</f>
        <v>1</v>
      </c>
      <c r="F925" t="b">
        <v>0</v>
      </c>
      <c r="G925" t="b">
        <v>0</v>
      </c>
      <c r="H925" t="b">
        <v>1</v>
      </c>
      <c r="I925" t="b">
        <v>0</v>
      </c>
    </row>
    <row r="926" spans="1:9" x14ac:dyDescent="0.35">
      <c r="A926" t="s">
        <v>3599</v>
      </c>
      <c r="B926" t="s">
        <v>4117</v>
      </c>
      <c r="D926" t="b">
        <f>IFERROR(VLOOKUP(B926,PatData!$A$2:$A$1440,1,),"")&lt;&gt;""</f>
        <v>1</v>
      </c>
      <c r="F926" t="b">
        <v>0</v>
      </c>
      <c r="G926" t="b">
        <v>0</v>
      </c>
      <c r="H926" t="b">
        <v>1</v>
      </c>
      <c r="I926" t="b">
        <v>0</v>
      </c>
    </row>
    <row r="927" spans="1:9" x14ac:dyDescent="0.35">
      <c r="A927" t="s">
        <v>3600</v>
      </c>
      <c r="B927" t="s">
        <v>4118</v>
      </c>
      <c r="D927" t="b">
        <f>IFERROR(VLOOKUP(B927,PatData!$A$2:$A$1440,1,),"")&lt;&gt;""</f>
        <v>1</v>
      </c>
      <c r="F927" t="b">
        <v>0</v>
      </c>
      <c r="G927" t="b">
        <v>0</v>
      </c>
      <c r="H927" t="b">
        <v>1</v>
      </c>
      <c r="I927" t="b">
        <v>0</v>
      </c>
    </row>
    <row r="928" spans="1:9" x14ac:dyDescent="0.35">
      <c r="A928" t="s">
        <v>3601</v>
      </c>
      <c r="B928" t="s">
        <v>4119</v>
      </c>
      <c r="D928" t="b">
        <f>IFERROR(VLOOKUP(B928,PatData!$A$2:$A$1440,1,),"")&lt;&gt;""</f>
        <v>1</v>
      </c>
      <c r="F928" t="b">
        <v>0</v>
      </c>
      <c r="G928" t="b">
        <v>0</v>
      </c>
      <c r="H928" t="b">
        <v>1</v>
      </c>
      <c r="I928" t="b">
        <v>0</v>
      </c>
    </row>
    <row r="929" spans="1:9" x14ac:dyDescent="0.35">
      <c r="A929" t="s">
        <v>3602</v>
      </c>
      <c r="B929" t="s">
        <v>4120</v>
      </c>
      <c r="D929" t="b">
        <f>IFERROR(VLOOKUP(B929,PatData!$A$2:$A$1440,1,),"")&lt;&gt;""</f>
        <v>1</v>
      </c>
      <c r="F929" t="b">
        <v>0</v>
      </c>
      <c r="G929" t="b">
        <v>0</v>
      </c>
      <c r="H929" t="b">
        <v>1</v>
      </c>
      <c r="I929" t="b">
        <v>0</v>
      </c>
    </row>
    <row r="930" spans="1:9" x14ac:dyDescent="0.35">
      <c r="A930" t="s">
        <v>3603</v>
      </c>
      <c r="B930" t="s">
        <v>4121</v>
      </c>
      <c r="D930" t="b">
        <f>IFERROR(VLOOKUP(B930,PatData!$A$2:$A$1440,1,),"")&lt;&gt;""</f>
        <v>1</v>
      </c>
      <c r="F930" t="b">
        <v>0</v>
      </c>
      <c r="G930" t="b">
        <v>0</v>
      </c>
      <c r="H930" t="b">
        <v>1</v>
      </c>
      <c r="I930" t="b">
        <v>0</v>
      </c>
    </row>
    <row r="931" spans="1:9" x14ac:dyDescent="0.35">
      <c r="A931" t="s">
        <v>3604</v>
      </c>
      <c r="B931" t="s">
        <v>4122</v>
      </c>
      <c r="D931" t="b">
        <f>IFERROR(VLOOKUP(B931,PatData!$A$2:$A$1440,1,),"")&lt;&gt;""</f>
        <v>1</v>
      </c>
      <c r="F931" t="b">
        <v>0</v>
      </c>
      <c r="G931" t="b">
        <v>0</v>
      </c>
      <c r="H931" t="b">
        <v>1</v>
      </c>
      <c r="I931" t="b">
        <v>0</v>
      </c>
    </row>
    <row r="932" spans="1:9" x14ac:dyDescent="0.35">
      <c r="A932" t="s">
        <v>3606</v>
      </c>
      <c r="B932" t="s">
        <v>4123</v>
      </c>
      <c r="D932" t="b">
        <f>IFERROR(VLOOKUP(B932,PatData!$A$2:$A$1440,1,),"")&lt;&gt;""</f>
        <v>1</v>
      </c>
      <c r="F932" t="b">
        <v>0</v>
      </c>
      <c r="G932" t="b">
        <v>0</v>
      </c>
      <c r="H932" t="b">
        <v>1</v>
      </c>
      <c r="I932" t="b">
        <v>0</v>
      </c>
    </row>
    <row r="933" spans="1:9" x14ac:dyDescent="0.35">
      <c r="A933" t="s">
        <v>3607</v>
      </c>
      <c r="B933" t="s">
        <v>4124</v>
      </c>
      <c r="D933" t="b">
        <f>IFERROR(VLOOKUP(B933,PatData!$A$2:$A$1440,1,),"")&lt;&gt;""</f>
        <v>1</v>
      </c>
      <c r="F933" t="b">
        <v>0</v>
      </c>
      <c r="G933" t="b">
        <v>0</v>
      </c>
      <c r="H933" t="b">
        <v>1</v>
      </c>
      <c r="I933" t="b">
        <v>0</v>
      </c>
    </row>
    <row r="934" spans="1:9" x14ac:dyDescent="0.35">
      <c r="A934" t="s">
        <v>3608</v>
      </c>
      <c r="B934" t="s">
        <v>4125</v>
      </c>
      <c r="D934" t="b">
        <f>IFERROR(VLOOKUP(B934,PatData!$A$2:$A$1440,1,),"")&lt;&gt;""</f>
        <v>1</v>
      </c>
      <c r="F934" t="b">
        <v>0</v>
      </c>
      <c r="G934" t="b">
        <v>0</v>
      </c>
      <c r="H934" t="b">
        <v>1</v>
      </c>
      <c r="I934" t="b">
        <v>0</v>
      </c>
    </row>
    <row r="935" spans="1:9" x14ac:dyDescent="0.35">
      <c r="A935" t="s">
        <v>3609</v>
      </c>
      <c r="B935" t="s">
        <v>4126</v>
      </c>
      <c r="D935" t="b">
        <f>IFERROR(VLOOKUP(B935,PatData!$A$2:$A$1440,1,),"")&lt;&gt;""</f>
        <v>1</v>
      </c>
      <c r="F935" t="b">
        <v>0</v>
      </c>
      <c r="G935" t="b">
        <v>0</v>
      </c>
      <c r="H935" t="b">
        <v>1</v>
      </c>
      <c r="I935" t="b">
        <v>0</v>
      </c>
    </row>
    <row r="936" spans="1:9" x14ac:dyDescent="0.35">
      <c r="A936" t="s">
        <v>3610</v>
      </c>
      <c r="B936" t="s">
        <v>4127</v>
      </c>
      <c r="D936" t="b">
        <f>IFERROR(VLOOKUP(B936,PatData!$A$2:$A$1440,1,),"")&lt;&gt;""</f>
        <v>1</v>
      </c>
      <c r="F936" t="b">
        <v>0</v>
      </c>
      <c r="G936" t="b">
        <v>0</v>
      </c>
      <c r="H936" t="b">
        <v>1</v>
      </c>
      <c r="I936" t="b">
        <v>0</v>
      </c>
    </row>
    <row r="937" spans="1:9" x14ac:dyDescent="0.35">
      <c r="A937" t="s">
        <v>3611</v>
      </c>
      <c r="B937" t="s">
        <v>4128</v>
      </c>
      <c r="D937" t="b">
        <f>IFERROR(VLOOKUP(B937,PatData!$A$2:$A$1440,1,),"")&lt;&gt;""</f>
        <v>1</v>
      </c>
      <c r="F937" t="b">
        <v>0</v>
      </c>
      <c r="G937" t="b">
        <v>0</v>
      </c>
      <c r="H937" t="b">
        <v>1</v>
      </c>
      <c r="I937" t="b">
        <v>0</v>
      </c>
    </row>
    <row r="938" spans="1:9" x14ac:dyDescent="0.35">
      <c r="A938" t="s">
        <v>3612</v>
      </c>
      <c r="B938" t="s">
        <v>4129</v>
      </c>
      <c r="D938" t="b">
        <f>IFERROR(VLOOKUP(B938,PatData!$A$2:$A$1440,1,),"")&lt;&gt;""</f>
        <v>1</v>
      </c>
      <c r="F938" t="b">
        <v>0</v>
      </c>
      <c r="G938" t="b">
        <v>0</v>
      </c>
      <c r="H938" t="b">
        <v>1</v>
      </c>
      <c r="I938" t="b">
        <v>0</v>
      </c>
    </row>
    <row r="939" spans="1:9" x14ac:dyDescent="0.35">
      <c r="A939" t="s">
        <v>3613</v>
      </c>
      <c r="B939" t="s">
        <v>4130</v>
      </c>
      <c r="D939" t="b">
        <f>IFERROR(VLOOKUP(B939,PatData!$A$2:$A$1440,1,),"")&lt;&gt;""</f>
        <v>1</v>
      </c>
      <c r="F939" t="b">
        <v>0</v>
      </c>
      <c r="G939" t="b">
        <v>0</v>
      </c>
      <c r="H939" t="b">
        <v>1</v>
      </c>
      <c r="I939" t="b">
        <v>0</v>
      </c>
    </row>
    <row r="940" spans="1:9" x14ac:dyDescent="0.35">
      <c r="A940" t="s">
        <v>3614</v>
      </c>
      <c r="B940" t="s">
        <v>4131</v>
      </c>
      <c r="D940" t="b">
        <f>IFERROR(VLOOKUP(B940,PatData!$A$2:$A$1440,1,),"")&lt;&gt;""</f>
        <v>1</v>
      </c>
      <c r="F940" t="b">
        <v>0</v>
      </c>
      <c r="G940" t="b">
        <v>0</v>
      </c>
      <c r="H940" t="b">
        <v>1</v>
      </c>
      <c r="I940" t="b">
        <v>0</v>
      </c>
    </row>
    <row r="941" spans="1:9" x14ac:dyDescent="0.35">
      <c r="A941" t="s">
        <v>3615</v>
      </c>
      <c r="B941" t="s">
        <v>4132</v>
      </c>
      <c r="D941" t="b">
        <f>IFERROR(VLOOKUP(B941,PatData!$A$2:$A$1440,1,),"")&lt;&gt;""</f>
        <v>1</v>
      </c>
      <c r="F941" t="b">
        <v>0</v>
      </c>
      <c r="G941" t="b">
        <v>0</v>
      </c>
      <c r="H941" t="b">
        <v>1</v>
      </c>
      <c r="I941" t="b">
        <v>0</v>
      </c>
    </row>
    <row r="942" spans="1:9" x14ac:dyDescent="0.35">
      <c r="A942" t="s">
        <v>3617</v>
      </c>
      <c r="B942" t="s">
        <v>4133</v>
      </c>
      <c r="D942" t="b">
        <f>IFERROR(VLOOKUP(B942,PatData!$A$2:$A$1440,1,),"")&lt;&gt;""</f>
        <v>1</v>
      </c>
      <c r="F942" t="b">
        <v>0</v>
      </c>
      <c r="G942" t="b">
        <v>0</v>
      </c>
      <c r="H942" t="b">
        <v>1</v>
      </c>
      <c r="I942" t="b">
        <v>0</v>
      </c>
    </row>
    <row r="943" spans="1:9" x14ac:dyDescent="0.35">
      <c r="A943" t="s">
        <v>3618</v>
      </c>
      <c r="B943" t="s">
        <v>4134</v>
      </c>
      <c r="D943" t="b">
        <f>IFERROR(VLOOKUP(B943,PatData!$A$2:$A$1440,1,),"")&lt;&gt;""</f>
        <v>1</v>
      </c>
      <c r="F943" t="b">
        <v>0</v>
      </c>
      <c r="G943" t="b">
        <v>0</v>
      </c>
      <c r="H943" t="b">
        <v>1</v>
      </c>
      <c r="I943" t="b">
        <v>0</v>
      </c>
    </row>
    <row r="944" spans="1:9" x14ac:dyDescent="0.35">
      <c r="A944" t="s">
        <v>3625</v>
      </c>
      <c r="B944" t="s">
        <v>4135</v>
      </c>
      <c r="D944" t="b">
        <f>IFERROR(VLOOKUP(B944,PatData!$A$2:$A$1440,1,),"")&lt;&gt;""</f>
        <v>1</v>
      </c>
      <c r="F944" t="b">
        <v>0</v>
      </c>
      <c r="G944" t="b">
        <v>0</v>
      </c>
      <c r="H944" t="b">
        <v>1</v>
      </c>
      <c r="I944" t="b">
        <v>0</v>
      </c>
    </row>
    <row r="945" spans="1:9" x14ac:dyDescent="0.35">
      <c r="A945" t="s">
        <v>3626</v>
      </c>
      <c r="B945" t="s">
        <v>4136</v>
      </c>
      <c r="D945" t="b">
        <f>IFERROR(VLOOKUP(B945,PatData!$A$2:$A$1440,1,),"")&lt;&gt;""</f>
        <v>1</v>
      </c>
      <c r="F945" t="b">
        <v>0</v>
      </c>
      <c r="G945" t="b">
        <v>0</v>
      </c>
      <c r="H945" t="b">
        <v>1</v>
      </c>
      <c r="I945" t="b">
        <v>0</v>
      </c>
    </row>
    <row r="946" spans="1:9" x14ac:dyDescent="0.35">
      <c r="A946" t="s">
        <v>3637</v>
      </c>
      <c r="B946" t="s">
        <v>4137</v>
      </c>
      <c r="D946" t="b">
        <f>IFERROR(VLOOKUP(B946,PatData!$A$2:$A$1440,1,),"")&lt;&gt;""</f>
        <v>1</v>
      </c>
      <c r="F946" t="b">
        <v>0</v>
      </c>
      <c r="G946" t="b">
        <v>0</v>
      </c>
      <c r="H946" t="b">
        <v>1</v>
      </c>
      <c r="I946" t="b">
        <v>0</v>
      </c>
    </row>
    <row r="947" spans="1:9" x14ac:dyDescent="0.35">
      <c r="A947" t="s">
        <v>3648</v>
      </c>
      <c r="B947" t="s">
        <v>4138</v>
      </c>
      <c r="D947" t="b">
        <f>IFERROR(VLOOKUP(B947,PatData!$A$2:$A$1440,1,),"")&lt;&gt;""</f>
        <v>1</v>
      </c>
      <c r="F947" t="b">
        <v>0</v>
      </c>
      <c r="G947" t="b">
        <v>0</v>
      </c>
      <c r="H947" t="b">
        <v>1</v>
      </c>
      <c r="I947" t="b">
        <v>0</v>
      </c>
    </row>
    <row r="948" spans="1:9" x14ac:dyDescent="0.35">
      <c r="A948" t="s">
        <v>3652</v>
      </c>
      <c r="B948" t="s">
        <v>4139</v>
      </c>
      <c r="D948" t="b">
        <f>IFERROR(VLOOKUP(B948,PatData!$A$2:$A$1440,1,),"")&lt;&gt;""</f>
        <v>1</v>
      </c>
      <c r="F948" t="b">
        <v>0</v>
      </c>
      <c r="G948" t="b">
        <v>0</v>
      </c>
      <c r="H948" t="b">
        <v>1</v>
      </c>
      <c r="I948" t="b">
        <v>0</v>
      </c>
    </row>
    <row r="949" spans="1:9" x14ac:dyDescent="0.35">
      <c r="A949" t="s">
        <v>3653</v>
      </c>
      <c r="B949" t="s">
        <v>4140</v>
      </c>
      <c r="D949" t="b">
        <f>IFERROR(VLOOKUP(B949,PatData!$A$2:$A$1440,1,),"")&lt;&gt;""</f>
        <v>1</v>
      </c>
      <c r="F949" t="b">
        <v>0</v>
      </c>
      <c r="G949" t="b">
        <v>0</v>
      </c>
      <c r="H949" t="b">
        <v>1</v>
      </c>
      <c r="I949" t="b">
        <v>0</v>
      </c>
    </row>
    <row r="950" spans="1:9" x14ac:dyDescent="0.35">
      <c r="A950" t="s">
        <v>3654</v>
      </c>
      <c r="B950" t="s">
        <v>4141</v>
      </c>
      <c r="D950" t="b">
        <f>IFERROR(VLOOKUP(B950,PatData!$A$2:$A$1440,1,),"")&lt;&gt;""</f>
        <v>1</v>
      </c>
      <c r="F950" t="b">
        <v>0</v>
      </c>
      <c r="G950" t="b">
        <v>0</v>
      </c>
      <c r="H950" t="b">
        <v>1</v>
      </c>
      <c r="I950" t="b">
        <v>0</v>
      </c>
    </row>
    <row r="951" spans="1:9" x14ac:dyDescent="0.35">
      <c r="A951" t="s">
        <v>3655</v>
      </c>
      <c r="B951" t="s">
        <v>4142</v>
      </c>
      <c r="D951" t="b">
        <f>IFERROR(VLOOKUP(B951,PatData!$A$2:$A$1440,1,),"")&lt;&gt;""</f>
        <v>1</v>
      </c>
      <c r="F951" t="b">
        <v>0</v>
      </c>
      <c r="G951" t="b">
        <v>0</v>
      </c>
      <c r="H951" t="b">
        <v>1</v>
      </c>
      <c r="I951" t="b">
        <v>0</v>
      </c>
    </row>
    <row r="952" spans="1:9" x14ac:dyDescent="0.35">
      <c r="A952" t="s">
        <v>3656</v>
      </c>
      <c r="B952" t="s">
        <v>4143</v>
      </c>
      <c r="D952" t="b">
        <f>IFERROR(VLOOKUP(B952,PatData!$A$2:$A$1440,1,),"")&lt;&gt;""</f>
        <v>1</v>
      </c>
      <c r="F952" t="b">
        <v>0</v>
      </c>
      <c r="G952" t="b">
        <v>0</v>
      </c>
      <c r="H952" t="b">
        <v>1</v>
      </c>
      <c r="I952" t="b">
        <v>0</v>
      </c>
    </row>
    <row r="953" spans="1:9" x14ac:dyDescent="0.35">
      <c r="A953" t="s">
        <v>3657</v>
      </c>
      <c r="B953" t="s">
        <v>4144</v>
      </c>
      <c r="D953" t="b">
        <f>IFERROR(VLOOKUP(B953,PatData!$A$2:$A$1440,1,),"")&lt;&gt;""</f>
        <v>1</v>
      </c>
      <c r="F953" t="b">
        <v>0</v>
      </c>
      <c r="G953" t="b">
        <v>0</v>
      </c>
      <c r="H953" t="b">
        <v>1</v>
      </c>
      <c r="I953" t="b">
        <v>0</v>
      </c>
    </row>
    <row r="954" spans="1:9" x14ac:dyDescent="0.35">
      <c r="A954" t="s">
        <v>3627</v>
      </c>
      <c r="B954" t="s">
        <v>4145</v>
      </c>
      <c r="D954" t="b">
        <f>IFERROR(VLOOKUP(B954,PatData!$A$2:$A$1440,1,),"")&lt;&gt;""</f>
        <v>1</v>
      </c>
      <c r="F954" t="b">
        <v>0</v>
      </c>
      <c r="G954" t="b">
        <v>0</v>
      </c>
      <c r="H954" t="b">
        <v>1</v>
      </c>
      <c r="I954" t="b">
        <v>0</v>
      </c>
    </row>
    <row r="955" spans="1:9" x14ac:dyDescent="0.35">
      <c r="A955" t="s">
        <v>3628</v>
      </c>
      <c r="B955" t="s">
        <v>4146</v>
      </c>
      <c r="D955" t="b">
        <f>IFERROR(VLOOKUP(B955,PatData!$A$2:$A$1440,1,),"")&lt;&gt;""</f>
        <v>1</v>
      </c>
      <c r="F955" t="b">
        <v>0</v>
      </c>
      <c r="G955" t="b">
        <v>0</v>
      </c>
      <c r="H955" t="b">
        <v>1</v>
      </c>
      <c r="I955" t="b">
        <v>0</v>
      </c>
    </row>
    <row r="956" spans="1:9" x14ac:dyDescent="0.35">
      <c r="A956" t="s">
        <v>3629</v>
      </c>
      <c r="B956" t="s">
        <v>4147</v>
      </c>
      <c r="D956" t="b">
        <f>IFERROR(VLOOKUP(B956,PatData!$A$2:$A$1440,1,),"")&lt;&gt;""</f>
        <v>1</v>
      </c>
      <c r="F956" t="b">
        <v>0</v>
      </c>
      <c r="G956" t="b">
        <v>0</v>
      </c>
      <c r="H956" t="b">
        <v>1</v>
      </c>
      <c r="I956" t="b">
        <v>0</v>
      </c>
    </row>
    <row r="957" spans="1:9" x14ac:dyDescent="0.35">
      <c r="A957" t="s">
        <v>3630</v>
      </c>
      <c r="B957" t="s">
        <v>4148</v>
      </c>
      <c r="D957" t="b">
        <f>IFERROR(VLOOKUP(B957,PatData!$A$2:$A$1440,1,),"")&lt;&gt;""</f>
        <v>1</v>
      </c>
      <c r="F957" t="b">
        <v>0</v>
      </c>
      <c r="G957" t="b">
        <v>0</v>
      </c>
      <c r="H957" t="b">
        <v>1</v>
      </c>
      <c r="I957" t="b">
        <v>0</v>
      </c>
    </row>
    <row r="958" spans="1:9" x14ac:dyDescent="0.35">
      <c r="A958" t="s">
        <v>3631</v>
      </c>
      <c r="B958" t="s">
        <v>4149</v>
      </c>
      <c r="D958" t="b">
        <f>IFERROR(VLOOKUP(B958,PatData!$A$2:$A$1440,1,),"")&lt;&gt;""</f>
        <v>1</v>
      </c>
      <c r="F958" t="b">
        <v>0</v>
      </c>
      <c r="G958" t="b">
        <v>0</v>
      </c>
      <c r="H958" t="b">
        <v>1</v>
      </c>
      <c r="I958" t="b">
        <v>0</v>
      </c>
    </row>
    <row r="959" spans="1:9" x14ac:dyDescent="0.35">
      <c r="A959" t="s">
        <v>3632</v>
      </c>
      <c r="B959" t="s">
        <v>4150</v>
      </c>
      <c r="D959" t="b">
        <f>IFERROR(VLOOKUP(B959,PatData!$A$2:$A$1440,1,),"")&lt;&gt;""</f>
        <v>1</v>
      </c>
      <c r="F959" t="b">
        <v>0</v>
      </c>
      <c r="G959" t="b">
        <v>0</v>
      </c>
      <c r="H959" t="b">
        <v>1</v>
      </c>
      <c r="I959" t="b">
        <v>0</v>
      </c>
    </row>
    <row r="960" spans="1:9" x14ac:dyDescent="0.35">
      <c r="A960" t="s">
        <v>3633</v>
      </c>
      <c r="B960" t="s">
        <v>4151</v>
      </c>
      <c r="D960" t="b">
        <f>IFERROR(VLOOKUP(B960,PatData!$A$2:$A$1440,1,),"")&lt;&gt;""</f>
        <v>1</v>
      </c>
      <c r="F960" t="b">
        <v>0</v>
      </c>
      <c r="G960" t="b">
        <v>0</v>
      </c>
      <c r="H960" t="b">
        <v>1</v>
      </c>
      <c r="I960" t="b">
        <v>0</v>
      </c>
    </row>
    <row r="961" spans="1:9" x14ac:dyDescent="0.35">
      <c r="A961" t="s">
        <v>3634</v>
      </c>
      <c r="B961" t="s">
        <v>4152</v>
      </c>
      <c r="D961" t="b">
        <f>IFERROR(VLOOKUP(B961,PatData!$A$2:$A$1440,1,),"")&lt;&gt;""</f>
        <v>1</v>
      </c>
      <c r="F961" t="b">
        <v>0</v>
      </c>
      <c r="G961" t="b">
        <v>0</v>
      </c>
      <c r="H961" t="b">
        <v>1</v>
      </c>
      <c r="I961" t="b">
        <v>0</v>
      </c>
    </row>
    <row r="962" spans="1:9" x14ac:dyDescent="0.35">
      <c r="A962" t="s">
        <v>3635</v>
      </c>
      <c r="B962" t="s">
        <v>4153</v>
      </c>
      <c r="D962" t="b">
        <f>IFERROR(VLOOKUP(B962,PatData!$A$2:$A$1440,1,),"")&lt;&gt;""</f>
        <v>1</v>
      </c>
      <c r="F962" t="b">
        <v>0</v>
      </c>
      <c r="G962" t="b">
        <v>0</v>
      </c>
      <c r="H962" t="b">
        <v>1</v>
      </c>
      <c r="I962" t="b">
        <v>0</v>
      </c>
    </row>
    <row r="963" spans="1:9" x14ac:dyDescent="0.35">
      <c r="A963" t="s">
        <v>3636</v>
      </c>
      <c r="B963" t="s">
        <v>4154</v>
      </c>
      <c r="D963" t="b">
        <f>IFERROR(VLOOKUP(B963,PatData!$A$2:$A$1440,1,),"")&lt;&gt;""</f>
        <v>1</v>
      </c>
      <c r="F963" t="b">
        <v>0</v>
      </c>
      <c r="G963" t="b">
        <v>0</v>
      </c>
      <c r="H963" t="b">
        <v>1</v>
      </c>
      <c r="I963" t="b">
        <v>0</v>
      </c>
    </row>
    <row r="964" spans="1:9" x14ac:dyDescent="0.35">
      <c r="A964" t="s">
        <v>3638</v>
      </c>
      <c r="B964" t="s">
        <v>4155</v>
      </c>
      <c r="D964" t="b">
        <f>IFERROR(VLOOKUP(B964,PatData!$A$2:$A$1440,1,),"")&lt;&gt;""</f>
        <v>1</v>
      </c>
      <c r="F964" t="b">
        <v>0</v>
      </c>
      <c r="G964" t="b">
        <v>0</v>
      </c>
      <c r="H964" t="b">
        <v>1</v>
      </c>
      <c r="I964" t="b">
        <v>0</v>
      </c>
    </row>
    <row r="965" spans="1:9" x14ac:dyDescent="0.35">
      <c r="A965" t="s">
        <v>3639</v>
      </c>
      <c r="B965" t="s">
        <v>4156</v>
      </c>
      <c r="D965" t="b">
        <f>IFERROR(VLOOKUP(B965,PatData!$A$2:$A$1440,1,),"")&lt;&gt;""</f>
        <v>1</v>
      </c>
      <c r="F965" t="b">
        <v>0</v>
      </c>
      <c r="G965" t="b">
        <v>0</v>
      </c>
      <c r="H965" t="b">
        <v>1</v>
      </c>
      <c r="I965" t="b">
        <v>0</v>
      </c>
    </row>
    <row r="966" spans="1:9" x14ac:dyDescent="0.35">
      <c r="A966" t="s">
        <v>3640</v>
      </c>
      <c r="B966" t="s">
        <v>4157</v>
      </c>
      <c r="D966" t="b">
        <f>IFERROR(VLOOKUP(B966,PatData!$A$2:$A$1440,1,),"")&lt;&gt;""</f>
        <v>1</v>
      </c>
      <c r="F966" t="b">
        <v>0</v>
      </c>
      <c r="G966" t="b">
        <v>0</v>
      </c>
      <c r="H966" t="b">
        <v>1</v>
      </c>
      <c r="I966" t="b">
        <v>0</v>
      </c>
    </row>
    <row r="967" spans="1:9" x14ac:dyDescent="0.35">
      <c r="A967" t="s">
        <v>3641</v>
      </c>
      <c r="B967" t="s">
        <v>4158</v>
      </c>
      <c r="D967" t="b">
        <f>IFERROR(VLOOKUP(B967,PatData!$A$2:$A$1440,1,),"")&lt;&gt;""</f>
        <v>1</v>
      </c>
      <c r="F967" t="b">
        <v>0</v>
      </c>
      <c r="G967" t="b">
        <v>0</v>
      </c>
      <c r="H967" t="b">
        <v>1</v>
      </c>
      <c r="I967" t="b">
        <v>0</v>
      </c>
    </row>
    <row r="968" spans="1:9" x14ac:dyDescent="0.35">
      <c r="A968" t="s">
        <v>3642</v>
      </c>
      <c r="B968" t="s">
        <v>4159</v>
      </c>
      <c r="D968" t="b">
        <f>IFERROR(VLOOKUP(B968,PatData!$A$2:$A$1440,1,),"")&lt;&gt;""</f>
        <v>1</v>
      </c>
      <c r="F968" t="b">
        <v>0</v>
      </c>
      <c r="G968" t="b">
        <v>0</v>
      </c>
      <c r="H968" t="b">
        <v>1</v>
      </c>
      <c r="I968" t="b">
        <v>0</v>
      </c>
    </row>
    <row r="969" spans="1:9" x14ac:dyDescent="0.35">
      <c r="A969" t="s">
        <v>3643</v>
      </c>
      <c r="B969" t="s">
        <v>4160</v>
      </c>
      <c r="D969" t="b">
        <f>IFERROR(VLOOKUP(B969,PatData!$A$2:$A$1440,1,),"")&lt;&gt;""</f>
        <v>1</v>
      </c>
      <c r="F969" t="b">
        <v>0</v>
      </c>
      <c r="G969" t="b">
        <v>0</v>
      </c>
      <c r="H969" t="b">
        <v>1</v>
      </c>
      <c r="I969" t="b">
        <v>0</v>
      </c>
    </row>
    <row r="970" spans="1:9" x14ac:dyDescent="0.35">
      <c r="A970" t="s">
        <v>3644</v>
      </c>
      <c r="B970" t="s">
        <v>4161</v>
      </c>
      <c r="D970" t="b">
        <f>IFERROR(VLOOKUP(B970,PatData!$A$2:$A$1440,1,),"")&lt;&gt;""</f>
        <v>1</v>
      </c>
      <c r="F970" t="b">
        <v>0</v>
      </c>
      <c r="G970" t="b">
        <v>0</v>
      </c>
      <c r="H970" t="b">
        <v>1</v>
      </c>
      <c r="I970" t="b">
        <v>0</v>
      </c>
    </row>
    <row r="971" spans="1:9" x14ac:dyDescent="0.35">
      <c r="A971" t="s">
        <v>3645</v>
      </c>
      <c r="B971" t="s">
        <v>4162</v>
      </c>
      <c r="D971" t="b">
        <f>IFERROR(VLOOKUP(B971,PatData!$A$2:$A$1440,1,),"")&lt;&gt;""</f>
        <v>1</v>
      </c>
      <c r="F971" t="b">
        <v>0</v>
      </c>
      <c r="G971" t="b">
        <v>0</v>
      </c>
      <c r="H971" t="b">
        <v>1</v>
      </c>
      <c r="I971" t="b">
        <v>0</v>
      </c>
    </row>
    <row r="972" spans="1:9" x14ac:dyDescent="0.35">
      <c r="A972" t="s">
        <v>3646</v>
      </c>
      <c r="B972" t="s">
        <v>4163</v>
      </c>
      <c r="D972" t="b">
        <f>IFERROR(VLOOKUP(B972,PatData!$A$2:$A$1440,1,),"")&lt;&gt;""</f>
        <v>1</v>
      </c>
      <c r="F972" t="b">
        <v>0</v>
      </c>
      <c r="G972" t="b">
        <v>0</v>
      </c>
      <c r="H972" t="b">
        <v>1</v>
      </c>
      <c r="I972" t="b">
        <v>0</v>
      </c>
    </row>
    <row r="973" spans="1:9" x14ac:dyDescent="0.35">
      <c r="A973" t="s">
        <v>3647</v>
      </c>
      <c r="B973" t="s">
        <v>4164</v>
      </c>
      <c r="D973" t="b">
        <f>IFERROR(VLOOKUP(B973,PatData!$A$2:$A$1440,1,),"")&lt;&gt;""</f>
        <v>1</v>
      </c>
      <c r="F973" t="b">
        <v>0</v>
      </c>
      <c r="G973" t="b">
        <v>0</v>
      </c>
      <c r="H973" t="b">
        <v>1</v>
      </c>
      <c r="I973" t="b">
        <v>0</v>
      </c>
    </row>
    <row r="974" spans="1:9" x14ac:dyDescent="0.35">
      <c r="A974" t="s">
        <v>3649</v>
      </c>
      <c r="B974" t="s">
        <v>4165</v>
      </c>
      <c r="D974" t="b">
        <f>IFERROR(VLOOKUP(B974,PatData!$A$2:$A$1440,1,),"")&lt;&gt;""</f>
        <v>1</v>
      </c>
      <c r="F974" t="b">
        <v>0</v>
      </c>
      <c r="G974" t="b">
        <v>0</v>
      </c>
      <c r="H974" t="b">
        <v>1</v>
      </c>
      <c r="I974" t="b">
        <v>0</v>
      </c>
    </row>
    <row r="975" spans="1:9" x14ac:dyDescent="0.35">
      <c r="A975" t="s">
        <v>3650</v>
      </c>
      <c r="B975" t="s">
        <v>4166</v>
      </c>
      <c r="D975" t="b">
        <f>IFERROR(VLOOKUP(B975,PatData!$A$2:$A$1440,1,),"")&lt;&gt;""</f>
        <v>1</v>
      </c>
      <c r="F975" t="b">
        <v>0</v>
      </c>
      <c r="G975" t="b">
        <v>0</v>
      </c>
      <c r="H975" t="b">
        <v>1</v>
      </c>
      <c r="I975" t="b">
        <v>0</v>
      </c>
    </row>
    <row r="976" spans="1:9" x14ac:dyDescent="0.35">
      <c r="A976" t="s">
        <v>3651</v>
      </c>
      <c r="B976" t="s">
        <v>4167</v>
      </c>
      <c r="D976" t="b">
        <f>IFERROR(VLOOKUP(B976,PatData!$A$2:$A$1440,1,),"")&lt;&gt;""</f>
        <v>1</v>
      </c>
      <c r="F976" t="b">
        <v>0</v>
      </c>
      <c r="G976" t="b">
        <v>0</v>
      </c>
      <c r="H976" t="b">
        <v>1</v>
      </c>
      <c r="I976" t="b">
        <v>0</v>
      </c>
    </row>
    <row r="977" spans="1:9" x14ac:dyDescent="0.35">
      <c r="A977" t="s">
        <v>2575</v>
      </c>
      <c r="B977" t="s">
        <v>4434</v>
      </c>
      <c r="D977" t="b">
        <f>IFERROR(VLOOKUP(B977,PatData!$A$2:$A$1440,1,),"")&lt;&gt;""</f>
        <v>1</v>
      </c>
      <c r="E977">
        <v>1</v>
      </c>
      <c r="F977" t="b">
        <v>0</v>
      </c>
      <c r="G977" t="b">
        <v>0</v>
      </c>
      <c r="H977" t="b">
        <v>1</v>
      </c>
      <c r="I977" t="b">
        <v>0</v>
      </c>
    </row>
    <row r="978" spans="1:9" x14ac:dyDescent="0.35">
      <c r="A978" t="s">
        <v>2576</v>
      </c>
      <c r="B978" t="s">
        <v>4435</v>
      </c>
      <c r="D978" t="b">
        <f>IFERROR(VLOOKUP(B978,PatData!$A$2:$A$1440,1,),"")&lt;&gt;""</f>
        <v>1</v>
      </c>
      <c r="E978">
        <v>1</v>
      </c>
      <c r="F978" t="b">
        <v>0</v>
      </c>
      <c r="G978" t="b">
        <v>0</v>
      </c>
      <c r="H978" t="b">
        <v>1</v>
      </c>
      <c r="I978" t="b">
        <v>0</v>
      </c>
    </row>
    <row r="979" spans="1:9" x14ac:dyDescent="0.35">
      <c r="A979" t="s">
        <v>2577</v>
      </c>
      <c r="B979" t="s">
        <v>4436</v>
      </c>
      <c r="D979" t="b">
        <f>IFERROR(VLOOKUP(B979,PatData!$A$2:$A$1440,1,),"")&lt;&gt;""</f>
        <v>1</v>
      </c>
      <c r="E979">
        <v>1</v>
      </c>
      <c r="F979" t="b">
        <v>0</v>
      </c>
      <c r="G979" t="b">
        <v>0</v>
      </c>
      <c r="H979" t="b">
        <v>1</v>
      </c>
      <c r="I979" t="b">
        <v>0</v>
      </c>
    </row>
    <row r="980" spans="1:9" x14ac:dyDescent="0.35">
      <c r="A980" t="s">
        <v>2578</v>
      </c>
      <c r="B980" t="s">
        <v>4437</v>
      </c>
      <c r="D980" t="b">
        <f>IFERROR(VLOOKUP(B980,PatData!$A$2:$A$1440,1,),"")&lt;&gt;""</f>
        <v>1</v>
      </c>
      <c r="E980">
        <v>1</v>
      </c>
      <c r="F980" t="b">
        <v>0</v>
      </c>
      <c r="G980" t="b">
        <v>0</v>
      </c>
      <c r="H980" t="b">
        <v>1</v>
      </c>
      <c r="I980" t="b">
        <v>0</v>
      </c>
    </row>
    <row r="981" spans="1:9" x14ac:dyDescent="0.35">
      <c r="A981" t="s">
        <v>2579</v>
      </c>
      <c r="B981" t="s">
        <v>4438</v>
      </c>
      <c r="D981" t="b">
        <f>IFERROR(VLOOKUP(B981,PatData!$A$2:$A$1440,1,),"")&lt;&gt;""</f>
        <v>1</v>
      </c>
      <c r="E981">
        <v>1</v>
      </c>
      <c r="F981" t="b">
        <v>0</v>
      </c>
      <c r="G981" t="b">
        <v>0</v>
      </c>
      <c r="H981" t="b">
        <v>1</v>
      </c>
      <c r="I981" t="b">
        <v>0</v>
      </c>
    </row>
    <row r="982" spans="1:9" x14ac:dyDescent="0.35">
      <c r="A982" t="s">
        <v>2580</v>
      </c>
      <c r="B982" t="s">
        <v>4439</v>
      </c>
      <c r="D982" t="b">
        <f>IFERROR(VLOOKUP(B982,PatData!$A$2:$A$1440,1,),"")&lt;&gt;""</f>
        <v>1</v>
      </c>
      <c r="E982">
        <v>1</v>
      </c>
      <c r="F982" t="b">
        <v>0</v>
      </c>
      <c r="G982" t="b">
        <v>0</v>
      </c>
      <c r="H982" t="b">
        <v>1</v>
      </c>
      <c r="I982" t="b">
        <v>0</v>
      </c>
    </row>
    <row r="983" spans="1:9" x14ac:dyDescent="0.35">
      <c r="A983" t="s">
        <v>2581</v>
      </c>
      <c r="B983" t="s">
        <v>4440</v>
      </c>
      <c r="D983" t="b">
        <f>IFERROR(VLOOKUP(B983,PatData!$A$2:$A$1440,1,),"")&lt;&gt;""</f>
        <v>1</v>
      </c>
      <c r="E983">
        <v>1</v>
      </c>
      <c r="F983" t="b">
        <v>0</v>
      </c>
      <c r="G983" t="b">
        <v>0</v>
      </c>
      <c r="H983" t="b">
        <v>1</v>
      </c>
      <c r="I983" t="b">
        <v>0</v>
      </c>
    </row>
    <row r="984" spans="1:9" x14ac:dyDescent="0.35">
      <c r="A984" t="s">
        <v>2582</v>
      </c>
      <c r="B984" t="s">
        <v>4441</v>
      </c>
      <c r="D984" t="b">
        <f>IFERROR(VLOOKUP(B984,PatData!$A$2:$A$1440,1,),"")&lt;&gt;""</f>
        <v>1</v>
      </c>
      <c r="E984">
        <v>1</v>
      </c>
      <c r="F984" t="b">
        <v>0</v>
      </c>
      <c r="G984" t="b">
        <v>0</v>
      </c>
      <c r="H984" t="b">
        <v>1</v>
      </c>
      <c r="I984" t="b">
        <v>0</v>
      </c>
    </row>
    <row r="985" spans="1:9" x14ac:dyDescent="0.35">
      <c r="A985" t="s">
        <v>2583</v>
      </c>
      <c r="B985" t="s">
        <v>4442</v>
      </c>
      <c r="D985" t="b">
        <f>IFERROR(VLOOKUP(B985,PatData!$A$2:$A$1440,1,),"")&lt;&gt;""</f>
        <v>1</v>
      </c>
      <c r="E985">
        <v>1</v>
      </c>
      <c r="F985" t="b">
        <v>0</v>
      </c>
      <c r="G985" t="b">
        <v>0</v>
      </c>
      <c r="H985" t="b">
        <v>1</v>
      </c>
      <c r="I985" t="b">
        <v>0</v>
      </c>
    </row>
    <row r="986" spans="1:9" x14ac:dyDescent="0.35">
      <c r="A986" t="s">
        <v>2584</v>
      </c>
      <c r="B986" t="s">
        <v>4443</v>
      </c>
      <c r="D986" t="b">
        <f>IFERROR(VLOOKUP(B986,PatData!$A$2:$A$1440,1,),"")&lt;&gt;""</f>
        <v>1</v>
      </c>
      <c r="E986">
        <v>1</v>
      </c>
      <c r="F986" t="b">
        <v>0</v>
      </c>
      <c r="G986" t="b">
        <v>0</v>
      </c>
      <c r="H986" t="b">
        <v>1</v>
      </c>
      <c r="I986" t="b">
        <v>0</v>
      </c>
    </row>
    <row r="987" spans="1:9" x14ac:dyDescent="0.35">
      <c r="A987" t="s">
        <v>2585</v>
      </c>
      <c r="B987" t="s">
        <v>4444</v>
      </c>
      <c r="D987" t="b">
        <f>IFERROR(VLOOKUP(B987,PatData!$A$2:$A$1440,1,),"")&lt;&gt;""</f>
        <v>1</v>
      </c>
      <c r="E987">
        <v>1</v>
      </c>
      <c r="F987" t="b">
        <v>0</v>
      </c>
      <c r="G987" t="b">
        <v>0</v>
      </c>
      <c r="H987" t="b">
        <v>1</v>
      </c>
      <c r="I987" t="b">
        <v>0</v>
      </c>
    </row>
    <row r="988" spans="1:9" x14ac:dyDescent="0.35">
      <c r="A988" t="s">
        <v>2586</v>
      </c>
      <c r="B988" t="s">
        <v>4445</v>
      </c>
      <c r="D988" t="b">
        <f>IFERROR(VLOOKUP(B988,PatData!$A$2:$A$1440,1,),"")&lt;&gt;""</f>
        <v>1</v>
      </c>
      <c r="E988">
        <v>1</v>
      </c>
      <c r="F988" t="b">
        <v>0</v>
      </c>
      <c r="G988" t="b">
        <v>0</v>
      </c>
      <c r="H988" t="b">
        <v>1</v>
      </c>
      <c r="I988" t="b">
        <v>0</v>
      </c>
    </row>
    <row r="989" spans="1:9" x14ac:dyDescent="0.35">
      <c r="A989" t="s">
        <v>2587</v>
      </c>
      <c r="B989" t="s">
        <v>4446</v>
      </c>
      <c r="D989" t="b">
        <f>IFERROR(VLOOKUP(B989,PatData!$A$2:$A$1440,1,),"")&lt;&gt;""</f>
        <v>1</v>
      </c>
      <c r="E989">
        <v>1</v>
      </c>
      <c r="F989" t="b">
        <v>0</v>
      </c>
      <c r="G989" t="b">
        <v>0</v>
      </c>
      <c r="H989" t="b">
        <v>1</v>
      </c>
      <c r="I989" t="b">
        <v>0</v>
      </c>
    </row>
    <row r="990" spans="1:9" x14ac:dyDescent="0.35">
      <c r="A990" t="s">
        <v>2588</v>
      </c>
      <c r="B990" t="s">
        <v>4447</v>
      </c>
      <c r="D990" t="b">
        <f>IFERROR(VLOOKUP(B990,PatData!$A$2:$A$1440,1,),"")&lt;&gt;""</f>
        <v>1</v>
      </c>
      <c r="E990">
        <v>1</v>
      </c>
      <c r="F990" t="b">
        <v>0</v>
      </c>
      <c r="G990" t="b">
        <v>0</v>
      </c>
      <c r="H990" t="b">
        <v>1</v>
      </c>
      <c r="I990" t="b">
        <v>0</v>
      </c>
    </row>
    <row r="991" spans="1:9" x14ac:dyDescent="0.35">
      <c r="A991" t="s">
        <v>2589</v>
      </c>
      <c r="B991" t="s">
        <v>4448</v>
      </c>
      <c r="D991" t="b">
        <f>IFERROR(VLOOKUP(B991,PatData!$A$2:$A$1440,1,),"")&lt;&gt;""</f>
        <v>1</v>
      </c>
      <c r="E991">
        <v>1</v>
      </c>
      <c r="F991" t="b">
        <v>0</v>
      </c>
      <c r="G991" t="b">
        <v>0</v>
      </c>
      <c r="H991" t="b">
        <v>1</v>
      </c>
      <c r="I991" t="b">
        <v>0</v>
      </c>
    </row>
    <row r="992" spans="1:9" x14ac:dyDescent="0.35">
      <c r="A992" t="s">
        <v>2590</v>
      </c>
      <c r="B992" t="s">
        <v>4449</v>
      </c>
      <c r="D992" t="b">
        <f>IFERROR(VLOOKUP(B992,PatData!$A$2:$A$1440,1,),"")&lt;&gt;""</f>
        <v>1</v>
      </c>
      <c r="E992">
        <v>1</v>
      </c>
      <c r="F992" t="b">
        <v>0</v>
      </c>
      <c r="G992" t="b">
        <v>0</v>
      </c>
      <c r="H992" t="b">
        <v>1</v>
      </c>
      <c r="I992" t="b">
        <v>0</v>
      </c>
    </row>
    <row r="993" spans="1:9" x14ac:dyDescent="0.35">
      <c r="A993" t="s">
        <v>2591</v>
      </c>
      <c r="B993" t="s">
        <v>4450</v>
      </c>
      <c r="D993" t="b">
        <f>IFERROR(VLOOKUP(B993,PatData!$A$2:$A$1440,1,),"")&lt;&gt;""</f>
        <v>1</v>
      </c>
      <c r="E993">
        <v>1</v>
      </c>
      <c r="F993" t="b">
        <v>0</v>
      </c>
      <c r="G993" t="b">
        <v>0</v>
      </c>
      <c r="H993" t="b">
        <v>1</v>
      </c>
      <c r="I993" t="b">
        <v>0</v>
      </c>
    </row>
    <row r="994" spans="1:9" x14ac:dyDescent="0.35">
      <c r="A994" t="s">
        <v>2592</v>
      </c>
      <c r="B994" t="s">
        <v>4451</v>
      </c>
      <c r="D994" t="b">
        <f>IFERROR(VLOOKUP(B994,PatData!$A$2:$A$1440,1,),"")&lt;&gt;""</f>
        <v>1</v>
      </c>
      <c r="E994">
        <v>1</v>
      </c>
      <c r="F994" t="b">
        <v>0</v>
      </c>
      <c r="G994" t="b">
        <v>0</v>
      </c>
      <c r="H994" t="b">
        <v>1</v>
      </c>
      <c r="I994" t="b">
        <v>0</v>
      </c>
    </row>
    <row r="995" spans="1:9" x14ac:dyDescent="0.35">
      <c r="A995" t="s">
        <v>2593</v>
      </c>
      <c r="B995" t="s">
        <v>4452</v>
      </c>
      <c r="D995" t="b">
        <f>IFERROR(VLOOKUP(B995,PatData!$A$2:$A$1440,1,),"")&lt;&gt;""</f>
        <v>1</v>
      </c>
      <c r="E995">
        <v>0</v>
      </c>
      <c r="F995" t="b">
        <v>0</v>
      </c>
      <c r="G995" t="b">
        <v>0</v>
      </c>
      <c r="H995" t="b">
        <v>1</v>
      </c>
      <c r="I995" t="b">
        <v>0</v>
      </c>
    </row>
    <row r="996" spans="1:9" x14ac:dyDescent="0.35">
      <c r="A996" t="s">
        <v>2594</v>
      </c>
      <c r="B996" t="s">
        <v>4453</v>
      </c>
      <c r="D996" t="b">
        <f>IFERROR(VLOOKUP(B996,PatData!$A$2:$A$1440,1,),"")&lt;&gt;""</f>
        <v>1</v>
      </c>
      <c r="E996">
        <v>0</v>
      </c>
      <c r="F996" t="b">
        <v>0</v>
      </c>
      <c r="G996" t="b">
        <v>0</v>
      </c>
      <c r="H996" t="b">
        <v>1</v>
      </c>
      <c r="I996" t="b">
        <v>0</v>
      </c>
    </row>
    <row r="997" spans="1:9" x14ac:dyDescent="0.35">
      <c r="A997" t="s">
        <v>2595</v>
      </c>
      <c r="B997" t="s">
        <v>4454</v>
      </c>
      <c r="D997" t="b">
        <f>IFERROR(VLOOKUP(B997,PatData!$A$2:$A$1440,1,),"")&lt;&gt;""</f>
        <v>1</v>
      </c>
      <c r="E997">
        <v>0</v>
      </c>
      <c r="F997" t="b">
        <v>0</v>
      </c>
      <c r="G997" t="b">
        <v>0</v>
      </c>
      <c r="H997" t="b">
        <v>1</v>
      </c>
      <c r="I997" t="b">
        <v>0</v>
      </c>
    </row>
    <row r="998" spans="1:9" x14ac:dyDescent="0.35">
      <c r="A998" t="s">
        <v>2596</v>
      </c>
      <c r="B998" t="s">
        <v>4455</v>
      </c>
      <c r="D998" t="b">
        <f>IFERROR(VLOOKUP(B998,PatData!$A$2:$A$1440,1,),"")&lt;&gt;""</f>
        <v>1</v>
      </c>
      <c r="E998">
        <v>0</v>
      </c>
      <c r="F998" t="b">
        <v>0</v>
      </c>
      <c r="G998" t="b">
        <v>0</v>
      </c>
      <c r="H998" t="b">
        <v>1</v>
      </c>
      <c r="I998" t="b">
        <v>0</v>
      </c>
    </row>
    <row r="999" spans="1:9" x14ac:dyDescent="0.35">
      <c r="A999" t="s">
        <v>2597</v>
      </c>
      <c r="B999" t="s">
        <v>4456</v>
      </c>
      <c r="D999" t="b">
        <f>IFERROR(VLOOKUP(B999,PatData!$A$2:$A$1440,1,),"")&lt;&gt;""</f>
        <v>1</v>
      </c>
      <c r="E999">
        <v>0</v>
      </c>
      <c r="F999" t="b">
        <v>0</v>
      </c>
      <c r="G999" t="b">
        <v>0</v>
      </c>
      <c r="H999" t="b">
        <v>1</v>
      </c>
      <c r="I999" t="b">
        <v>0</v>
      </c>
    </row>
    <row r="1000" spans="1:9" x14ac:dyDescent="0.35">
      <c r="A1000" t="s">
        <v>2598</v>
      </c>
      <c r="B1000" t="s">
        <v>4457</v>
      </c>
      <c r="D1000" t="b">
        <f>IFERROR(VLOOKUP(B1000,PatData!$A$2:$A$1440,1,),"")&lt;&gt;""</f>
        <v>1</v>
      </c>
      <c r="E1000">
        <v>0</v>
      </c>
      <c r="F1000" t="b">
        <v>0</v>
      </c>
      <c r="G1000" t="b">
        <v>0</v>
      </c>
      <c r="H1000" t="b">
        <v>1</v>
      </c>
      <c r="I1000" t="b">
        <v>0</v>
      </c>
    </row>
    <row r="1001" spans="1:9" x14ac:dyDescent="0.35">
      <c r="A1001" t="s">
        <v>2599</v>
      </c>
      <c r="B1001" t="s">
        <v>4458</v>
      </c>
      <c r="D1001" t="b">
        <f>IFERROR(VLOOKUP(B1001,PatData!$A$2:$A$1440,1,),"")&lt;&gt;""</f>
        <v>1</v>
      </c>
      <c r="E1001">
        <v>0</v>
      </c>
      <c r="F1001" t="b">
        <v>0</v>
      </c>
      <c r="G1001" t="b">
        <v>0</v>
      </c>
      <c r="H1001" t="b">
        <v>1</v>
      </c>
      <c r="I1001" t="b">
        <v>0</v>
      </c>
    </row>
    <row r="1002" spans="1:9" x14ac:dyDescent="0.35">
      <c r="A1002" t="s">
        <v>2600</v>
      </c>
      <c r="B1002" t="s">
        <v>4459</v>
      </c>
      <c r="D1002" t="b">
        <f>IFERROR(VLOOKUP(B1002,PatData!$A$2:$A$1440,1,),"")&lt;&gt;""</f>
        <v>1</v>
      </c>
      <c r="E1002">
        <v>0</v>
      </c>
      <c r="F1002" t="b">
        <v>0</v>
      </c>
      <c r="G1002" t="b">
        <v>0</v>
      </c>
      <c r="H1002" t="b">
        <v>1</v>
      </c>
      <c r="I1002" t="b">
        <v>0</v>
      </c>
    </row>
    <row r="1003" spans="1:9" x14ac:dyDescent="0.35">
      <c r="A1003" t="s">
        <v>2601</v>
      </c>
      <c r="B1003" t="s">
        <v>4460</v>
      </c>
      <c r="D1003" t="b">
        <f>IFERROR(VLOOKUP(B1003,PatData!$A$2:$A$1440,1,),"")&lt;&gt;""</f>
        <v>1</v>
      </c>
      <c r="E1003">
        <v>0</v>
      </c>
      <c r="F1003" t="b">
        <v>0</v>
      </c>
      <c r="G1003" t="b">
        <v>0</v>
      </c>
      <c r="H1003" t="b">
        <v>1</v>
      </c>
      <c r="I1003" t="b">
        <v>0</v>
      </c>
    </row>
    <row r="1004" spans="1:9" x14ac:dyDescent="0.35">
      <c r="A1004" t="s">
        <v>2602</v>
      </c>
      <c r="B1004" t="s">
        <v>4461</v>
      </c>
      <c r="D1004" t="b">
        <f>IFERROR(VLOOKUP(B1004,PatData!$A$2:$A$1440,1,),"")&lt;&gt;""</f>
        <v>1</v>
      </c>
      <c r="E1004">
        <v>0</v>
      </c>
      <c r="F1004" t="b">
        <v>0</v>
      </c>
      <c r="G1004" t="b">
        <v>0</v>
      </c>
      <c r="H1004" t="b">
        <v>1</v>
      </c>
      <c r="I1004" t="b">
        <v>0</v>
      </c>
    </row>
    <row r="1005" spans="1:9" x14ac:dyDescent="0.35">
      <c r="A1005" t="s">
        <v>2603</v>
      </c>
      <c r="B1005" t="s">
        <v>4462</v>
      </c>
      <c r="D1005" t="b">
        <f>IFERROR(VLOOKUP(B1005,PatData!$A$2:$A$1440,1,),"")&lt;&gt;""</f>
        <v>1</v>
      </c>
      <c r="E1005">
        <v>0</v>
      </c>
      <c r="F1005" t="b">
        <v>0</v>
      </c>
      <c r="G1005" t="b">
        <v>0</v>
      </c>
      <c r="H1005" t="b">
        <v>1</v>
      </c>
      <c r="I1005" t="b">
        <v>0</v>
      </c>
    </row>
    <row r="1006" spans="1:9" x14ac:dyDescent="0.35">
      <c r="A1006" t="s">
        <v>2604</v>
      </c>
      <c r="B1006" t="s">
        <v>4463</v>
      </c>
      <c r="D1006" t="b">
        <f>IFERROR(VLOOKUP(B1006,PatData!$A$2:$A$1440,1,),"")&lt;&gt;""</f>
        <v>1</v>
      </c>
      <c r="E1006">
        <v>0</v>
      </c>
      <c r="F1006" t="b">
        <v>0</v>
      </c>
      <c r="G1006" t="b">
        <v>0</v>
      </c>
      <c r="H1006" t="b">
        <v>1</v>
      </c>
      <c r="I1006" t="b">
        <v>0</v>
      </c>
    </row>
    <row r="1007" spans="1:9" x14ac:dyDescent="0.35">
      <c r="A1007" t="s">
        <v>2605</v>
      </c>
      <c r="B1007" t="s">
        <v>4464</v>
      </c>
      <c r="D1007" t="b">
        <f>IFERROR(VLOOKUP(B1007,PatData!$A$2:$A$1440,1,),"")&lt;&gt;""</f>
        <v>1</v>
      </c>
      <c r="E1007">
        <v>0</v>
      </c>
      <c r="F1007" t="b">
        <v>0</v>
      </c>
      <c r="G1007" t="b">
        <v>0</v>
      </c>
      <c r="H1007" t="b">
        <v>1</v>
      </c>
      <c r="I1007" t="b">
        <v>0</v>
      </c>
    </row>
    <row r="1008" spans="1:9" x14ac:dyDescent="0.35">
      <c r="A1008" t="s">
        <v>2606</v>
      </c>
      <c r="B1008" t="s">
        <v>4465</v>
      </c>
      <c r="D1008" t="b">
        <f>IFERROR(VLOOKUP(B1008,PatData!$A$2:$A$1440,1,),"")&lt;&gt;""</f>
        <v>1</v>
      </c>
      <c r="E1008">
        <v>0</v>
      </c>
      <c r="F1008" t="b">
        <v>0</v>
      </c>
      <c r="G1008" t="b">
        <v>0</v>
      </c>
      <c r="H1008" t="b">
        <v>1</v>
      </c>
      <c r="I1008" t="b">
        <v>0</v>
      </c>
    </row>
    <row r="1009" spans="1:9" x14ac:dyDescent="0.35">
      <c r="A1009" t="s">
        <v>2607</v>
      </c>
      <c r="B1009" t="s">
        <v>4466</v>
      </c>
      <c r="D1009" t="b">
        <f>IFERROR(VLOOKUP(B1009,PatData!$A$2:$A$1440,1,),"")&lt;&gt;""</f>
        <v>1</v>
      </c>
      <c r="E1009">
        <v>0</v>
      </c>
      <c r="F1009" t="b">
        <v>0</v>
      </c>
      <c r="G1009" t="b">
        <v>0</v>
      </c>
      <c r="H1009" t="b">
        <v>1</v>
      </c>
      <c r="I1009" t="b">
        <v>0</v>
      </c>
    </row>
    <row r="1010" spans="1:9" x14ac:dyDescent="0.35">
      <c r="A1010" t="s">
        <v>2608</v>
      </c>
      <c r="B1010" t="s">
        <v>4467</v>
      </c>
      <c r="D1010" t="b">
        <f>IFERROR(VLOOKUP(B1010,PatData!$A$2:$A$1440,1,),"")&lt;&gt;""</f>
        <v>1</v>
      </c>
      <c r="E1010">
        <v>0</v>
      </c>
      <c r="F1010" t="b">
        <v>0</v>
      </c>
      <c r="G1010" t="b">
        <v>0</v>
      </c>
      <c r="H1010" t="b">
        <v>1</v>
      </c>
      <c r="I1010" t="b">
        <v>0</v>
      </c>
    </row>
    <row r="1011" spans="1:9" x14ac:dyDescent="0.35">
      <c r="A1011" t="s">
        <v>2609</v>
      </c>
      <c r="B1011" t="s">
        <v>4468</v>
      </c>
      <c r="D1011" t="b">
        <f>IFERROR(VLOOKUP(B1011,PatData!$A$2:$A$1440,1,),"")&lt;&gt;""</f>
        <v>1</v>
      </c>
      <c r="E1011">
        <v>0</v>
      </c>
      <c r="F1011" t="b">
        <v>0</v>
      </c>
      <c r="G1011" t="b">
        <v>0</v>
      </c>
      <c r="H1011" t="b">
        <v>1</v>
      </c>
      <c r="I1011" t="b">
        <v>0</v>
      </c>
    </row>
    <row r="1012" spans="1:9" x14ac:dyDescent="0.35">
      <c r="A1012" t="s">
        <v>2610</v>
      </c>
      <c r="B1012" t="s">
        <v>4469</v>
      </c>
      <c r="D1012" t="b">
        <f>IFERROR(VLOOKUP(B1012,PatData!$A$2:$A$1440,1,),"")&lt;&gt;""</f>
        <v>1</v>
      </c>
      <c r="E1012">
        <v>0</v>
      </c>
      <c r="F1012" t="b">
        <v>0</v>
      </c>
      <c r="G1012" t="b">
        <v>0</v>
      </c>
      <c r="H1012" t="b">
        <v>1</v>
      </c>
      <c r="I1012" t="b">
        <v>0</v>
      </c>
    </row>
    <row r="1013" spans="1:9" x14ac:dyDescent="0.35">
      <c r="A1013" t="s">
        <v>2611</v>
      </c>
      <c r="B1013" t="s">
        <v>4470</v>
      </c>
      <c r="D1013" t="b">
        <f>IFERROR(VLOOKUP(B1013,PatData!$A$2:$A$1440,1,),"")&lt;&gt;""</f>
        <v>1</v>
      </c>
      <c r="F1013" t="b">
        <v>0</v>
      </c>
      <c r="G1013" t="b">
        <v>0</v>
      </c>
      <c r="H1013" t="b">
        <v>1</v>
      </c>
      <c r="I1013" t="b">
        <v>0</v>
      </c>
    </row>
    <row r="1014" spans="1:9" x14ac:dyDescent="0.35">
      <c r="A1014" t="s">
        <v>2612</v>
      </c>
      <c r="B1014" t="s">
        <v>4471</v>
      </c>
      <c r="D1014" t="b">
        <f>IFERROR(VLOOKUP(B1014,PatData!$A$2:$A$1440,1,),"")&lt;&gt;""</f>
        <v>1</v>
      </c>
      <c r="F1014" t="b">
        <v>0</v>
      </c>
      <c r="G1014" t="b">
        <v>0</v>
      </c>
      <c r="H1014" t="b">
        <v>1</v>
      </c>
      <c r="I1014" t="b">
        <v>0</v>
      </c>
    </row>
    <row r="1015" spans="1:9" x14ac:dyDescent="0.35">
      <c r="A1015" t="s">
        <v>2613</v>
      </c>
      <c r="B1015" t="s">
        <v>4472</v>
      </c>
      <c r="D1015" t="b">
        <f>IFERROR(VLOOKUP(B1015,PatData!$A$2:$A$1440,1,),"")&lt;&gt;""</f>
        <v>1</v>
      </c>
      <c r="F1015" t="b">
        <v>0</v>
      </c>
      <c r="G1015" t="b">
        <v>0</v>
      </c>
      <c r="H1015" t="b">
        <v>1</v>
      </c>
      <c r="I1015" t="b">
        <v>0</v>
      </c>
    </row>
    <row r="1016" spans="1:9" x14ac:dyDescent="0.35">
      <c r="A1016" t="s">
        <v>2614</v>
      </c>
      <c r="B1016" t="s">
        <v>4473</v>
      </c>
      <c r="D1016" t="b">
        <f>IFERROR(VLOOKUP(B1016,PatData!$A$2:$A$1440,1,),"")&lt;&gt;""</f>
        <v>1</v>
      </c>
      <c r="F1016" t="b">
        <v>0</v>
      </c>
      <c r="G1016" t="b">
        <v>0</v>
      </c>
      <c r="H1016" t="b">
        <v>1</v>
      </c>
      <c r="I1016" t="b">
        <v>0</v>
      </c>
    </row>
    <row r="1017" spans="1:9" x14ac:dyDescent="0.35">
      <c r="A1017" t="s">
        <v>2615</v>
      </c>
      <c r="B1017" t="s">
        <v>4474</v>
      </c>
      <c r="D1017" t="b">
        <f>IFERROR(VLOOKUP(B1017,PatData!$A$2:$A$1440,1,),"")&lt;&gt;""</f>
        <v>1</v>
      </c>
      <c r="E1017">
        <v>5000</v>
      </c>
      <c r="F1017" t="b">
        <v>0</v>
      </c>
      <c r="G1017" t="b">
        <v>0</v>
      </c>
      <c r="H1017" t="b">
        <v>1</v>
      </c>
      <c r="I1017" t="b">
        <v>0</v>
      </c>
    </row>
    <row r="1018" spans="1:9" x14ac:dyDescent="0.35">
      <c r="A1018" t="s">
        <v>2616</v>
      </c>
      <c r="B1018" t="s">
        <v>4475</v>
      </c>
      <c r="D1018" t="b">
        <f>IFERROR(VLOOKUP(B1018,PatData!$A$2:$A$1440,1,),"")&lt;&gt;""</f>
        <v>1</v>
      </c>
      <c r="E1018">
        <v>5000</v>
      </c>
      <c r="F1018" t="b">
        <v>0</v>
      </c>
      <c r="G1018" t="b">
        <v>0</v>
      </c>
      <c r="H1018" t="b">
        <v>1</v>
      </c>
      <c r="I1018" t="b">
        <v>0</v>
      </c>
    </row>
    <row r="1019" spans="1:9" x14ac:dyDescent="0.35">
      <c r="A1019" t="s">
        <v>2618</v>
      </c>
      <c r="B1019" t="s">
        <v>4476</v>
      </c>
      <c r="D1019" t="b">
        <f>IFERROR(VLOOKUP(B1019,PatData!$A$2:$A$1440,1,),"")&lt;&gt;""</f>
        <v>1</v>
      </c>
      <c r="E1019">
        <v>5000</v>
      </c>
      <c r="F1019" t="b">
        <v>0</v>
      </c>
      <c r="G1019" t="b">
        <v>0</v>
      </c>
      <c r="H1019" t="b">
        <v>1</v>
      </c>
      <c r="I1019" t="b">
        <v>0</v>
      </c>
    </row>
    <row r="1020" spans="1:9" x14ac:dyDescent="0.35">
      <c r="A1020" t="s">
        <v>2703</v>
      </c>
      <c r="B1020" t="s">
        <v>4477</v>
      </c>
      <c r="D1020" t="b">
        <f>IFERROR(VLOOKUP(B1020,PatData!$A$2:$A$1440,1,),"")&lt;&gt;""</f>
        <v>1</v>
      </c>
      <c r="E1020">
        <v>5000</v>
      </c>
      <c r="F1020" t="b">
        <v>0</v>
      </c>
      <c r="G1020" t="b">
        <v>0</v>
      </c>
      <c r="H1020" t="b">
        <v>1</v>
      </c>
      <c r="I1020" t="b">
        <v>0</v>
      </c>
    </row>
    <row r="1021" spans="1:9" x14ac:dyDescent="0.35">
      <c r="A1021" t="s">
        <v>2704</v>
      </c>
      <c r="B1021" t="s">
        <v>4478</v>
      </c>
      <c r="D1021" t="b">
        <f>IFERROR(VLOOKUP(B1021,PatData!$A$2:$A$1440,1,),"")&lt;&gt;""</f>
        <v>1</v>
      </c>
      <c r="E1021">
        <v>5000</v>
      </c>
      <c r="F1021" t="b">
        <v>0</v>
      </c>
      <c r="G1021" t="b">
        <v>0</v>
      </c>
      <c r="H1021" t="b">
        <v>1</v>
      </c>
      <c r="I1021" t="b">
        <v>0</v>
      </c>
    </row>
    <row r="1022" spans="1:9" x14ac:dyDescent="0.35">
      <c r="A1022" t="s">
        <v>2705</v>
      </c>
      <c r="B1022" t="s">
        <v>4479</v>
      </c>
      <c r="D1022" t="b">
        <f>IFERROR(VLOOKUP(B1022,PatData!$A$2:$A$1440,1,),"")&lt;&gt;""</f>
        <v>1</v>
      </c>
      <c r="E1022">
        <v>0</v>
      </c>
      <c r="F1022" t="b">
        <v>0</v>
      </c>
      <c r="G1022" t="b">
        <v>0</v>
      </c>
      <c r="H1022" t="b">
        <v>1</v>
      </c>
      <c r="I1022" t="b">
        <v>0</v>
      </c>
    </row>
    <row r="1023" spans="1:9" x14ac:dyDescent="0.35">
      <c r="A1023" t="s">
        <v>2706</v>
      </c>
      <c r="B1023" t="s">
        <v>4480</v>
      </c>
      <c r="D1023" t="b">
        <f>IFERROR(VLOOKUP(B1023,PatData!$A$2:$A$1440,1,),"")&lt;&gt;""</f>
        <v>1</v>
      </c>
      <c r="E1023">
        <v>0</v>
      </c>
      <c r="F1023" t="b">
        <v>0</v>
      </c>
      <c r="G1023" t="b">
        <v>0</v>
      </c>
      <c r="H1023" t="b">
        <v>1</v>
      </c>
      <c r="I1023" t="b">
        <v>0</v>
      </c>
    </row>
    <row r="1024" spans="1:9" x14ac:dyDescent="0.35">
      <c r="A1024" t="s">
        <v>2707</v>
      </c>
      <c r="B1024" t="s">
        <v>4481</v>
      </c>
      <c r="D1024" t="b">
        <f>IFERROR(VLOOKUP(B1024,PatData!$A$2:$A$1440,1,),"")&lt;&gt;""</f>
        <v>1</v>
      </c>
      <c r="E1024">
        <v>0</v>
      </c>
      <c r="F1024" t="b">
        <v>0</v>
      </c>
      <c r="G1024" t="b">
        <v>0</v>
      </c>
      <c r="H1024" t="b">
        <v>1</v>
      </c>
      <c r="I1024" t="b">
        <v>0</v>
      </c>
    </row>
    <row r="1025" spans="1:9" x14ac:dyDescent="0.35">
      <c r="A1025" t="s">
        <v>2708</v>
      </c>
      <c r="B1025" t="s">
        <v>4482</v>
      </c>
      <c r="D1025" t="b">
        <f>IFERROR(VLOOKUP(B1025,PatData!$A$2:$A$1440,1,),"")&lt;&gt;""</f>
        <v>1</v>
      </c>
      <c r="E1025">
        <v>0</v>
      </c>
      <c r="F1025" t="b">
        <v>0</v>
      </c>
      <c r="G1025" t="b">
        <v>0</v>
      </c>
      <c r="H1025" t="b">
        <v>1</v>
      </c>
      <c r="I1025" t="b">
        <v>0</v>
      </c>
    </row>
    <row r="1026" spans="1:9" x14ac:dyDescent="0.35">
      <c r="A1026" t="s">
        <v>2709</v>
      </c>
      <c r="B1026" t="s">
        <v>4483</v>
      </c>
      <c r="D1026" t="b">
        <f>IFERROR(VLOOKUP(B1026,PatData!$A$2:$A$1440,1,),"")&lt;&gt;""</f>
        <v>1</v>
      </c>
      <c r="E1026">
        <v>0</v>
      </c>
      <c r="F1026" t="b">
        <v>0</v>
      </c>
      <c r="G1026" t="b">
        <v>0</v>
      </c>
      <c r="H1026" t="b">
        <v>1</v>
      </c>
      <c r="I1026" t="b">
        <v>0</v>
      </c>
    </row>
    <row r="1027" spans="1:9" x14ac:dyDescent="0.35">
      <c r="A1027" t="s">
        <v>2710</v>
      </c>
      <c r="B1027" t="s">
        <v>4484</v>
      </c>
      <c r="D1027" t="b">
        <f>IFERROR(VLOOKUP(B1027,PatData!$A$2:$A$1440,1,),"")&lt;&gt;""</f>
        <v>1</v>
      </c>
      <c r="E1027">
        <v>0</v>
      </c>
      <c r="F1027" t="b">
        <v>0</v>
      </c>
      <c r="G1027" t="b">
        <v>0</v>
      </c>
      <c r="H1027" t="b">
        <v>1</v>
      </c>
      <c r="I1027" t="b">
        <v>0</v>
      </c>
    </row>
    <row r="1028" spans="1:9" x14ac:dyDescent="0.35">
      <c r="A1028" t="s">
        <v>2711</v>
      </c>
      <c r="B1028" t="s">
        <v>4485</v>
      </c>
      <c r="D1028" t="b">
        <f>IFERROR(VLOOKUP(B1028,PatData!$A$2:$A$1440,1,),"")&lt;&gt;""</f>
        <v>1</v>
      </c>
      <c r="E1028">
        <v>0</v>
      </c>
      <c r="F1028" t="b">
        <v>0</v>
      </c>
      <c r="G1028" t="b">
        <v>0</v>
      </c>
      <c r="H1028" t="b">
        <v>1</v>
      </c>
      <c r="I1028" t="b">
        <v>0</v>
      </c>
    </row>
    <row r="1029" spans="1:9" x14ac:dyDescent="0.35">
      <c r="A1029" t="s">
        <v>2712</v>
      </c>
      <c r="B1029" t="s">
        <v>4486</v>
      </c>
      <c r="D1029" t="b">
        <f>IFERROR(VLOOKUP(B1029,PatData!$A$2:$A$1440,1,),"")&lt;&gt;""</f>
        <v>1</v>
      </c>
      <c r="E1029">
        <v>0</v>
      </c>
      <c r="F1029" t="b">
        <v>0</v>
      </c>
      <c r="G1029" t="b">
        <v>0</v>
      </c>
      <c r="H1029" t="b">
        <v>1</v>
      </c>
      <c r="I1029" t="b">
        <v>0</v>
      </c>
    </row>
    <row r="1030" spans="1:9" x14ac:dyDescent="0.35">
      <c r="A1030" t="s">
        <v>2713</v>
      </c>
      <c r="B1030" t="s">
        <v>4487</v>
      </c>
      <c r="D1030" t="b">
        <f>IFERROR(VLOOKUP(B1030,PatData!$A$2:$A$1440,1,),"")&lt;&gt;""</f>
        <v>1</v>
      </c>
      <c r="E1030">
        <v>0</v>
      </c>
      <c r="F1030" t="b">
        <v>0</v>
      </c>
      <c r="G1030" t="b">
        <v>0</v>
      </c>
      <c r="H1030" t="b">
        <v>1</v>
      </c>
      <c r="I1030" t="b">
        <v>0</v>
      </c>
    </row>
    <row r="1031" spans="1:9" x14ac:dyDescent="0.35">
      <c r="A1031" t="s">
        <v>2714</v>
      </c>
      <c r="B1031" t="s">
        <v>4488</v>
      </c>
      <c r="D1031" t="b">
        <f>IFERROR(VLOOKUP(B1031,PatData!$A$2:$A$1440,1,),"")&lt;&gt;""</f>
        <v>1</v>
      </c>
      <c r="E1031">
        <v>0</v>
      </c>
      <c r="F1031" t="b">
        <v>0</v>
      </c>
      <c r="G1031" t="b">
        <v>0</v>
      </c>
      <c r="H1031" t="b">
        <v>1</v>
      </c>
      <c r="I1031" t="b">
        <v>0</v>
      </c>
    </row>
    <row r="1032" spans="1:9" x14ac:dyDescent="0.35">
      <c r="A1032" t="s">
        <v>2715</v>
      </c>
      <c r="B1032" t="s">
        <v>4489</v>
      </c>
      <c r="D1032" t="b">
        <f>IFERROR(VLOOKUP(B1032,PatData!$A$2:$A$1440,1,),"")&lt;&gt;""</f>
        <v>1</v>
      </c>
      <c r="E1032">
        <v>0</v>
      </c>
      <c r="F1032" t="b">
        <v>0</v>
      </c>
      <c r="G1032" t="b">
        <v>0</v>
      </c>
      <c r="H1032" t="b">
        <v>1</v>
      </c>
      <c r="I1032" t="b">
        <v>0</v>
      </c>
    </row>
    <row r="1033" spans="1:9" x14ac:dyDescent="0.35">
      <c r="A1033" t="s">
        <v>2716</v>
      </c>
      <c r="B1033" t="s">
        <v>4490</v>
      </c>
      <c r="D1033" t="b">
        <f>IFERROR(VLOOKUP(B1033,PatData!$A$2:$A$1440,1,),"")&lt;&gt;""</f>
        <v>1</v>
      </c>
      <c r="E1033">
        <v>0</v>
      </c>
      <c r="F1033" t="b">
        <v>0</v>
      </c>
      <c r="G1033" t="b">
        <v>0</v>
      </c>
      <c r="H1033" t="b">
        <v>1</v>
      </c>
      <c r="I1033" t="b">
        <v>0</v>
      </c>
    </row>
    <row r="1034" spans="1:9" x14ac:dyDescent="0.35">
      <c r="A1034" t="s">
        <v>2717</v>
      </c>
      <c r="B1034" t="s">
        <v>4491</v>
      </c>
      <c r="D1034" t="b">
        <f>IFERROR(VLOOKUP(B1034,PatData!$A$2:$A$1440,1,),"")&lt;&gt;""</f>
        <v>1</v>
      </c>
      <c r="E1034">
        <v>0</v>
      </c>
      <c r="F1034" t="b">
        <v>0</v>
      </c>
      <c r="G1034" t="b">
        <v>0</v>
      </c>
      <c r="H1034" t="b">
        <v>1</v>
      </c>
      <c r="I1034" t="b">
        <v>0</v>
      </c>
    </row>
    <row r="1035" spans="1:9" x14ac:dyDescent="0.35">
      <c r="A1035" t="s">
        <v>2718</v>
      </c>
      <c r="B1035" t="s">
        <v>4492</v>
      </c>
      <c r="D1035" t="b">
        <f>IFERROR(VLOOKUP(B1035,PatData!$A$2:$A$1440,1,),"")&lt;&gt;""</f>
        <v>1</v>
      </c>
      <c r="E1035">
        <v>0</v>
      </c>
      <c r="F1035" t="b">
        <v>0</v>
      </c>
      <c r="G1035" t="b">
        <v>0</v>
      </c>
      <c r="H1035" t="b">
        <v>1</v>
      </c>
      <c r="I1035" t="b">
        <v>0</v>
      </c>
    </row>
    <row r="1036" spans="1:9" x14ac:dyDescent="0.35">
      <c r="A1036" t="s">
        <v>2719</v>
      </c>
      <c r="B1036" t="s">
        <v>4493</v>
      </c>
      <c r="D1036" t="b">
        <f>IFERROR(VLOOKUP(B1036,PatData!$A$2:$A$1440,1,),"")&lt;&gt;""</f>
        <v>1</v>
      </c>
      <c r="E1036">
        <v>0</v>
      </c>
      <c r="F1036" t="b">
        <v>0</v>
      </c>
      <c r="G1036" t="b">
        <v>0</v>
      </c>
      <c r="H1036" t="b">
        <v>1</v>
      </c>
      <c r="I1036" t="b">
        <v>0</v>
      </c>
    </row>
    <row r="1037" spans="1:9" x14ac:dyDescent="0.35">
      <c r="A1037" t="s">
        <v>2720</v>
      </c>
      <c r="B1037" t="s">
        <v>4494</v>
      </c>
      <c r="D1037" t="b">
        <f>IFERROR(VLOOKUP(B1037,PatData!$A$2:$A$1440,1,),"")&lt;&gt;""</f>
        <v>1</v>
      </c>
      <c r="E1037">
        <v>0</v>
      </c>
      <c r="F1037" t="b">
        <v>0</v>
      </c>
      <c r="G1037" t="b">
        <v>0</v>
      </c>
      <c r="H1037" t="b">
        <v>1</v>
      </c>
      <c r="I1037" t="b">
        <v>0</v>
      </c>
    </row>
    <row r="1038" spans="1:9" x14ac:dyDescent="0.35">
      <c r="A1038" t="s">
        <v>2721</v>
      </c>
      <c r="B1038" t="s">
        <v>4495</v>
      </c>
      <c r="D1038" t="b">
        <f>IFERROR(VLOOKUP(B1038,PatData!$A$2:$A$1440,1,),"")&lt;&gt;""</f>
        <v>1</v>
      </c>
      <c r="E1038">
        <v>0</v>
      </c>
      <c r="F1038" t="b">
        <v>0</v>
      </c>
      <c r="G1038" t="b">
        <v>0</v>
      </c>
      <c r="H1038" t="b">
        <v>1</v>
      </c>
      <c r="I1038" t="b">
        <v>0</v>
      </c>
    </row>
    <row r="1039" spans="1:9" x14ac:dyDescent="0.35">
      <c r="A1039" t="s">
        <v>2722</v>
      </c>
      <c r="B1039" t="s">
        <v>4496</v>
      </c>
      <c r="D1039" t="b">
        <f>IFERROR(VLOOKUP(B1039,PatData!$A$2:$A$1440,1,),"")&lt;&gt;""</f>
        <v>1</v>
      </c>
      <c r="E1039">
        <v>0</v>
      </c>
      <c r="F1039" t="b">
        <v>0</v>
      </c>
      <c r="G1039" t="b">
        <v>0</v>
      </c>
      <c r="H1039" t="b">
        <v>1</v>
      </c>
      <c r="I1039" t="b">
        <v>0</v>
      </c>
    </row>
    <row r="1040" spans="1:9" x14ac:dyDescent="0.35">
      <c r="A1040" t="s">
        <v>2723</v>
      </c>
      <c r="B1040" t="s">
        <v>4497</v>
      </c>
      <c r="D1040" t="b">
        <f>IFERROR(VLOOKUP(B1040,PatData!$A$2:$A$1440,1,),"")&lt;&gt;""</f>
        <v>1</v>
      </c>
      <c r="E1040">
        <v>1</v>
      </c>
      <c r="F1040" t="b">
        <v>0</v>
      </c>
      <c r="G1040" t="b">
        <v>0</v>
      </c>
      <c r="H1040" t="b">
        <v>1</v>
      </c>
      <c r="I1040" t="b">
        <v>0</v>
      </c>
    </row>
    <row r="1041" spans="1:9" x14ac:dyDescent="0.35">
      <c r="A1041" t="s">
        <v>2724</v>
      </c>
      <c r="B1041" t="s">
        <v>4498</v>
      </c>
      <c r="D1041" t="b">
        <f>IFERROR(VLOOKUP(B1041,PatData!$A$2:$A$1440,1,),"")&lt;&gt;""</f>
        <v>1</v>
      </c>
      <c r="E1041">
        <v>0</v>
      </c>
      <c r="F1041" t="b">
        <v>0</v>
      </c>
      <c r="G1041" t="b">
        <v>0</v>
      </c>
      <c r="H1041" t="b">
        <v>1</v>
      </c>
      <c r="I1041" t="b">
        <v>0</v>
      </c>
    </row>
    <row r="1042" spans="1:9" x14ac:dyDescent="0.35">
      <c r="A1042" t="s">
        <v>2725</v>
      </c>
      <c r="B1042" t="s">
        <v>4499</v>
      </c>
      <c r="D1042" t="b">
        <f>IFERROR(VLOOKUP(B1042,PatData!$A$2:$A$1440,1,),"")&lt;&gt;""</f>
        <v>1</v>
      </c>
      <c r="E1042">
        <v>0</v>
      </c>
      <c r="F1042" t="b">
        <v>0</v>
      </c>
      <c r="G1042" t="b">
        <v>0</v>
      </c>
      <c r="H1042" t="b">
        <v>1</v>
      </c>
      <c r="I1042" t="b">
        <v>0</v>
      </c>
    </row>
    <row r="1043" spans="1:9" x14ac:dyDescent="0.35">
      <c r="A1043" t="s">
        <v>2726</v>
      </c>
      <c r="B1043" t="s">
        <v>4500</v>
      </c>
      <c r="D1043" t="b">
        <f>IFERROR(VLOOKUP(B1043,PatData!$A$2:$A$1440,1,),"")&lt;&gt;""</f>
        <v>1</v>
      </c>
      <c r="E1043">
        <v>0</v>
      </c>
      <c r="F1043" t="b">
        <v>0</v>
      </c>
      <c r="G1043" t="b">
        <v>0</v>
      </c>
      <c r="H1043" t="b">
        <v>1</v>
      </c>
      <c r="I1043" t="b">
        <v>0</v>
      </c>
    </row>
    <row r="1044" spans="1:9" x14ac:dyDescent="0.35">
      <c r="A1044" t="s">
        <v>2727</v>
      </c>
      <c r="B1044" t="s">
        <v>4501</v>
      </c>
      <c r="D1044" t="b">
        <f>IFERROR(VLOOKUP(B1044,PatData!$A$2:$A$1440,1,),"")&lt;&gt;""</f>
        <v>1</v>
      </c>
      <c r="E1044">
        <v>1</v>
      </c>
      <c r="F1044" t="b">
        <v>0</v>
      </c>
      <c r="G1044" t="b">
        <v>0</v>
      </c>
      <c r="H1044" t="b">
        <v>1</v>
      </c>
      <c r="I1044" t="b">
        <v>0</v>
      </c>
    </row>
    <row r="1045" spans="1:9" x14ac:dyDescent="0.35">
      <c r="A1045" t="s">
        <v>2728</v>
      </c>
      <c r="B1045" t="s">
        <v>4502</v>
      </c>
      <c r="D1045" t="b">
        <f>IFERROR(VLOOKUP(B1045,PatData!$A$2:$A$1440,1,),"")&lt;&gt;""</f>
        <v>1</v>
      </c>
      <c r="E1045">
        <v>1</v>
      </c>
      <c r="F1045" t="b">
        <v>0</v>
      </c>
      <c r="G1045" t="b">
        <v>0</v>
      </c>
      <c r="H1045" t="b">
        <v>1</v>
      </c>
      <c r="I1045" t="b">
        <v>0</v>
      </c>
    </row>
    <row r="1046" spans="1:9" x14ac:dyDescent="0.35">
      <c r="A1046" t="s">
        <v>2729</v>
      </c>
      <c r="B1046" t="s">
        <v>4503</v>
      </c>
      <c r="D1046" t="b">
        <f>IFERROR(VLOOKUP(B1046,PatData!$A$2:$A$1440,1,),"")&lt;&gt;""</f>
        <v>1</v>
      </c>
      <c r="E1046">
        <v>1</v>
      </c>
      <c r="F1046" t="b">
        <v>0</v>
      </c>
      <c r="G1046" t="b">
        <v>0</v>
      </c>
      <c r="H1046" t="b">
        <v>1</v>
      </c>
      <c r="I1046" t="b">
        <v>0</v>
      </c>
    </row>
    <row r="1047" spans="1:9" x14ac:dyDescent="0.35">
      <c r="A1047" t="s">
        <v>2730</v>
      </c>
      <c r="B1047" t="s">
        <v>4504</v>
      </c>
      <c r="D1047" t="b">
        <f>IFERROR(VLOOKUP(B1047,PatData!$A$2:$A$1440,1,),"")&lt;&gt;""</f>
        <v>1</v>
      </c>
      <c r="E1047">
        <v>1</v>
      </c>
      <c r="F1047" t="b">
        <v>0</v>
      </c>
      <c r="G1047" t="b">
        <v>0</v>
      </c>
      <c r="H1047" t="b">
        <v>1</v>
      </c>
      <c r="I1047" t="b">
        <v>0</v>
      </c>
    </row>
    <row r="1048" spans="1:9" x14ac:dyDescent="0.35">
      <c r="A1048" t="s">
        <v>2731</v>
      </c>
      <c r="B1048" t="s">
        <v>4505</v>
      </c>
      <c r="D1048" t="b">
        <f>IFERROR(VLOOKUP(B1048,PatData!$A$2:$A$1440,1,),"")&lt;&gt;""</f>
        <v>1</v>
      </c>
      <c r="E1048">
        <v>1</v>
      </c>
      <c r="F1048" t="b">
        <v>0</v>
      </c>
      <c r="G1048" t="b">
        <v>0</v>
      </c>
      <c r="H1048" t="b">
        <v>1</v>
      </c>
      <c r="I1048" t="b">
        <v>0</v>
      </c>
    </row>
    <row r="1049" spans="1:9" x14ac:dyDescent="0.35">
      <c r="A1049" t="s">
        <v>2732</v>
      </c>
      <c r="B1049" t="s">
        <v>4506</v>
      </c>
      <c r="D1049" t="b">
        <f>IFERROR(VLOOKUP(B1049,PatData!$A$2:$A$1440,1,),"")&lt;&gt;""</f>
        <v>1</v>
      </c>
      <c r="E1049">
        <v>1</v>
      </c>
      <c r="F1049" t="b">
        <v>0</v>
      </c>
      <c r="G1049" t="b">
        <v>0</v>
      </c>
      <c r="H1049" t="b">
        <v>1</v>
      </c>
      <c r="I1049" t="b">
        <v>0</v>
      </c>
    </row>
    <row r="1050" spans="1:9" x14ac:dyDescent="0.35">
      <c r="A1050" t="s">
        <v>2733</v>
      </c>
      <c r="B1050" t="s">
        <v>4507</v>
      </c>
      <c r="D1050" t="b">
        <f>IFERROR(VLOOKUP(B1050,PatData!$A$2:$A$1440,1,),"")&lt;&gt;""</f>
        <v>1</v>
      </c>
      <c r="E1050">
        <v>1</v>
      </c>
      <c r="F1050" t="b">
        <v>0</v>
      </c>
      <c r="G1050" t="b">
        <v>0</v>
      </c>
      <c r="H1050" t="b">
        <v>1</v>
      </c>
      <c r="I1050" t="b">
        <v>0</v>
      </c>
    </row>
    <row r="1051" spans="1:9" x14ac:dyDescent="0.35">
      <c r="A1051" t="s">
        <v>2734</v>
      </c>
      <c r="B1051" t="s">
        <v>4508</v>
      </c>
      <c r="D1051" t="b">
        <f>IFERROR(VLOOKUP(B1051,PatData!$A$2:$A$1440,1,),"")&lt;&gt;""</f>
        <v>1</v>
      </c>
      <c r="E1051">
        <v>1</v>
      </c>
      <c r="F1051" t="b">
        <v>0</v>
      </c>
      <c r="G1051" t="b">
        <v>0</v>
      </c>
      <c r="H1051" t="b">
        <v>1</v>
      </c>
      <c r="I1051" t="b">
        <v>0</v>
      </c>
    </row>
    <row r="1052" spans="1:9" x14ac:dyDescent="0.35">
      <c r="A1052" t="s">
        <v>2735</v>
      </c>
      <c r="B1052" t="s">
        <v>4509</v>
      </c>
      <c r="D1052" t="b">
        <f>IFERROR(VLOOKUP(B1052,PatData!$A$2:$A$1440,1,),"")&lt;&gt;""</f>
        <v>1</v>
      </c>
      <c r="E1052">
        <v>1</v>
      </c>
      <c r="F1052" t="b">
        <v>0</v>
      </c>
      <c r="G1052" t="b">
        <v>0</v>
      </c>
      <c r="H1052" t="b">
        <v>1</v>
      </c>
      <c r="I1052" t="b">
        <v>0</v>
      </c>
    </row>
    <row r="1053" spans="1:9" x14ac:dyDescent="0.35">
      <c r="A1053" t="s">
        <v>2736</v>
      </c>
      <c r="B1053" t="s">
        <v>4510</v>
      </c>
      <c r="D1053" t="b">
        <f>IFERROR(VLOOKUP(B1053,PatData!$A$2:$A$1440,1,),"")&lt;&gt;""</f>
        <v>1</v>
      </c>
      <c r="E1053">
        <v>1</v>
      </c>
      <c r="F1053" t="b">
        <v>0</v>
      </c>
      <c r="G1053" t="b">
        <v>0</v>
      </c>
      <c r="H1053" t="b">
        <v>1</v>
      </c>
      <c r="I1053" t="b">
        <v>0</v>
      </c>
    </row>
    <row r="1054" spans="1:9" x14ac:dyDescent="0.35">
      <c r="A1054" t="s">
        <v>2737</v>
      </c>
      <c r="B1054" t="s">
        <v>4511</v>
      </c>
      <c r="D1054" t="b">
        <f>IFERROR(VLOOKUP(B1054,PatData!$A$2:$A$1440,1,),"")&lt;&gt;""</f>
        <v>1</v>
      </c>
      <c r="E1054">
        <v>1</v>
      </c>
      <c r="F1054" t="b">
        <v>0</v>
      </c>
      <c r="G1054" t="b">
        <v>0</v>
      </c>
      <c r="H1054" t="b">
        <v>1</v>
      </c>
      <c r="I1054" t="b">
        <v>0</v>
      </c>
    </row>
    <row r="1055" spans="1:9" x14ac:dyDescent="0.35">
      <c r="A1055" t="s">
        <v>2738</v>
      </c>
      <c r="B1055" t="s">
        <v>4512</v>
      </c>
      <c r="D1055" t="b">
        <f>IFERROR(VLOOKUP(B1055,PatData!$A$2:$A$1440,1,),"")&lt;&gt;""</f>
        <v>1</v>
      </c>
      <c r="E1055">
        <v>1</v>
      </c>
      <c r="F1055" t="b">
        <v>0</v>
      </c>
      <c r="G1055" t="b">
        <v>0</v>
      </c>
      <c r="H1055" t="b">
        <v>1</v>
      </c>
      <c r="I1055" t="b">
        <v>0</v>
      </c>
    </row>
    <row r="1056" spans="1:9" x14ac:dyDescent="0.35">
      <c r="A1056" t="s">
        <v>2739</v>
      </c>
      <c r="B1056" t="s">
        <v>4513</v>
      </c>
      <c r="D1056" t="b">
        <f>IFERROR(VLOOKUP(B1056,PatData!$A$2:$A$1440,1,),"")&lt;&gt;""</f>
        <v>1</v>
      </c>
      <c r="E1056">
        <v>1</v>
      </c>
      <c r="F1056" t="b">
        <v>0</v>
      </c>
      <c r="G1056" t="b">
        <v>0</v>
      </c>
      <c r="H1056" t="b">
        <v>1</v>
      </c>
      <c r="I1056" t="b">
        <v>0</v>
      </c>
    </row>
    <row r="1057" spans="1:9" x14ac:dyDescent="0.35">
      <c r="A1057" t="s">
        <v>2740</v>
      </c>
      <c r="B1057" t="s">
        <v>4514</v>
      </c>
      <c r="D1057" t="b">
        <f>IFERROR(VLOOKUP(B1057,PatData!$A$2:$A$1440,1,),"")&lt;&gt;""</f>
        <v>1</v>
      </c>
      <c r="E1057">
        <v>1</v>
      </c>
      <c r="F1057" t="b">
        <v>0</v>
      </c>
      <c r="G1057" t="b">
        <v>0</v>
      </c>
      <c r="H1057" t="b">
        <v>1</v>
      </c>
      <c r="I1057" t="b">
        <v>0</v>
      </c>
    </row>
    <row r="1058" spans="1:9" x14ac:dyDescent="0.35">
      <c r="A1058" t="s">
        <v>2741</v>
      </c>
      <c r="B1058" t="s">
        <v>4515</v>
      </c>
      <c r="D1058" t="b">
        <f>IFERROR(VLOOKUP(B1058,PatData!$A$2:$A$1440,1,),"")&lt;&gt;""</f>
        <v>1</v>
      </c>
      <c r="E1058">
        <v>1</v>
      </c>
      <c r="F1058" t="b">
        <v>0</v>
      </c>
      <c r="G1058" t="b">
        <v>0</v>
      </c>
      <c r="H1058" t="b">
        <v>1</v>
      </c>
      <c r="I1058" t="b">
        <v>0</v>
      </c>
    </row>
    <row r="1059" spans="1:9" x14ac:dyDescent="0.35">
      <c r="A1059" t="s">
        <v>2742</v>
      </c>
      <c r="B1059" t="s">
        <v>4516</v>
      </c>
      <c r="D1059" t="b">
        <f>IFERROR(VLOOKUP(B1059,PatData!$A$2:$A$1440,1,),"")&lt;&gt;""</f>
        <v>1</v>
      </c>
      <c r="E1059">
        <v>1</v>
      </c>
      <c r="F1059" t="b">
        <v>0</v>
      </c>
      <c r="G1059" t="b">
        <v>0</v>
      </c>
      <c r="H1059" t="b">
        <v>1</v>
      </c>
      <c r="I1059" t="b">
        <v>0</v>
      </c>
    </row>
    <row r="1060" spans="1:9" x14ac:dyDescent="0.35">
      <c r="A1060" t="s">
        <v>2743</v>
      </c>
      <c r="B1060" t="s">
        <v>4517</v>
      </c>
      <c r="D1060" t="b">
        <f>IFERROR(VLOOKUP(B1060,PatData!$A$2:$A$1440,1,),"")&lt;&gt;""</f>
        <v>1</v>
      </c>
      <c r="E1060">
        <v>1</v>
      </c>
      <c r="F1060" t="b">
        <v>0</v>
      </c>
      <c r="G1060" t="b">
        <v>0</v>
      </c>
      <c r="H1060" t="b">
        <v>1</v>
      </c>
      <c r="I1060" t="b">
        <v>0</v>
      </c>
    </row>
    <row r="1061" spans="1:9" x14ac:dyDescent="0.35">
      <c r="A1061" t="s">
        <v>2744</v>
      </c>
      <c r="B1061" t="s">
        <v>4518</v>
      </c>
      <c r="D1061" t="b">
        <f>IFERROR(VLOOKUP(B1061,PatData!$A$2:$A$1440,1,),"")&lt;&gt;""</f>
        <v>1</v>
      </c>
      <c r="E1061">
        <v>1</v>
      </c>
      <c r="F1061" t="b">
        <v>0</v>
      </c>
      <c r="G1061" t="b">
        <v>0</v>
      </c>
      <c r="H1061" t="b">
        <v>1</v>
      </c>
      <c r="I1061" t="b">
        <v>0</v>
      </c>
    </row>
    <row r="1062" spans="1:9" x14ac:dyDescent="0.35">
      <c r="A1062" t="s">
        <v>2745</v>
      </c>
      <c r="B1062" t="s">
        <v>4519</v>
      </c>
      <c r="D1062" t="b">
        <f>IFERROR(VLOOKUP(B1062,PatData!$A$2:$A$1440,1,),"")&lt;&gt;""</f>
        <v>1</v>
      </c>
      <c r="E1062">
        <v>1</v>
      </c>
      <c r="F1062" t="b">
        <v>0</v>
      </c>
      <c r="G1062" t="b">
        <v>0</v>
      </c>
      <c r="H1062" t="b">
        <v>1</v>
      </c>
      <c r="I1062" t="b">
        <v>0</v>
      </c>
    </row>
    <row r="1063" spans="1:9" x14ac:dyDescent="0.35">
      <c r="A1063" t="s">
        <v>2746</v>
      </c>
      <c r="B1063" t="s">
        <v>4520</v>
      </c>
      <c r="D1063" t="b">
        <f>IFERROR(VLOOKUP(B1063,PatData!$A$2:$A$1440,1,),"")&lt;&gt;""</f>
        <v>1</v>
      </c>
      <c r="E1063">
        <v>1</v>
      </c>
      <c r="F1063" t="b">
        <v>0</v>
      </c>
      <c r="G1063" t="b">
        <v>0</v>
      </c>
      <c r="H1063" t="b">
        <v>1</v>
      </c>
      <c r="I1063" t="b">
        <v>0</v>
      </c>
    </row>
    <row r="1064" spans="1:9" x14ac:dyDescent="0.35">
      <c r="A1064" t="s">
        <v>2747</v>
      </c>
      <c r="B1064" t="s">
        <v>4521</v>
      </c>
      <c r="D1064" t="b">
        <f>IFERROR(VLOOKUP(B1064,PatData!$A$2:$A$1440,1,),"")&lt;&gt;""</f>
        <v>1</v>
      </c>
      <c r="E1064" t="b">
        <v>0</v>
      </c>
      <c r="F1064" t="b">
        <v>0</v>
      </c>
      <c r="G1064" t="b">
        <v>0</v>
      </c>
      <c r="H1064" t="b">
        <v>1</v>
      </c>
      <c r="I1064" t="b">
        <v>0</v>
      </c>
    </row>
    <row r="1065" spans="1:9" x14ac:dyDescent="0.35">
      <c r="A1065" t="s">
        <v>2748</v>
      </c>
      <c r="B1065" t="s">
        <v>4522</v>
      </c>
      <c r="D1065" t="b">
        <f>IFERROR(VLOOKUP(B1065,PatData!$A$2:$A$1440,1,),"")&lt;&gt;""</f>
        <v>1</v>
      </c>
      <c r="E1065" t="b">
        <v>0</v>
      </c>
      <c r="F1065" t="b">
        <v>0</v>
      </c>
      <c r="G1065" t="b">
        <v>0</v>
      </c>
      <c r="H1065" t="b">
        <v>1</v>
      </c>
      <c r="I1065" t="b">
        <v>0</v>
      </c>
    </row>
    <row r="1066" spans="1:9" x14ac:dyDescent="0.35">
      <c r="A1066" t="s">
        <v>2749</v>
      </c>
      <c r="B1066" t="s">
        <v>4523</v>
      </c>
      <c r="D1066" t="b">
        <f>IFERROR(VLOOKUP(B1066,PatData!$A$2:$A$1440,1,),"")&lt;&gt;""</f>
        <v>1</v>
      </c>
      <c r="F1066" t="b">
        <v>0</v>
      </c>
      <c r="G1066" t="b">
        <v>0</v>
      </c>
      <c r="H1066" t="b">
        <v>1</v>
      </c>
      <c r="I1066" t="b">
        <v>0</v>
      </c>
    </row>
    <row r="1067" spans="1:9" x14ac:dyDescent="0.35">
      <c r="A1067" t="s">
        <v>2750</v>
      </c>
      <c r="B1067" t="s">
        <v>4524</v>
      </c>
      <c r="D1067" t="b">
        <f>IFERROR(VLOOKUP(B1067,PatData!$A$2:$A$1440,1,),"")&lt;&gt;""</f>
        <v>1</v>
      </c>
      <c r="F1067" t="b">
        <v>0</v>
      </c>
      <c r="G1067" t="b">
        <v>0</v>
      </c>
      <c r="H1067" t="b">
        <v>1</v>
      </c>
      <c r="I1067" t="b">
        <v>0</v>
      </c>
    </row>
    <row r="1068" spans="1:9" x14ac:dyDescent="0.35">
      <c r="A1068" t="s">
        <v>3855</v>
      </c>
      <c r="B1068" t="s">
        <v>4525</v>
      </c>
      <c r="D1068" t="b">
        <f>IFERROR(VLOOKUP(B1068,PatData!$A$2:$A$1440,1,),"")&lt;&gt;""</f>
        <v>1</v>
      </c>
      <c r="E1068">
        <v>1</v>
      </c>
      <c r="F1068" t="b">
        <v>0</v>
      </c>
      <c r="G1068" t="b">
        <v>0</v>
      </c>
      <c r="H1068" t="b">
        <v>1</v>
      </c>
      <c r="I1068" t="b">
        <v>0</v>
      </c>
    </row>
    <row r="1069" spans="1:9" x14ac:dyDescent="0.35">
      <c r="A1069" t="s">
        <v>3856</v>
      </c>
      <c r="B1069" t="s">
        <v>4526</v>
      </c>
      <c r="D1069" t="b">
        <f>IFERROR(VLOOKUP(B1069,PatData!$A$2:$A$1440,1,),"")&lt;&gt;""</f>
        <v>1</v>
      </c>
      <c r="E1069">
        <v>1</v>
      </c>
      <c r="F1069" t="b">
        <v>0</v>
      </c>
      <c r="G1069" t="b">
        <v>0</v>
      </c>
      <c r="H1069" t="b">
        <v>1</v>
      </c>
      <c r="I1069" t="b">
        <v>0</v>
      </c>
    </row>
    <row r="1070" spans="1:9" x14ac:dyDescent="0.35">
      <c r="A1070" t="s">
        <v>3857</v>
      </c>
      <c r="B1070" t="s">
        <v>4527</v>
      </c>
      <c r="D1070" t="b">
        <f>IFERROR(VLOOKUP(B1070,PatData!$A$2:$A$1440,1,),"")&lt;&gt;""</f>
        <v>1</v>
      </c>
      <c r="E1070">
        <v>1</v>
      </c>
      <c r="F1070" t="b">
        <v>0</v>
      </c>
      <c r="G1070" t="b">
        <v>0</v>
      </c>
      <c r="H1070" t="b">
        <v>1</v>
      </c>
      <c r="I1070" t="b">
        <v>0</v>
      </c>
    </row>
    <row r="1071" spans="1:9" x14ac:dyDescent="0.35">
      <c r="A1071" t="s">
        <v>3858</v>
      </c>
      <c r="B1071" t="s">
        <v>4528</v>
      </c>
      <c r="D1071" t="b">
        <f>IFERROR(VLOOKUP(B1071,PatData!$A$2:$A$1440,1,),"")&lt;&gt;""</f>
        <v>1</v>
      </c>
      <c r="E1071">
        <v>1</v>
      </c>
      <c r="F1071" t="b">
        <v>0</v>
      </c>
      <c r="G1071" t="b">
        <v>0</v>
      </c>
      <c r="H1071" t="b">
        <v>1</v>
      </c>
      <c r="I1071" t="b">
        <v>0</v>
      </c>
    </row>
    <row r="1072" spans="1:9" x14ac:dyDescent="0.35">
      <c r="A1072" t="s">
        <v>3859</v>
      </c>
      <c r="B1072" t="s">
        <v>4529</v>
      </c>
      <c r="D1072" t="b">
        <f>IFERROR(VLOOKUP(B1072,PatData!$A$2:$A$1440,1,),"")&lt;&gt;""</f>
        <v>1</v>
      </c>
      <c r="E1072">
        <v>1</v>
      </c>
      <c r="F1072" t="b">
        <v>0</v>
      </c>
      <c r="G1072" t="b">
        <v>0</v>
      </c>
      <c r="H1072" t="b">
        <v>1</v>
      </c>
      <c r="I1072" t="b">
        <v>0</v>
      </c>
    </row>
    <row r="1073" spans="1:9" x14ac:dyDescent="0.35">
      <c r="A1073" t="s">
        <v>3860</v>
      </c>
      <c r="B1073" t="s">
        <v>4530</v>
      </c>
      <c r="D1073" t="b">
        <f>IFERROR(VLOOKUP(B1073,PatData!$A$2:$A$1440,1,),"")&lt;&gt;""</f>
        <v>1</v>
      </c>
      <c r="E1073">
        <v>1</v>
      </c>
      <c r="F1073" t="b">
        <v>0</v>
      </c>
      <c r="G1073" t="b">
        <v>0</v>
      </c>
      <c r="H1073" t="b">
        <v>1</v>
      </c>
      <c r="I1073" t="b">
        <v>0</v>
      </c>
    </row>
    <row r="1074" spans="1:9" x14ac:dyDescent="0.35">
      <c r="A1074" t="s">
        <v>3861</v>
      </c>
      <c r="B1074" t="s">
        <v>4531</v>
      </c>
      <c r="D1074" t="b">
        <f>IFERROR(VLOOKUP(B1074,PatData!$A$2:$A$1440,1,),"")&lt;&gt;""</f>
        <v>1</v>
      </c>
      <c r="E1074">
        <v>1</v>
      </c>
      <c r="F1074" t="b">
        <v>0</v>
      </c>
      <c r="G1074" t="b">
        <v>0</v>
      </c>
      <c r="H1074" t="b">
        <v>1</v>
      </c>
      <c r="I1074" t="b">
        <v>0</v>
      </c>
    </row>
    <row r="1075" spans="1:9" x14ac:dyDescent="0.35">
      <c r="A1075" t="s">
        <v>3862</v>
      </c>
      <c r="B1075" t="s">
        <v>4532</v>
      </c>
      <c r="D1075" t="b">
        <f>IFERROR(VLOOKUP(B1075,PatData!$A$2:$A$1440,1,),"")&lt;&gt;""</f>
        <v>1</v>
      </c>
      <c r="E1075">
        <v>1</v>
      </c>
      <c r="F1075" t="b">
        <v>0</v>
      </c>
      <c r="G1075" t="b">
        <v>0</v>
      </c>
      <c r="H1075" t="b">
        <v>1</v>
      </c>
      <c r="I1075" t="b">
        <v>0</v>
      </c>
    </row>
    <row r="1076" spans="1:9" x14ac:dyDescent="0.35">
      <c r="A1076" t="s">
        <v>3863</v>
      </c>
      <c r="B1076" t="s">
        <v>4533</v>
      </c>
      <c r="D1076" t="b">
        <f>IFERROR(VLOOKUP(B1076,PatData!$A$2:$A$1440,1,),"")&lt;&gt;""</f>
        <v>1</v>
      </c>
      <c r="E1076">
        <v>1</v>
      </c>
      <c r="F1076" t="b">
        <v>0</v>
      </c>
      <c r="G1076" t="b">
        <v>0</v>
      </c>
      <c r="H1076" t="b">
        <v>1</v>
      </c>
      <c r="I1076" t="b">
        <v>0</v>
      </c>
    </row>
    <row r="1077" spans="1:9" x14ac:dyDescent="0.35">
      <c r="A1077" t="s">
        <v>3878</v>
      </c>
      <c r="B1077" t="s">
        <v>4534</v>
      </c>
      <c r="D1077" t="b">
        <f>IFERROR(VLOOKUP(B1077,PatData!$A$2:$A$1440,1,),"")&lt;&gt;""</f>
        <v>1</v>
      </c>
      <c r="E1077">
        <v>1</v>
      </c>
      <c r="F1077" t="b">
        <v>0</v>
      </c>
      <c r="G1077" t="b">
        <v>0</v>
      </c>
      <c r="H1077" t="b">
        <v>1</v>
      </c>
      <c r="I1077" t="b">
        <v>0</v>
      </c>
    </row>
    <row r="1078" spans="1:9" x14ac:dyDescent="0.35">
      <c r="A1078" t="s">
        <v>3879</v>
      </c>
      <c r="B1078" t="s">
        <v>4535</v>
      </c>
      <c r="D1078" t="b">
        <f>IFERROR(VLOOKUP(B1078,PatData!$A$2:$A$1440,1,),"")&lt;&gt;""</f>
        <v>1</v>
      </c>
      <c r="E1078">
        <v>1</v>
      </c>
      <c r="F1078" t="b">
        <v>0</v>
      </c>
      <c r="G1078" t="b">
        <v>0</v>
      </c>
      <c r="H1078" t="b">
        <v>1</v>
      </c>
      <c r="I1078" t="b">
        <v>0</v>
      </c>
    </row>
    <row r="1079" spans="1:9" x14ac:dyDescent="0.35">
      <c r="A1079" t="s">
        <v>3880</v>
      </c>
      <c r="B1079" t="s">
        <v>4536</v>
      </c>
      <c r="D1079" t="b">
        <f>IFERROR(VLOOKUP(B1079,PatData!$A$2:$A$1440,1,),"")&lt;&gt;""</f>
        <v>1</v>
      </c>
      <c r="E1079">
        <v>1</v>
      </c>
      <c r="F1079" t="b">
        <v>0</v>
      </c>
      <c r="G1079" t="b">
        <v>0</v>
      </c>
      <c r="H1079" t="b">
        <v>1</v>
      </c>
      <c r="I1079" t="b">
        <v>0</v>
      </c>
    </row>
    <row r="1080" spans="1:9" x14ac:dyDescent="0.35">
      <c r="A1080" t="s">
        <v>3881</v>
      </c>
      <c r="B1080" t="s">
        <v>4537</v>
      </c>
      <c r="D1080" t="b">
        <f>IFERROR(VLOOKUP(B1080,PatData!$A$2:$A$1440,1,),"")&lt;&gt;""</f>
        <v>1</v>
      </c>
      <c r="E1080">
        <v>1</v>
      </c>
      <c r="F1080" t="b">
        <v>0</v>
      </c>
      <c r="G1080" t="b">
        <v>0</v>
      </c>
      <c r="H1080" t="b">
        <v>1</v>
      </c>
      <c r="I1080" t="b">
        <v>0</v>
      </c>
    </row>
    <row r="1081" spans="1:9" x14ac:dyDescent="0.35">
      <c r="A1081" t="s">
        <v>3882</v>
      </c>
      <c r="B1081" t="s">
        <v>4538</v>
      </c>
      <c r="D1081" t="b">
        <f>IFERROR(VLOOKUP(B1081,PatData!$A$2:$A$1440,1,),"")&lt;&gt;""</f>
        <v>1</v>
      </c>
      <c r="E1081">
        <v>1</v>
      </c>
      <c r="F1081" t="b">
        <v>0</v>
      </c>
      <c r="G1081" t="b">
        <v>0</v>
      </c>
      <c r="H1081" t="b">
        <v>1</v>
      </c>
      <c r="I1081" t="b">
        <v>0</v>
      </c>
    </row>
    <row r="1082" spans="1:9" x14ac:dyDescent="0.35">
      <c r="A1082" t="s">
        <v>3883</v>
      </c>
      <c r="B1082" t="s">
        <v>4539</v>
      </c>
      <c r="D1082" t="b">
        <f>IFERROR(VLOOKUP(B1082,PatData!$A$2:$A$1440,1,),"")&lt;&gt;""</f>
        <v>1</v>
      </c>
      <c r="E1082">
        <v>1</v>
      </c>
      <c r="F1082" t="b">
        <v>0</v>
      </c>
      <c r="G1082" t="b">
        <v>0</v>
      </c>
      <c r="H1082" t="b">
        <v>1</v>
      </c>
      <c r="I1082" t="b">
        <v>0</v>
      </c>
    </row>
    <row r="1083" spans="1:9" x14ac:dyDescent="0.35">
      <c r="A1083" t="s">
        <v>3884</v>
      </c>
      <c r="B1083" t="s">
        <v>4540</v>
      </c>
      <c r="D1083" t="b">
        <f>IFERROR(VLOOKUP(B1083,PatData!$A$2:$A$1440,1,),"")&lt;&gt;""</f>
        <v>1</v>
      </c>
      <c r="E1083">
        <v>1</v>
      </c>
      <c r="F1083" t="b">
        <v>0</v>
      </c>
      <c r="G1083" t="b">
        <v>0</v>
      </c>
      <c r="H1083" t="b">
        <v>1</v>
      </c>
      <c r="I1083" t="b">
        <v>0</v>
      </c>
    </row>
    <row r="1084" spans="1:9" x14ac:dyDescent="0.35">
      <c r="A1084" t="s">
        <v>3885</v>
      </c>
      <c r="B1084" t="s">
        <v>4541</v>
      </c>
      <c r="D1084" t="b">
        <f>IFERROR(VLOOKUP(B1084,PatData!$A$2:$A$1440,1,),"")&lt;&gt;""</f>
        <v>1</v>
      </c>
      <c r="E1084">
        <v>1</v>
      </c>
      <c r="F1084" t="b">
        <v>0</v>
      </c>
      <c r="G1084" t="b">
        <v>0</v>
      </c>
      <c r="H1084" t="b">
        <v>1</v>
      </c>
      <c r="I1084" t="b">
        <v>0</v>
      </c>
    </row>
    <row r="1085" spans="1:9" x14ac:dyDescent="0.35">
      <c r="A1085" t="s">
        <v>3886</v>
      </c>
      <c r="B1085" t="s">
        <v>4542</v>
      </c>
      <c r="D1085" t="b">
        <f>IFERROR(VLOOKUP(B1085,PatData!$A$2:$A$1440,1,),"")&lt;&gt;""</f>
        <v>1</v>
      </c>
      <c r="E1085">
        <v>1</v>
      </c>
      <c r="F1085" t="b">
        <v>0</v>
      </c>
      <c r="G1085" t="b">
        <v>0</v>
      </c>
      <c r="H1085" t="b">
        <v>1</v>
      </c>
      <c r="I1085" t="b">
        <v>0</v>
      </c>
    </row>
    <row r="1086" spans="1:9" x14ac:dyDescent="0.35">
      <c r="A1086" t="s">
        <v>3040</v>
      </c>
      <c r="B1086" t="s">
        <v>4543</v>
      </c>
      <c r="D1086" t="b">
        <f>IFERROR(VLOOKUP(B1086,PatData!$A$2:$A$1440,1,),"")&lt;&gt;""</f>
        <v>1</v>
      </c>
      <c r="E1086">
        <v>5000</v>
      </c>
      <c r="F1086" t="b">
        <v>0</v>
      </c>
      <c r="G1086" t="b">
        <v>0</v>
      </c>
      <c r="H1086" t="b">
        <v>1</v>
      </c>
      <c r="I1086" t="b">
        <v>0</v>
      </c>
    </row>
    <row r="1087" spans="1:9" x14ac:dyDescent="0.35">
      <c r="A1087" t="s">
        <v>3041</v>
      </c>
      <c r="B1087" t="s">
        <v>4544</v>
      </c>
      <c r="D1087" t="b">
        <f>IFERROR(VLOOKUP(B1087,PatData!$A$2:$A$1440,1,),"")&lt;&gt;""</f>
        <v>1</v>
      </c>
      <c r="E1087">
        <v>5000</v>
      </c>
      <c r="F1087" t="b">
        <v>0</v>
      </c>
      <c r="G1087" t="b">
        <v>0</v>
      </c>
      <c r="H1087" t="b">
        <v>1</v>
      </c>
      <c r="I1087" t="b">
        <v>0</v>
      </c>
    </row>
    <row r="1088" spans="1:9" x14ac:dyDescent="0.35">
      <c r="A1088" t="s">
        <v>3736</v>
      </c>
      <c r="B1088" t="s">
        <v>4763</v>
      </c>
      <c r="D1088" t="b">
        <f>IFERROR(VLOOKUP(B1088,PatData!$A$2:$A$1440,1,),"")&lt;&gt;""</f>
        <v>1</v>
      </c>
      <c r="E1088">
        <v>1</v>
      </c>
      <c r="F1088" t="b">
        <v>0</v>
      </c>
      <c r="G1088" t="b">
        <v>0</v>
      </c>
      <c r="H1088" t="b">
        <v>1</v>
      </c>
      <c r="I1088" t="b">
        <v>0</v>
      </c>
    </row>
    <row r="1089" spans="1:9" x14ac:dyDescent="0.35">
      <c r="A1089" t="s">
        <v>3737</v>
      </c>
      <c r="B1089" t="s">
        <v>4764</v>
      </c>
      <c r="D1089" t="b">
        <f>IFERROR(VLOOKUP(B1089,PatData!$A$2:$A$1440,1,),"")&lt;&gt;""</f>
        <v>1</v>
      </c>
      <c r="E1089">
        <v>1</v>
      </c>
      <c r="F1089" t="b">
        <v>0</v>
      </c>
      <c r="G1089" t="b">
        <v>0</v>
      </c>
      <c r="H1089" t="b">
        <v>1</v>
      </c>
      <c r="I1089" t="b">
        <v>0</v>
      </c>
    </row>
    <row r="1090" spans="1:9" x14ac:dyDescent="0.35">
      <c r="A1090" t="s">
        <v>3042</v>
      </c>
      <c r="B1090" t="s">
        <v>4545</v>
      </c>
      <c r="D1090" t="b">
        <f>IFERROR(VLOOKUP(B1090,PatData!$A$2:$A$1440,1,),"")&lt;&gt;""</f>
        <v>1</v>
      </c>
      <c r="E1090">
        <v>5000</v>
      </c>
      <c r="F1090" t="b">
        <v>0</v>
      </c>
      <c r="G1090" t="b">
        <v>0</v>
      </c>
      <c r="H1090" t="b">
        <v>1</v>
      </c>
      <c r="I1090" t="b">
        <v>0</v>
      </c>
    </row>
    <row r="1091" spans="1:9" x14ac:dyDescent="0.35">
      <c r="A1091" t="s">
        <v>3043</v>
      </c>
      <c r="B1091" t="s">
        <v>4546</v>
      </c>
      <c r="D1091" t="b">
        <f>IFERROR(VLOOKUP(B1091,PatData!$A$2:$A$1440,1,),"")&lt;&gt;""</f>
        <v>1</v>
      </c>
      <c r="E1091">
        <v>5000</v>
      </c>
      <c r="F1091" t="b">
        <v>0</v>
      </c>
      <c r="G1091" t="b">
        <v>0</v>
      </c>
      <c r="H1091" t="b">
        <v>1</v>
      </c>
      <c r="I1091" t="b">
        <v>0</v>
      </c>
    </row>
    <row r="1092" spans="1:9" x14ac:dyDescent="0.35">
      <c r="A1092" t="s">
        <v>3044</v>
      </c>
      <c r="B1092" t="s">
        <v>4547</v>
      </c>
      <c r="D1092" t="b">
        <f>IFERROR(VLOOKUP(B1092,PatData!$A$2:$A$1440,1,),"")&lt;&gt;""</f>
        <v>1</v>
      </c>
      <c r="E1092">
        <v>5000</v>
      </c>
      <c r="F1092" t="b">
        <v>0</v>
      </c>
      <c r="G1092" t="b">
        <v>0</v>
      </c>
      <c r="H1092" t="b">
        <v>1</v>
      </c>
      <c r="I1092" t="b">
        <v>0</v>
      </c>
    </row>
    <row r="1093" spans="1:9" x14ac:dyDescent="0.35">
      <c r="A1093" t="s">
        <v>3045</v>
      </c>
      <c r="B1093" t="s">
        <v>4548</v>
      </c>
      <c r="D1093" t="b">
        <f>IFERROR(VLOOKUP(B1093,PatData!$A$2:$A$1440,1,),"")&lt;&gt;""</f>
        <v>1</v>
      </c>
      <c r="E1093">
        <v>5000</v>
      </c>
      <c r="F1093" t="b">
        <v>0</v>
      </c>
      <c r="G1093" t="b">
        <v>0</v>
      </c>
      <c r="H1093" t="b">
        <v>1</v>
      </c>
      <c r="I1093" t="b">
        <v>0</v>
      </c>
    </row>
    <row r="1094" spans="1:9" x14ac:dyDescent="0.35">
      <c r="A1094" t="s">
        <v>3046</v>
      </c>
      <c r="B1094" t="s">
        <v>4549</v>
      </c>
      <c r="D1094" t="b">
        <f>IFERROR(VLOOKUP(B1094,PatData!$A$2:$A$1440,1,),"")&lt;&gt;""</f>
        <v>1</v>
      </c>
      <c r="E1094">
        <v>0</v>
      </c>
      <c r="F1094" t="b">
        <v>0</v>
      </c>
      <c r="G1094" t="b">
        <v>0</v>
      </c>
      <c r="H1094" t="b">
        <v>1</v>
      </c>
      <c r="I1094" t="b">
        <v>0</v>
      </c>
    </row>
    <row r="1095" spans="1:9" x14ac:dyDescent="0.35">
      <c r="A1095" t="s">
        <v>3047</v>
      </c>
      <c r="B1095" t="s">
        <v>4550</v>
      </c>
      <c r="D1095" t="b">
        <f>IFERROR(VLOOKUP(B1095,PatData!$A$2:$A$1440,1,),"")&lt;&gt;""</f>
        <v>1</v>
      </c>
      <c r="E1095">
        <v>0</v>
      </c>
      <c r="F1095" t="b">
        <v>0</v>
      </c>
      <c r="G1095" t="b">
        <v>0</v>
      </c>
      <c r="H1095" t="b">
        <v>1</v>
      </c>
      <c r="I1095" t="b">
        <v>0</v>
      </c>
    </row>
    <row r="1096" spans="1:9" x14ac:dyDescent="0.35">
      <c r="A1096" t="s">
        <v>3048</v>
      </c>
      <c r="B1096" t="s">
        <v>4551</v>
      </c>
      <c r="D1096" t="b">
        <f>IFERROR(VLOOKUP(B1096,PatData!$A$2:$A$1440,1,),"")&lt;&gt;""</f>
        <v>1</v>
      </c>
      <c r="E1096">
        <v>0</v>
      </c>
      <c r="F1096" t="b">
        <v>0</v>
      </c>
      <c r="G1096" t="b">
        <v>0</v>
      </c>
      <c r="H1096" t="b">
        <v>1</v>
      </c>
      <c r="I1096" t="b">
        <v>0</v>
      </c>
    </row>
    <row r="1097" spans="1:9" x14ac:dyDescent="0.35">
      <c r="A1097" t="s">
        <v>3049</v>
      </c>
      <c r="B1097" t="s">
        <v>4552</v>
      </c>
      <c r="D1097" t="b">
        <f>IFERROR(VLOOKUP(B1097,PatData!$A$2:$A$1440,1,),"")&lt;&gt;""</f>
        <v>1</v>
      </c>
      <c r="E1097">
        <v>0</v>
      </c>
      <c r="F1097" t="b">
        <v>0</v>
      </c>
      <c r="G1097" t="b">
        <v>0</v>
      </c>
      <c r="H1097" t="b">
        <v>1</v>
      </c>
      <c r="I1097" t="b">
        <v>0</v>
      </c>
    </row>
    <row r="1098" spans="1:9" x14ac:dyDescent="0.35">
      <c r="A1098" t="s">
        <v>3050</v>
      </c>
      <c r="B1098" t="s">
        <v>4553</v>
      </c>
      <c r="D1098" t="b">
        <f>IFERROR(VLOOKUP(B1098,PatData!$A$2:$A$1440,1,),"")&lt;&gt;""</f>
        <v>1</v>
      </c>
      <c r="E1098">
        <v>0</v>
      </c>
      <c r="F1098" t="b">
        <v>0</v>
      </c>
      <c r="G1098" t="b">
        <v>0</v>
      </c>
      <c r="H1098" t="b">
        <v>1</v>
      </c>
      <c r="I1098" t="b">
        <v>0</v>
      </c>
    </row>
    <row r="1099" spans="1:9" x14ac:dyDescent="0.35">
      <c r="A1099" t="s">
        <v>3051</v>
      </c>
      <c r="B1099" t="s">
        <v>4554</v>
      </c>
      <c r="D1099" t="b">
        <f>IFERROR(VLOOKUP(B1099,PatData!$A$2:$A$1440,1,),"")&lt;&gt;""</f>
        <v>1</v>
      </c>
      <c r="E1099">
        <v>0</v>
      </c>
      <c r="F1099" t="b">
        <v>0</v>
      </c>
      <c r="G1099" t="b">
        <v>0</v>
      </c>
      <c r="H1099" t="b">
        <v>1</v>
      </c>
      <c r="I1099" t="b">
        <v>0</v>
      </c>
    </row>
    <row r="1100" spans="1:9" x14ac:dyDescent="0.35">
      <c r="A1100" t="s">
        <v>3052</v>
      </c>
      <c r="B1100" t="s">
        <v>4555</v>
      </c>
      <c r="D1100" t="b">
        <f>IFERROR(VLOOKUP(B1100,PatData!$A$2:$A$1440,1,),"")&lt;&gt;""</f>
        <v>1</v>
      </c>
      <c r="E1100">
        <v>0</v>
      </c>
      <c r="F1100" t="b">
        <v>0</v>
      </c>
      <c r="G1100" t="b">
        <v>0</v>
      </c>
      <c r="H1100" t="b">
        <v>1</v>
      </c>
      <c r="I1100" t="b">
        <v>0</v>
      </c>
    </row>
    <row r="1101" spans="1:9" x14ac:dyDescent="0.35">
      <c r="A1101" t="s">
        <v>3053</v>
      </c>
      <c r="B1101" t="s">
        <v>4556</v>
      </c>
      <c r="D1101" t="b">
        <f>IFERROR(VLOOKUP(B1101,PatData!$A$2:$A$1440,1,),"")&lt;&gt;""</f>
        <v>1</v>
      </c>
      <c r="E1101">
        <v>0</v>
      </c>
      <c r="F1101" t="b">
        <v>0</v>
      </c>
      <c r="G1101" t="b">
        <v>0</v>
      </c>
      <c r="H1101" t="b">
        <v>1</v>
      </c>
      <c r="I1101" t="b">
        <v>0</v>
      </c>
    </row>
    <row r="1102" spans="1:9" x14ac:dyDescent="0.35">
      <c r="A1102" t="s">
        <v>3054</v>
      </c>
      <c r="B1102" t="s">
        <v>4557</v>
      </c>
      <c r="D1102" t="b">
        <f>IFERROR(VLOOKUP(B1102,PatData!$A$2:$A$1440,1,),"")&lt;&gt;""</f>
        <v>1</v>
      </c>
      <c r="E1102">
        <v>0</v>
      </c>
      <c r="F1102" t="b">
        <v>0</v>
      </c>
      <c r="G1102" t="b">
        <v>0</v>
      </c>
      <c r="H1102" t="b">
        <v>1</v>
      </c>
      <c r="I1102" t="b">
        <v>0</v>
      </c>
    </row>
    <row r="1103" spans="1:9" x14ac:dyDescent="0.35">
      <c r="A1103" t="s">
        <v>3055</v>
      </c>
      <c r="B1103" t="s">
        <v>4558</v>
      </c>
      <c r="D1103" t="b">
        <f>IFERROR(VLOOKUP(B1103,PatData!$A$2:$A$1440,1,),"")&lt;&gt;""</f>
        <v>1</v>
      </c>
      <c r="E1103">
        <v>0</v>
      </c>
      <c r="F1103" t="b">
        <v>0</v>
      </c>
      <c r="G1103" t="b">
        <v>0</v>
      </c>
      <c r="H1103" t="b">
        <v>1</v>
      </c>
      <c r="I1103" t="b">
        <v>0</v>
      </c>
    </row>
    <row r="1104" spans="1:9" x14ac:dyDescent="0.35">
      <c r="A1104" t="s">
        <v>3056</v>
      </c>
      <c r="B1104" t="s">
        <v>4559</v>
      </c>
      <c r="D1104" t="b">
        <f>IFERROR(VLOOKUP(B1104,PatData!$A$2:$A$1440,1,),"")&lt;&gt;""</f>
        <v>1</v>
      </c>
      <c r="E1104">
        <v>0</v>
      </c>
      <c r="F1104" t="b">
        <v>0</v>
      </c>
      <c r="G1104" t="b">
        <v>0</v>
      </c>
      <c r="H1104" t="b">
        <v>1</v>
      </c>
      <c r="I1104" t="b">
        <v>0</v>
      </c>
    </row>
    <row r="1105" spans="1:9" x14ac:dyDescent="0.35">
      <c r="A1105" t="s">
        <v>3057</v>
      </c>
      <c r="B1105" t="s">
        <v>4560</v>
      </c>
      <c r="D1105" t="b">
        <f>IFERROR(VLOOKUP(B1105,PatData!$A$2:$A$1440,1,),"")&lt;&gt;""</f>
        <v>1</v>
      </c>
      <c r="E1105">
        <v>0</v>
      </c>
      <c r="F1105" t="b">
        <v>0</v>
      </c>
      <c r="G1105" t="b">
        <v>0</v>
      </c>
      <c r="H1105" t="b">
        <v>1</v>
      </c>
      <c r="I1105" t="b">
        <v>0</v>
      </c>
    </row>
    <row r="1106" spans="1:9" x14ac:dyDescent="0.35">
      <c r="A1106" t="s">
        <v>3058</v>
      </c>
      <c r="B1106" t="s">
        <v>4561</v>
      </c>
      <c r="D1106" t="b">
        <f>IFERROR(VLOOKUP(B1106,PatData!$A$2:$A$1440,1,),"")&lt;&gt;""</f>
        <v>1</v>
      </c>
      <c r="E1106">
        <v>0</v>
      </c>
      <c r="F1106" t="b">
        <v>0</v>
      </c>
      <c r="G1106" t="b">
        <v>0</v>
      </c>
      <c r="H1106" t="b">
        <v>1</v>
      </c>
      <c r="I1106" t="b">
        <v>0</v>
      </c>
    </row>
    <row r="1107" spans="1:9" x14ac:dyDescent="0.35">
      <c r="A1107" t="s">
        <v>3059</v>
      </c>
      <c r="B1107" t="s">
        <v>4562</v>
      </c>
      <c r="D1107" t="b">
        <f>IFERROR(VLOOKUP(B1107,PatData!$A$2:$A$1440,1,),"")&lt;&gt;""</f>
        <v>1</v>
      </c>
      <c r="E1107">
        <v>0</v>
      </c>
      <c r="F1107" t="b">
        <v>0</v>
      </c>
      <c r="G1107" t="b">
        <v>0</v>
      </c>
      <c r="H1107" t="b">
        <v>1</v>
      </c>
      <c r="I1107" t="b">
        <v>0</v>
      </c>
    </row>
    <row r="1108" spans="1:9" x14ac:dyDescent="0.35">
      <c r="A1108" t="s">
        <v>3060</v>
      </c>
      <c r="B1108" t="s">
        <v>4563</v>
      </c>
      <c r="D1108" t="b">
        <f>IFERROR(VLOOKUP(B1108,PatData!$A$2:$A$1440,1,),"")&lt;&gt;""</f>
        <v>1</v>
      </c>
      <c r="E1108">
        <v>0</v>
      </c>
      <c r="F1108" t="b">
        <v>0</v>
      </c>
      <c r="G1108" t="b">
        <v>0</v>
      </c>
      <c r="H1108" t="b">
        <v>1</v>
      </c>
      <c r="I1108" t="b">
        <v>0</v>
      </c>
    </row>
    <row r="1109" spans="1:9" x14ac:dyDescent="0.35">
      <c r="A1109" t="s">
        <v>3061</v>
      </c>
      <c r="B1109" t="s">
        <v>4564</v>
      </c>
      <c r="D1109" t="b">
        <f>IFERROR(VLOOKUP(B1109,PatData!$A$2:$A$1440,1,),"")&lt;&gt;""</f>
        <v>1</v>
      </c>
      <c r="E1109">
        <v>0</v>
      </c>
      <c r="F1109" t="b">
        <v>0</v>
      </c>
      <c r="G1109" t="b">
        <v>0</v>
      </c>
      <c r="H1109" t="b">
        <v>1</v>
      </c>
      <c r="I1109" t="b">
        <v>0</v>
      </c>
    </row>
    <row r="1110" spans="1:9" x14ac:dyDescent="0.35">
      <c r="A1110" t="s">
        <v>3062</v>
      </c>
      <c r="B1110" t="s">
        <v>4565</v>
      </c>
      <c r="D1110" t="b">
        <f>IFERROR(VLOOKUP(B1110,PatData!$A$2:$A$1440,1,),"")&lt;&gt;""</f>
        <v>1</v>
      </c>
      <c r="E1110">
        <v>0</v>
      </c>
      <c r="F1110" t="b">
        <v>0</v>
      </c>
      <c r="G1110" t="b">
        <v>0</v>
      </c>
      <c r="H1110" t="b">
        <v>1</v>
      </c>
      <c r="I1110" t="b">
        <v>0</v>
      </c>
    </row>
    <row r="1111" spans="1:9" x14ac:dyDescent="0.35">
      <c r="A1111" t="s">
        <v>3063</v>
      </c>
      <c r="B1111" t="s">
        <v>4566</v>
      </c>
      <c r="D1111" t="b">
        <f>IFERROR(VLOOKUP(B1111,PatData!$A$2:$A$1440,1,),"")&lt;&gt;""</f>
        <v>1</v>
      </c>
      <c r="E1111">
        <v>0</v>
      </c>
      <c r="F1111" t="b">
        <v>0</v>
      </c>
      <c r="G1111" t="b">
        <v>0</v>
      </c>
      <c r="H1111" t="b">
        <v>1</v>
      </c>
      <c r="I1111" t="b">
        <v>0</v>
      </c>
    </row>
    <row r="1112" spans="1:9" x14ac:dyDescent="0.35">
      <c r="A1112" t="s">
        <v>3064</v>
      </c>
      <c r="B1112" t="s">
        <v>4567</v>
      </c>
      <c r="D1112" t="b">
        <f>IFERROR(VLOOKUP(B1112,PatData!$A$2:$A$1440,1,),"")&lt;&gt;""</f>
        <v>1</v>
      </c>
      <c r="E1112">
        <v>0</v>
      </c>
      <c r="F1112" t="b">
        <v>0</v>
      </c>
      <c r="G1112" t="b">
        <v>0</v>
      </c>
      <c r="H1112" t="b">
        <v>1</v>
      </c>
      <c r="I1112" t="b">
        <v>0</v>
      </c>
    </row>
    <row r="1113" spans="1:9" x14ac:dyDescent="0.35">
      <c r="A1113" t="s">
        <v>3065</v>
      </c>
      <c r="B1113" t="s">
        <v>4568</v>
      </c>
      <c r="D1113" t="b">
        <f>IFERROR(VLOOKUP(B1113,PatData!$A$2:$A$1440,1,),"")&lt;&gt;""</f>
        <v>1</v>
      </c>
      <c r="E1113">
        <v>0</v>
      </c>
      <c r="F1113" t="b">
        <v>0</v>
      </c>
      <c r="G1113" t="b">
        <v>0</v>
      </c>
      <c r="H1113" t="b">
        <v>1</v>
      </c>
      <c r="I1113" t="b">
        <v>0</v>
      </c>
    </row>
    <row r="1114" spans="1:9" x14ac:dyDescent="0.35">
      <c r="A1114" t="s">
        <v>3066</v>
      </c>
      <c r="B1114" t="s">
        <v>4569</v>
      </c>
      <c r="D1114" t="b">
        <f>IFERROR(VLOOKUP(B1114,PatData!$A$2:$A$1440,1,),"")&lt;&gt;""</f>
        <v>1</v>
      </c>
      <c r="E1114">
        <v>0</v>
      </c>
      <c r="F1114" t="b">
        <v>0</v>
      </c>
      <c r="G1114" t="b">
        <v>0</v>
      </c>
      <c r="H1114" t="b">
        <v>1</v>
      </c>
      <c r="I1114" t="b">
        <v>0</v>
      </c>
    </row>
    <row r="1115" spans="1:9" x14ac:dyDescent="0.35">
      <c r="A1115" t="s">
        <v>3067</v>
      </c>
      <c r="B1115" t="s">
        <v>4570</v>
      </c>
      <c r="D1115" t="b">
        <f>IFERROR(VLOOKUP(B1115,PatData!$A$2:$A$1440,1,),"")&lt;&gt;""</f>
        <v>1</v>
      </c>
      <c r="E1115">
        <v>0</v>
      </c>
      <c r="F1115" t="b">
        <v>0</v>
      </c>
      <c r="G1115" t="b">
        <v>0</v>
      </c>
      <c r="H1115" t="b">
        <v>1</v>
      </c>
      <c r="I1115" t="b">
        <v>0</v>
      </c>
    </row>
    <row r="1116" spans="1:9" x14ac:dyDescent="0.35">
      <c r="A1116" t="s">
        <v>3068</v>
      </c>
      <c r="B1116" t="s">
        <v>4571</v>
      </c>
      <c r="D1116" t="b">
        <f>IFERROR(VLOOKUP(B1116,PatData!$A$2:$A$1440,1,),"")&lt;&gt;""</f>
        <v>1</v>
      </c>
      <c r="E1116">
        <v>0</v>
      </c>
      <c r="F1116" t="b">
        <v>0</v>
      </c>
      <c r="G1116" t="b">
        <v>0</v>
      </c>
      <c r="H1116" t="b">
        <v>1</v>
      </c>
      <c r="I1116" t="b">
        <v>0</v>
      </c>
    </row>
    <row r="1117" spans="1:9" x14ac:dyDescent="0.35">
      <c r="A1117" t="s">
        <v>3069</v>
      </c>
      <c r="B1117" t="s">
        <v>4572</v>
      </c>
      <c r="D1117" t="b">
        <f>IFERROR(VLOOKUP(B1117,PatData!$A$2:$A$1440,1,),"")&lt;&gt;""</f>
        <v>1</v>
      </c>
      <c r="E1117">
        <v>0</v>
      </c>
      <c r="F1117" t="b">
        <v>0</v>
      </c>
      <c r="G1117" t="b">
        <v>0</v>
      </c>
      <c r="H1117" t="b">
        <v>1</v>
      </c>
      <c r="I1117" t="b">
        <v>0</v>
      </c>
    </row>
    <row r="1118" spans="1:9" x14ac:dyDescent="0.35">
      <c r="A1118" t="s">
        <v>2593</v>
      </c>
      <c r="B1118" t="s">
        <v>4573</v>
      </c>
      <c r="D1118" t="b">
        <f>IFERROR(VLOOKUP(B1118,PatData!$A$2:$A$1440,1,),"")&lt;&gt;""</f>
        <v>1</v>
      </c>
      <c r="E1118">
        <v>0</v>
      </c>
      <c r="F1118" t="b">
        <v>0</v>
      </c>
      <c r="G1118" t="b">
        <v>0</v>
      </c>
      <c r="H1118" t="b">
        <v>1</v>
      </c>
      <c r="I1118" t="b">
        <v>0</v>
      </c>
    </row>
    <row r="1119" spans="1:9" x14ac:dyDescent="0.35">
      <c r="A1119" t="s">
        <v>2594</v>
      </c>
      <c r="B1119" t="s">
        <v>4574</v>
      </c>
      <c r="D1119" t="b">
        <f>IFERROR(VLOOKUP(B1119,PatData!$A$2:$A$1440,1,),"")&lt;&gt;""</f>
        <v>1</v>
      </c>
      <c r="E1119">
        <v>0</v>
      </c>
      <c r="F1119" t="b">
        <v>0</v>
      </c>
      <c r="G1119" t="b">
        <v>0</v>
      </c>
      <c r="H1119" t="b">
        <v>1</v>
      </c>
      <c r="I1119" t="b">
        <v>0</v>
      </c>
    </row>
    <row r="1120" spans="1:9" x14ac:dyDescent="0.35">
      <c r="A1120" t="s">
        <v>2595</v>
      </c>
      <c r="B1120" t="s">
        <v>4575</v>
      </c>
      <c r="D1120" t="b">
        <f>IFERROR(VLOOKUP(B1120,PatData!$A$2:$A$1440,1,),"")&lt;&gt;""</f>
        <v>1</v>
      </c>
      <c r="E1120">
        <v>0</v>
      </c>
      <c r="F1120" t="b">
        <v>0</v>
      </c>
      <c r="G1120" t="b">
        <v>0</v>
      </c>
      <c r="H1120" t="b">
        <v>1</v>
      </c>
      <c r="I1120" t="b">
        <v>0</v>
      </c>
    </row>
    <row r="1121" spans="1:9" x14ac:dyDescent="0.35">
      <c r="A1121" t="s">
        <v>2596</v>
      </c>
      <c r="B1121" t="s">
        <v>4576</v>
      </c>
      <c r="D1121" t="b">
        <f>IFERROR(VLOOKUP(B1121,PatData!$A$2:$A$1440,1,),"")&lt;&gt;""</f>
        <v>1</v>
      </c>
      <c r="E1121">
        <v>0</v>
      </c>
      <c r="F1121" t="b">
        <v>0</v>
      </c>
      <c r="G1121" t="b">
        <v>0</v>
      </c>
      <c r="H1121" t="b">
        <v>1</v>
      </c>
      <c r="I1121" t="b">
        <v>0</v>
      </c>
    </row>
    <row r="1122" spans="1:9" x14ac:dyDescent="0.35">
      <c r="A1122" t="s">
        <v>2597</v>
      </c>
      <c r="B1122" t="s">
        <v>4577</v>
      </c>
      <c r="D1122" t="b">
        <f>IFERROR(VLOOKUP(B1122,PatData!$A$2:$A$1440,1,),"")&lt;&gt;""</f>
        <v>1</v>
      </c>
      <c r="E1122">
        <v>0</v>
      </c>
      <c r="F1122" t="b">
        <v>0</v>
      </c>
      <c r="G1122" t="b">
        <v>0</v>
      </c>
      <c r="H1122" t="b">
        <v>1</v>
      </c>
      <c r="I1122" t="b">
        <v>0</v>
      </c>
    </row>
    <row r="1123" spans="1:9" x14ac:dyDescent="0.35">
      <c r="A1123" t="s">
        <v>2598</v>
      </c>
      <c r="B1123" t="s">
        <v>4578</v>
      </c>
      <c r="D1123" t="b">
        <f>IFERROR(VLOOKUP(B1123,PatData!$A$2:$A$1440,1,),"")&lt;&gt;""</f>
        <v>1</v>
      </c>
      <c r="E1123">
        <v>0</v>
      </c>
      <c r="F1123" t="b">
        <v>0</v>
      </c>
      <c r="G1123" t="b">
        <v>0</v>
      </c>
      <c r="H1123" t="b">
        <v>1</v>
      </c>
      <c r="I1123" t="b">
        <v>0</v>
      </c>
    </row>
    <row r="1124" spans="1:9" x14ac:dyDescent="0.35">
      <c r="A1124" t="s">
        <v>2599</v>
      </c>
      <c r="B1124" t="s">
        <v>4579</v>
      </c>
      <c r="D1124" t="b">
        <f>IFERROR(VLOOKUP(B1124,PatData!$A$2:$A$1440,1,),"")&lt;&gt;""</f>
        <v>1</v>
      </c>
      <c r="E1124">
        <v>0</v>
      </c>
      <c r="F1124" t="b">
        <v>0</v>
      </c>
      <c r="G1124" t="b">
        <v>0</v>
      </c>
      <c r="H1124" t="b">
        <v>1</v>
      </c>
      <c r="I1124" t="b">
        <v>0</v>
      </c>
    </row>
    <row r="1125" spans="1:9" x14ac:dyDescent="0.35">
      <c r="A1125" t="s">
        <v>2600</v>
      </c>
      <c r="B1125" t="s">
        <v>4580</v>
      </c>
      <c r="D1125" t="b">
        <f>IFERROR(VLOOKUP(B1125,PatData!$A$2:$A$1440,1,),"")&lt;&gt;""</f>
        <v>1</v>
      </c>
      <c r="E1125">
        <v>0</v>
      </c>
      <c r="F1125" t="b">
        <v>0</v>
      </c>
      <c r="G1125" t="b">
        <v>0</v>
      </c>
      <c r="H1125" t="b">
        <v>1</v>
      </c>
      <c r="I1125" t="b">
        <v>0</v>
      </c>
    </row>
    <row r="1126" spans="1:9" x14ac:dyDescent="0.35">
      <c r="A1126" t="s">
        <v>2601</v>
      </c>
      <c r="B1126" t="s">
        <v>4581</v>
      </c>
      <c r="D1126" t="b">
        <f>IFERROR(VLOOKUP(B1126,PatData!$A$2:$A$1440,1,),"")&lt;&gt;""</f>
        <v>1</v>
      </c>
      <c r="E1126">
        <v>0</v>
      </c>
      <c r="F1126" t="b">
        <v>0</v>
      </c>
      <c r="G1126" t="b">
        <v>0</v>
      </c>
      <c r="H1126" t="b">
        <v>1</v>
      </c>
      <c r="I1126" t="b">
        <v>0</v>
      </c>
    </row>
    <row r="1127" spans="1:9" x14ac:dyDescent="0.35">
      <c r="A1127" t="s">
        <v>3070</v>
      </c>
      <c r="B1127" t="s">
        <v>4582</v>
      </c>
      <c r="D1127" t="b">
        <f>IFERROR(VLOOKUP(B1127,PatData!$A$2:$A$1440,1,),"")&lt;&gt;""</f>
        <v>1</v>
      </c>
      <c r="E1127" t="s">
        <v>692</v>
      </c>
      <c r="F1127" t="b">
        <v>0</v>
      </c>
      <c r="G1127" t="b">
        <v>0</v>
      </c>
      <c r="H1127" t="b">
        <v>1</v>
      </c>
      <c r="I1127" t="b">
        <v>0</v>
      </c>
    </row>
    <row r="1128" spans="1:9" x14ac:dyDescent="0.35">
      <c r="A1128" t="s">
        <v>3071</v>
      </c>
      <c r="B1128" t="s">
        <v>4583</v>
      </c>
      <c r="D1128" t="b">
        <f>IFERROR(VLOOKUP(B1128,PatData!$A$2:$A$1440,1,),"")&lt;&gt;""</f>
        <v>1</v>
      </c>
      <c r="F1128" t="b">
        <v>0</v>
      </c>
      <c r="G1128" t="b">
        <v>0</v>
      </c>
      <c r="H1128" t="b">
        <v>1</v>
      </c>
      <c r="I1128" t="b">
        <v>0</v>
      </c>
    </row>
    <row r="1129" spans="1:9" x14ac:dyDescent="0.35">
      <c r="A1129" t="s">
        <v>3072</v>
      </c>
      <c r="B1129" t="s">
        <v>4584</v>
      </c>
      <c r="D1129" t="b">
        <f>IFERROR(VLOOKUP(B1129,PatData!$A$2:$A$1440,1,),"")&lt;&gt;""</f>
        <v>1</v>
      </c>
      <c r="E1129">
        <v>2</v>
      </c>
      <c r="F1129" t="b">
        <v>0</v>
      </c>
      <c r="G1129" t="b">
        <v>0</v>
      </c>
      <c r="H1129" t="b">
        <v>1</v>
      </c>
      <c r="I1129" t="b">
        <v>0</v>
      </c>
    </row>
    <row r="1130" spans="1:9" x14ac:dyDescent="0.35">
      <c r="A1130" t="s">
        <v>3073</v>
      </c>
      <c r="B1130" t="s">
        <v>4585</v>
      </c>
      <c r="D1130" t="b">
        <f>IFERROR(VLOOKUP(B1130,PatData!$A$2:$A$1440,1,),"")&lt;&gt;""</f>
        <v>1</v>
      </c>
      <c r="E1130">
        <v>1</v>
      </c>
      <c r="F1130" t="b">
        <v>0</v>
      </c>
      <c r="G1130" t="b">
        <v>0</v>
      </c>
      <c r="H1130" t="b">
        <v>1</v>
      </c>
      <c r="I1130" t="b">
        <v>0</v>
      </c>
    </row>
    <row r="1131" spans="1:9" x14ac:dyDescent="0.35">
      <c r="A1131" t="s">
        <v>3074</v>
      </c>
      <c r="B1131" t="s">
        <v>4586</v>
      </c>
      <c r="D1131" t="b">
        <f>IFERROR(VLOOKUP(B1131,PatData!$A$2:$A$1440,1,),"")&lt;&gt;""</f>
        <v>1</v>
      </c>
      <c r="E1131">
        <v>1</v>
      </c>
      <c r="F1131" t="b">
        <v>0</v>
      </c>
      <c r="G1131" t="b">
        <v>0</v>
      </c>
      <c r="H1131" t="b">
        <v>1</v>
      </c>
      <c r="I1131" t="b">
        <v>0</v>
      </c>
    </row>
    <row r="1132" spans="1:9" x14ac:dyDescent="0.35">
      <c r="A1132" t="s">
        <v>3075</v>
      </c>
      <c r="B1132" t="s">
        <v>4587</v>
      </c>
      <c r="D1132" t="b">
        <f>IFERROR(VLOOKUP(B1132,PatData!$A$2:$A$1440,1,),"")&lt;&gt;""</f>
        <v>1</v>
      </c>
      <c r="E1132">
        <v>1</v>
      </c>
      <c r="F1132" t="b">
        <v>0</v>
      </c>
      <c r="G1132" t="b">
        <v>0</v>
      </c>
      <c r="H1132" t="b">
        <v>1</v>
      </c>
      <c r="I1132" t="b">
        <v>0</v>
      </c>
    </row>
    <row r="1133" spans="1:9" x14ac:dyDescent="0.35">
      <c r="A1133" t="s">
        <v>3076</v>
      </c>
      <c r="B1133" t="s">
        <v>4588</v>
      </c>
      <c r="D1133" t="b">
        <f>IFERROR(VLOOKUP(B1133,PatData!$A$2:$A$1440,1,),"")&lt;&gt;""</f>
        <v>1</v>
      </c>
      <c r="E1133">
        <v>1</v>
      </c>
      <c r="F1133" t="b">
        <v>0</v>
      </c>
      <c r="G1133" t="b">
        <v>0</v>
      </c>
      <c r="H1133" t="b">
        <v>1</v>
      </c>
      <c r="I1133" t="b">
        <v>0</v>
      </c>
    </row>
    <row r="1134" spans="1:9" x14ac:dyDescent="0.35">
      <c r="A1134" t="s">
        <v>3077</v>
      </c>
      <c r="B1134" t="s">
        <v>4589</v>
      </c>
      <c r="D1134" t="b">
        <f>IFERROR(VLOOKUP(B1134,PatData!$A$2:$A$1440,1,),"")&lt;&gt;""</f>
        <v>1</v>
      </c>
      <c r="E1134">
        <v>1</v>
      </c>
      <c r="F1134" t="b">
        <v>0</v>
      </c>
      <c r="G1134" t="b">
        <v>0</v>
      </c>
      <c r="H1134" t="b">
        <v>1</v>
      </c>
      <c r="I1134" t="b">
        <v>0</v>
      </c>
    </row>
    <row r="1135" spans="1:9" x14ac:dyDescent="0.35">
      <c r="A1135" t="s">
        <v>3078</v>
      </c>
      <c r="B1135" t="s">
        <v>4590</v>
      </c>
      <c r="D1135" t="b">
        <f>IFERROR(VLOOKUP(B1135,PatData!$A$2:$A$1440,1,),"")&lt;&gt;""</f>
        <v>1</v>
      </c>
      <c r="E1135">
        <v>1</v>
      </c>
      <c r="F1135" t="b">
        <v>0</v>
      </c>
      <c r="G1135" t="b">
        <v>0</v>
      </c>
      <c r="H1135" t="b">
        <v>1</v>
      </c>
      <c r="I1135" t="b">
        <v>0</v>
      </c>
    </row>
    <row r="1136" spans="1:9" x14ac:dyDescent="0.35">
      <c r="A1136" t="s">
        <v>3079</v>
      </c>
      <c r="B1136" t="s">
        <v>4591</v>
      </c>
      <c r="D1136" t="b">
        <f>IFERROR(VLOOKUP(B1136,PatData!$A$2:$A$1440,1,),"")&lt;&gt;""</f>
        <v>1</v>
      </c>
      <c r="E1136">
        <v>1</v>
      </c>
      <c r="F1136" t="b">
        <v>0</v>
      </c>
      <c r="G1136" t="b">
        <v>0</v>
      </c>
      <c r="H1136" t="b">
        <v>1</v>
      </c>
      <c r="I1136" t="b">
        <v>0</v>
      </c>
    </row>
    <row r="1137" spans="1:9" x14ac:dyDescent="0.35">
      <c r="A1137" t="s">
        <v>3080</v>
      </c>
      <c r="B1137" t="s">
        <v>4592</v>
      </c>
      <c r="D1137" t="b">
        <f>IFERROR(VLOOKUP(B1137,PatData!$A$2:$A$1440,1,),"")&lt;&gt;""</f>
        <v>1</v>
      </c>
      <c r="E1137">
        <v>1</v>
      </c>
      <c r="F1137" t="b">
        <v>0</v>
      </c>
      <c r="G1137" t="b">
        <v>0</v>
      </c>
      <c r="H1137" t="b">
        <v>1</v>
      </c>
      <c r="I1137" t="b">
        <v>0</v>
      </c>
    </row>
    <row r="1138" spans="1:9" x14ac:dyDescent="0.35">
      <c r="A1138" t="s">
        <v>3081</v>
      </c>
      <c r="B1138" t="s">
        <v>4593</v>
      </c>
      <c r="D1138" t="b">
        <f>IFERROR(VLOOKUP(B1138,PatData!$A$2:$A$1440,1,),"")&lt;&gt;""</f>
        <v>1</v>
      </c>
      <c r="E1138">
        <v>2</v>
      </c>
      <c r="F1138" t="b">
        <v>0</v>
      </c>
      <c r="G1138" t="b">
        <v>0</v>
      </c>
      <c r="H1138" t="b">
        <v>1</v>
      </c>
      <c r="I1138" t="b">
        <v>0</v>
      </c>
    </row>
    <row r="1139" spans="1:9" x14ac:dyDescent="0.35">
      <c r="A1139" t="s">
        <v>3082</v>
      </c>
      <c r="B1139" t="s">
        <v>4594</v>
      </c>
      <c r="D1139" t="b">
        <f>IFERROR(VLOOKUP(B1139,PatData!$A$2:$A$1440,1,),"")&lt;&gt;""</f>
        <v>1</v>
      </c>
      <c r="E1139">
        <v>1</v>
      </c>
      <c r="F1139" t="b">
        <v>0</v>
      </c>
      <c r="G1139" t="b">
        <v>0</v>
      </c>
      <c r="H1139" t="b">
        <v>1</v>
      </c>
      <c r="I1139" t="b">
        <v>0</v>
      </c>
    </row>
    <row r="1140" spans="1:9" x14ac:dyDescent="0.35">
      <c r="A1140" t="s">
        <v>3083</v>
      </c>
      <c r="B1140" t="s">
        <v>4595</v>
      </c>
      <c r="D1140" t="b">
        <f>IFERROR(VLOOKUP(B1140,PatData!$A$2:$A$1440,1,),"")&lt;&gt;""</f>
        <v>1</v>
      </c>
      <c r="E1140">
        <v>1</v>
      </c>
      <c r="F1140" t="b">
        <v>0</v>
      </c>
      <c r="G1140" t="b">
        <v>0</v>
      </c>
      <c r="H1140" t="b">
        <v>1</v>
      </c>
      <c r="I1140" t="b">
        <v>0</v>
      </c>
    </row>
    <row r="1141" spans="1:9" x14ac:dyDescent="0.35">
      <c r="A1141" t="s">
        <v>3084</v>
      </c>
      <c r="B1141" t="s">
        <v>4596</v>
      </c>
      <c r="D1141" t="b">
        <f>IFERROR(VLOOKUP(B1141,PatData!$A$2:$A$1440,1,),"")&lt;&gt;""</f>
        <v>1</v>
      </c>
      <c r="E1141">
        <v>1</v>
      </c>
      <c r="F1141" t="b">
        <v>0</v>
      </c>
      <c r="G1141" t="b">
        <v>0</v>
      </c>
      <c r="H1141" t="b">
        <v>1</v>
      </c>
      <c r="I1141" t="b">
        <v>0</v>
      </c>
    </row>
    <row r="1142" spans="1:9" x14ac:dyDescent="0.35">
      <c r="A1142" t="s">
        <v>3085</v>
      </c>
      <c r="B1142" t="s">
        <v>4597</v>
      </c>
      <c r="D1142" t="b">
        <f>IFERROR(VLOOKUP(B1142,PatData!$A$2:$A$1440,1,),"")&lt;&gt;""</f>
        <v>1</v>
      </c>
      <c r="E1142">
        <v>1</v>
      </c>
      <c r="F1142" t="b">
        <v>0</v>
      </c>
      <c r="G1142" t="b">
        <v>0</v>
      </c>
      <c r="H1142" t="b">
        <v>1</v>
      </c>
      <c r="I1142" t="b">
        <v>0</v>
      </c>
    </row>
    <row r="1143" spans="1:9" x14ac:dyDescent="0.35">
      <c r="A1143" t="s">
        <v>3086</v>
      </c>
      <c r="B1143" t="s">
        <v>4598</v>
      </c>
      <c r="D1143" t="b">
        <f>IFERROR(VLOOKUP(B1143,PatData!$A$2:$A$1440,1,),"")&lt;&gt;""</f>
        <v>1</v>
      </c>
      <c r="E1143">
        <v>1</v>
      </c>
      <c r="F1143" t="b">
        <v>0</v>
      </c>
      <c r="G1143" t="b">
        <v>0</v>
      </c>
      <c r="H1143" t="b">
        <v>1</v>
      </c>
      <c r="I1143" t="b">
        <v>0</v>
      </c>
    </row>
    <row r="1144" spans="1:9" x14ac:dyDescent="0.35">
      <c r="A1144" t="s">
        <v>3087</v>
      </c>
      <c r="B1144" t="s">
        <v>4599</v>
      </c>
      <c r="D1144" t="b">
        <f>IFERROR(VLOOKUP(B1144,PatData!$A$2:$A$1440,1,),"")&lt;&gt;""</f>
        <v>1</v>
      </c>
      <c r="E1144">
        <v>1</v>
      </c>
      <c r="F1144" t="b">
        <v>0</v>
      </c>
      <c r="G1144" t="b">
        <v>0</v>
      </c>
      <c r="H1144" t="b">
        <v>1</v>
      </c>
      <c r="I1144" t="b">
        <v>0</v>
      </c>
    </row>
    <row r="1145" spans="1:9" x14ac:dyDescent="0.35">
      <c r="A1145" t="s">
        <v>3088</v>
      </c>
      <c r="B1145" t="s">
        <v>4600</v>
      </c>
      <c r="D1145" t="b">
        <f>IFERROR(VLOOKUP(B1145,PatData!$A$2:$A$1440,1,),"")&lt;&gt;""</f>
        <v>1</v>
      </c>
      <c r="E1145">
        <v>1</v>
      </c>
      <c r="F1145" t="b">
        <v>0</v>
      </c>
      <c r="G1145" t="b">
        <v>0</v>
      </c>
      <c r="H1145" t="b">
        <v>1</v>
      </c>
      <c r="I1145" t="b">
        <v>0</v>
      </c>
    </row>
    <row r="1146" spans="1:9" x14ac:dyDescent="0.35">
      <c r="A1146" t="s">
        <v>3089</v>
      </c>
      <c r="B1146" t="s">
        <v>4601</v>
      </c>
      <c r="D1146" t="b">
        <f>IFERROR(VLOOKUP(B1146,PatData!$A$2:$A$1440,1,),"")&lt;&gt;""</f>
        <v>1</v>
      </c>
      <c r="E1146">
        <v>1</v>
      </c>
      <c r="F1146" t="b">
        <v>0</v>
      </c>
      <c r="G1146" t="b">
        <v>0</v>
      </c>
      <c r="H1146" t="b">
        <v>1</v>
      </c>
      <c r="I1146" t="b">
        <v>0</v>
      </c>
    </row>
    <row r="1147" spans="1:9" x14ac:dyDescent="0.35">
      <c r="A1147" t="s">
        <v>2065</v>
      </c>
      <c r="B1147" t="s">
        <v>3799</v>
      </c>
      <c r="D1147" t="b">
        <f>IFERROR(VLOOKUP(B1147,PatData!$A$2:$A$1440,1,),"")&lt;&gt;""</f>
        <v>1</v>
      </c>
      <c r="E1147">
        <v>5000</v>
      </c>
      <c r="F1147" t="b">
        <v>0</v>
      </c>
      <c r="G1147" t="b">
        <v>0</v>
      </c>
      <c r="H1147" t="b">
        <v>1</v>
      </c>
      <c r="I1147" t="b">
        <v>0</v>
      </c>
    </row>
    <row r="1148" spans="1:9" x14ac:dyDescent="0.35">
      <c r="A1148" t="s">
        <v>2617</v>
      </c>
      <c r="B1148" t="s">
        <v>4358</v>
      </c>
      <c r="D1148" t="b">
        <f>IFERROR(VLOOKUP(B1148,PatData!$A$2:$A$1440,1,),"")&lt;&gt;""</f>
        <v>1</v>
      </c>
      <c r="E1148">
        <v>5000</v>
      </c>
      <c r="F1148" t="b">
        <v>0</v>
      </c>
      <c r="G1148" t="b">
        <v>0</v>
      </c>
      <c r="H1148" t="b">
        <v>1</v>
      </c>
      <c r="I1148" t="b">
        <v>0</v>
      </c>
    </row>
    <row r="1149" spans="1:9" x14ac:dyDescent="0.35">
      <c r="A1149" t="s">
        <v>3090</v>
      </c>
      <c r="B1149" t="s">
        <v>4602</v>
      </c>
      <c r="D1149" t="b">
        <f>IFERROR(VLOOKUP(B1149,PatData!$A$2:$A$1440,1,),"")&lt;&gt;""</f>
        <v>1</v>
      </c>
      <c r="E1149">
        <v>1</v>
      </c>
      <c r="F1149" t="b">
        <v>0</v>
      </c>
      <c r="G1149" t="b">
        <v>0</v>
      </c>
      <c r="H1149" t="b">
        <v>1</v>
      </c>
      <c r="I1149" t="b">
        <v>0</v>
      </c>
    </row>
    <row r="1150" spans="1:9" x14ac:dyDescent="0.35">
      <c r="A1150" t="s">
        <v>3091</v>
      </c>
      <c r="B1150" t="s">
        <v>4603</v>
      </c>
      <c r="D1150" t="b">
        <f>IFERROR(VLOOKUP(B1150,PatData!$A$2:$A$1440,1,),"")&lt;&gt;""</f>
        <v>1</v>
      </c>
      <c r="E1150">
        <v>1</v>
      </c>
      <c r="F1150" t="b">
        <v>0</v>
      </c>
      <c r="G1150" t="b">
        <v>0</v>
      </c>
      <c r="H1150" t="b">
        <v>1</v>
      </c>
      <c r="I1150" t="b">
        <v>0</v>
      </c>
    </row>
    <row r="1151" spans="1:9" x14ac:dyDescent="0.35">
      <c r="A1151" t="s">
        <v>3097</v>
      </c>
      <c r="B1151" t="s">
        <v>4604</v>
      </c>
      <c r="D1151" t="b">
        <f>IFERROR(VLOOKUP(B1151,PatData!$A$2:$A$1440,1,),"")&lt;&gt;""</f>
        <v>1</v>
      </c>
      <c r="E1151" t="s">
        <v>666</v>
      </c>
      <c r="F1151" t="b">
        <v>0</v>
      </c>
      <c r="G1151" t="b">
        <v>0</v>
      </c>
      <c r="H1151" t="b">
        <v>1</v>
      </c>
      <c r="I1151" t="b">
        <v>0</v>
      </c>
    </row>
    <row r="1152" spans="1:9" x14ac:dyDescent="0.35">
      <c r="A1152" t="s">
        <v>3098</v>
      </c>
      <c r="B1152" t="s">
        <v>4605</v>
      </c>
      <c r="D1152" t="b">
        <f>IFERROR(VLOOKUP(B1152,PatData!$A$2:$A$1440,1,),"")&lt;&gt;""</f>
        <v>1</v>
      </c>
      <c r="F1152" t="b">
        <v>0</v>
      </c>
      <c r="G1152" t="b">
        <v>0</v>
      </c>
      <c r="H1152" t="b">
        <v>1</v>
      </c>
      <c r="I1152" t="b">
        <v>0</v>
      </c>
    </row>
    <row r="1153" spans="1:9" x14ac:dyDescent="0.35">
      <c r="A1153" t="s">
        <v>3099</v>
      </c>
      <c r="B1153" t="s">
        <v>4606</v>
      </c>
      <c r="D1153" t="b">
        <f>IFERROR(VLOOKUP(B1153,PatData!$A$2:$A$1440,1,),"")&lt;&gt;""</f>
        <v>1</v>
      </c>
      <c r="E1153">
        <v>30</v>
      </c>
      <c r="F1153" t="b">
        <v>0</v>
      </c>
      <c r="G1153" t="b">
        <v>0</v>
      </c>
      <c r="H1153" t="b">
        <v>1</v>
      </c>
      <c r="I1153" t="b">
        <v>0</v>
      </c>
    </row>
    <row r="1154" spans="1:9" x14ac:dyDescent="0.35">
      <c r="A1154" t="s">
        <v>3100</v>
      </c>
      <c r="B1154" t="s">
        <v>4607</v>
      </c>
      <c r="D1154" t="b">
        <f>IFERROR(VLOOKUP(B1154,PatData!$A$2:$A$1440,1,),"")&lt;&gt;""</f>
        <v>1</v>
      </c>
      <c r="E1154">
        <v>30</v>
      </c>
      <c r="F1154" t="b">
        <v>0</v>
      </c>
      <c r="G1154" t="b">
        <v>0</v>
      </c>
      <c r="H1154" t="b">
        <v>1</v>
      </c>
      <c r="I1154" t="b">
        <v>0</v>
      </c>
    </row>
    <row r="1155" spans="1:9" x14ac:dyDescent="0.35">
      <c r="A1155" t="s">
        <v>3712</v>
      </c>
      <c r="B1155" t="s">
        <v>4623</v>
      </c>
      <c r="D1155" t="b">
        <f>IFERROR(VLOOKUP(B1155,PatData!$A$2:$A$1440,1,),"")&lt;&gt;""</f>
        <v>1</v>
      </c>
      <c r="E1155">
        <v>42370</v>
      </c>
      <c r="F1155" t="b">
        <v>0</v>
      </c>
      <c r="G1155" t="b">
        <v>0</v>
      </c>
      <c r="H1155" t="b">
        <v>0</v>
      </c>
      <c r="I1155" t="b">
        <v>0</v>
      </c>
    </row>
    <row r="1156" spans="1:9" x14ac:dyDescent="0.35">
      <c r="A1156" t="s">
        <v>3370</v>
      </c>
      <c r="B1156" t="s">
        <v>4841</v>
      </c>
      <c r="D1156" t="b">
        <f>IFERROR(VLOOKUP(B1156,PatData!$A$2:$A$1440,1,),"")&lt;&gt;""</f>
        <v>1</v>
      </c>
      <c r="E1156">
        <v>100</v>
      </c>
      <c r="F1156" t="b">
        <v>0</v>
      </c>
      <c r="G1156" t="b">
        <v>0</v>
      </c>
      <c r="H1156" t="b">
        <v>0</v>
      </c>
      <c r="I1156" t="b">
        <v>0</v>
      </c>
    </row>
    <row r="1157" spans="1:9" x14ac:dyDescent="0.35">
      <c r="A1157" t="s">
        <v>3658</v>
      </c>
      <c r="B1157" t="s">
        <v>4842</v>
      </c>
      <c r="D1157" t="b">
        <f>IFERROR(VLOOKUP(B1157,PatData!$A$2:$A$1440,1,),"")&lt;&gt;""</f>
        <v>1</v>
      </c>
      <c r="E1157">
        <v>80</v>
      </c>
      <c r="F1157" t="b">
        <v>0</v>
      </c>
      <c r="G1157" t="b">
        <v>0</v>
      </c>
      <c r="H1157" t="b">
        <v>0</v>
      </c>
      <c r="I1157" t="b">
        <v>0</v>
      </c>
    </row>
    <row r="1158" spans="1:9" x14ac:dyDescent="0.35">
      <c r="A1158" t="s">
        <v>3292</v>
      </c>
      <c r="B1158" t="s">
        <v>4293</v>
      </c>
      <c r="D1158" t="b">
        <f>IFERROR(VLOOKUP(B1158,PatData!$A$2:$A$1440,1,),"")&lt;&gt;""</f>
        <v>1</v>
      </c>
      <c r="F1158" t="b">
        <v>0</v>
      </c>
      <c r="G1158" t="b">
        <v>0</v>
      </c>
      <c r="H1158" t="b">
        <v>0</v>
      </c>
      <c r="I1158" t="b">
        <v>1</v>
      </c>
    </row>
    <row r="1159" spans="1:9" x14ac:dyDescent="0.35">
      <c r="A1159" t="s">
        <v>3293</v>
      </c>
      <c r="B1159" t="s">
        <v>4294</v>
      </c>
      <c r="D1159" t="b">
        <f>IFERROR(VLOOKUP(B1159,PatData!$A$2:$A$1440,1,),"")&lt;&gt;""</f>
        <v>1</v>
      </c>
      <c r="F1159" t="b">
        <v>0</v>
      </c>
      <c r="G1159" t="b">
        <v>0</v>
      </c>
      <c r="H1159" t="b">
        <v>0</v>
      </c>
      <c r="I1159" t="b">
        <v>1</v>
      </c>
    </row>
    <row r="1160" spans="1:9" x14ac:dyDescent="0.35">
      <c r="A1160" t="s">
        <v>3294</v>
      </c>
      <c r="B1160" t="s">
        <v>4295</v>
      </c>
      <c r="D1160" t="b">
        <f>IFERROR(VLOOKUP(B1160,PatData!$A$2:$A$1440,1,),"")&lt;&gt;""</f>
        <v>1</v>
      </c>
      <c r="F1160" t="b">
        <v>0</v>
      </c>
      <c r="G1160" t="b">
        <v>0</v>
      </c>
      <c r="H1160" t="b">
        <v>0</v>
      </c>
      <c r="I1160" t="b">
        <v>1</v>
      </c>
    </row>
    <row r="1161" spans="1:9" x14ac:dyDescent="0.35">
      <c r="A1161" t="s">
        <v>3295</v>
      </c>
      <c r="B1161" t="s">
        <v>4296</v>
      </c>
      <c r="D1161" t="b">
        <f>IFERROR(VLOOKUP(B1161,PatData!$A$2:$A$1440,1,),"")&lt;&gt;""</f>
        <v>1</v>
      </c>
      <c r="F1161" t="b">
        <v>0</v>
      </c>
      <c r="G1161" t="b">
        <v>0</v>
      </c>
      <c r="H1161" t="b">
        <v>0</v>
      </c>
      <c r="I1161" t="b">
        <v>1</v>
      </c>
    </row>
    <row r="1162" spans="1:9" x14ac:dyDescent="0.35">
      <c r="A1162" t="s">
        <v>3296</v>
      </c>
      <c r="B1162" t="s">
        <v>4297</v>
      </c>
      <c r="D1162" t="b">
        <f>IFERROR(VLOOKUP(B1162,PatData!$A$2:$A$1440,1,),"")&lt;&gt;""</f>
        <v>1</v>
      </c>
      <c r="F1162" t="b">
        <v>0</v>
      </c>
      <c r="G1162" t="b">
        <v>0</v>
      </c>
      <c r="H1162" t="b">
        <v>0</v>
      </c>
      <c r="I1162" t="b">
        <v>1</v>
      </c>
    </row>
    <row r="1163" spans="1:9" x14ac:dyDescent="0.35">
      <c r="A1163" t="s">
        <v>3297</v>
      </c>
      <c r="B1163" t="s">
        <v>4298</v>
      </c>
      <c r="D1163" t="b">
        <f>IFERROR(VLOOKUP(B1163,PatData!$A$2:$A$1440,1,),"")&lt;&gt;""</f>
        <v>1</v>
      </c>
      <c r="F1163" t="b">
        <v>0</v>
      </c>
      <c r="G1163" t="b">
        <v>0</v>
      </c>
      <c r="H1163" t="b">
        <v>0</v>
      </c>
      <c r="I1163" t="b">
        <v>1</v>
      </c>
    </row>
    <row r="1164" spans="1:9" x14ac:dyDescent="0.35">
      <c r="A1164" t="s">
        <v>3298</v>
      </c>
      <c r="B1164" t="s">
        <v>4299</v>
      </c>
      <c r="D1164" t="b">
        <f>IFERROR(VLOOKUP(B1164,PatData!$A$2:$A$1440,1,),"")&lt;&gt;""</f>
        <v>1</v>
      </c>
      <c r="F1164" t="b">
        <v>0</v>
      </c>
      <c r="G1164" t="b">
        <v>0</v>
      </c>
      <c r="H1164" t="b">
        <v>0</v>
      </c>
      <c r="I1164" t="b">
        <v>1</v>
      </c>
    </row>
    <row r="1165" spans="1:9" x14ac:dyDescent="0.35">
      <c r="A1165" t="s">
        <v>3299</v>
      </c>
      <c r="B1165" t="s">
        <v>4300</v>
      </c>
      <c r="D1165" t="b">
        <f>IFERROR(VLOOKUP(B1165,PatData!$A$2:$A$1440,1,),"")&lt;&gt;""</f>
        <v>1</v>
      </c>
      <c r="F1165" t="b">
        <v>0</v>
      </c>
      <c r="G1165" t="b">
        <v>0</v>
      </c>
      <c r="H1165" t="b">
        <v>0</v>
      </c>
      <c r="I1165" t="b">
        <v>1</v>
      </c>
    </row>
    <row r="1166" spans="1:9" x14ac:dyDescent="0.35">
      <c r="A1166" t="s">
        <v>3300</v>
      </c>
      <c r="B1166" t="s">
        <v>4301</v>
      </c>
      <c r="D1166" t="b">
        <f>IFERROR(VLOOKUP(B1166,PatData!$A$2:$A$1440,1,),"")&lt;&gt;""</f>
        <v>1</v>
      </c>
      <c r="F1166" t="b">
        <v>0</v>
      </c>
      <c r="G1166" t="b">
        <v>0</v>
      </c>
      <c r="H1166" t="b">
        <v>0</v>
      </c>
      <c r="I1166" t="b">
        <v>1</v>
      </c>
    </row>
    <row r="1167" spans="1:9" x14ac:dyDescent="0.35">
      <c r="A1167" t="s">
        <v>3301</v>
      </c>
      <c r="B1167" t="s">
        <v>4302</v>
      </c>
      <c r="D1167" t="b">
        <f>IFERROR(VLOOKUP(B1167,PatData!$A$2:$A$1440,1,),"")&lt;&gt;""</f>
        <v>1</v>
      </c>
      <c r="F1167" t="b">
        <v>0</v>
      </c>
      <c r="G1167" t="b">
        <v>0</v>
      </c>
      <c r="H1167" t="b">
        <v>0</v>
      </c>
      <c r="I1167" t="b">
        <v>1</v>
      </c>
    </row>
    <row r="1168" spans="1:9" x14ac:dyDescent="0.35">
      <c r="A1168" t="s">
        <v>3302</v>
      </c>
      <c r="B1168" t="s">
        <v>4303</v>
      </c>
      <c r="D1168" t="b">
        <f>IFERROR(VLOOKUP(B1168,PatData!$A$2:$A$1440,1,),"")&lt;&gt;""</f>
        <v>1</v>
      </c>
      <c r="F1168" t="b">
        <v>0</v>
      </c>
      <c r="G1168" t="b">
        <v>0</v>
      </c>
      <c r="H1168" t="b">
        <v>0</v>
      </c>
      <c r="I1168" t="b">
        <v>1</v>
      </c>
    </row>
    <row r="1169" spans="1:9" x14ac:dyDescent="0.35">
      <c r="A1169" t="s">
        <v>3303</v>
      </c>
      <c r="B1169" t="s">
        <v>4304</v>
      </c>
      <c r="D1169" t="b">
        <f>IFERROR(VLOOKUP(B1169,PatData!$A$2:$A$1440,1,),"")&lt;&gt;""</f>
        <v>1</v>
      </c>
      <c r="F1169" t="b">
        <v>0</v>
      </c>
      <c r="G1169" t="b">
        <v>0</v>
      </c>
      <c r="H1169" t="b">
        <v>0</v>
      </c>
      <c r="I1169" t="b">
        <v>1</v>
      </c>
    </row>
    <row r="1170" spans="1:9" x14ac:dyDescent="0.35">
      <c r="A1170" t="s">
        <v>3304</v>
      </c>
      <c r="B1170" t="s">
        <v>4305</v>
      </c>
      <c r="D1170" t="b">
        <f>IFERROR(VLOOKUP(B1170,PatData!$A$2:$A$1440,1,),"")&lt;&gt;""</f>
        <v>1</v>
      </c>
      <c r="F1170" t="b">
        <v>0</v>
      </c>
      <c r="G1170" t="b">
        <v>0</v>
      </c>
      <c r="H1170" t="b">
        <v>0</v>
      </c>
      <c r="I1170" t="b">
        <v>1</v>
      </c>
    </row>
    <row r="1171" spans="1:9" x14ac:dyDescent="0.35">
      <c r="A1171" t="s">
        <v>3305</v>
      </c>
      <c r="B1171" t="s">
        <v>4306</v>
      </c>
      <c r="D1171" t="b">
        <f>IFERROR(VLOOKUP(B1171,PatData!$A$2:$A$1440,1,),"")&lt;&gt;""</f>
        <v>1</v>
      </c>
      <c r="F1171" t="b">
        <v>0</v>
      </c>
      <c r="G1171" t="b">
        <v>0</v>
      </c>
      <c r="H1171" t="b">
        <v>0</v>
      </c>
      <c r="I1171" t="b">
        <v>1</v>
      </c>
    </row>
    <row r="1172" spans="1:9" x14ac:dyDescent="0.35">
      <c r="A1172" t="s">
        <v>3306</v>
      </c>
      <c r="B1172" t="s">
        <v>4307</v>
      </c>
      <c r="D1172" t="b">
        <f>IFERROR(VLOOKUP(B1172,PatData!$A$2:$A$1440,1,),"")&lt;&gt;""</f>
        <v>1</v>
      </c>
      <c r="F1172" t="b">
        <v>0</v>
      </c>
      <c r="G1172" t="b">
        <v>0</v>
      </c>
      <c r="H1172" t="b">
        <v>0</v>
      </c>
      <c r="I1172" t="b">
        <v>1</v>
      </c>
    </row>
    <row r="1173" spans="1:9" x14ac:dyDescent="0.35">
      <c r="A1173" t="s">
        <v>3307</v>
      </c>
      <c r="B1173" t="s">
        <v>4308</v>
      </c>
      <c r="D1173" t="b">
        <f>IFERROR(VLOOKUP(B1173,PatData!$A$2:$A$1440,1,),"")&lt;&gt;""</f>
        <v>1</v>
      </c>
      <c r="F1173" t="b">
        <v>0</v>
      </c>
      <c r="G1173" t="b">
        <v>0</v>
      </c>
      <c r="H1173" t="b">
        <v>0</v>
      </c>
      <c r="I1173" t="b">
        <v>1</v>
      </c>
    </row>
    <row r="1174" spans="1:9" x14ac:dyDescent="0.35">
      <c r="A1174" t="s">
        <v>3308</v>
      </c>
      <c r="B1174" t="s">
        <v>4309</v>
      </c>
      <c r="D1174" t="b">
        <f>IFERROR(VLOOKUP(B1174,PatData!$A$2:$A$1440,1,),"")&lt;&gt;""</f>
        <v>1</v>
      </c>
      <c r="F1174" t="b">
        <v>0</v>
      </c>
      <c r="G1174" t="b">
        <v>0</v>
      </c>
      <c r="H1174" t="b">
        <v>0</v>
      </c>
      <c r="I1174" t="b">
        <v>1</v>
      </c>
    </row>
    <row r="1175" spans="1:9" x14ac:dyDescent="0.35">
      <c r="A1175" t="s">
        <v>3309</v>
      </c>
      <c r="B1175" t="s">
        <v>4310</v>
      </c>
      <c r="D1175" t="b">
        <f>IFERROR(VLOOKUP(B1175,PatData!$A$2:$A$1440,1,),"")&lt;&gt;""</f>
        <v>1</v>
      </c>
      <c r="F1175" t="b">
        <v>0</v>
      </c>
      <c r="G1175" t="b">
        <v>0</v>
      </c>
      <c r="H1175" t="b">
        <v>0</v>
      </c>
      <c r="I1175" t="b">
        <v>1</v>
      </c>
    </row>
    <row r="1176" spans="1:9" x14ac:dyDescent="0.35">
      <c r="A1176" t="s">
        <v>3310</v>
      </c>
      <c r="B1176" t="s">
        <v>4311</v>
      </c>
      <c r="D1176" t="b">
        <f>IFERROR(VLOOKUP(B1176,PatData!$A$2:$A$1440,1,),"")&lt;&gt;""</f>
        <v>1</v>
      </c>
      <c r="F1176" t="b">
        <v>0</v>
      </c>
      <c r="G1176" t="b">
        <v>0</v>
      </c>
      <c r="H1176" t="b">
        <v>0</v>
      </c>
      <c r="I1176" t="b">
        <v>1</v>
      </c>
    </row>
    <row r="1177" spans="1:9" x14ac:dyDescent="0.35">
      <c r="A1177" t="s">
        <v>3311</v>
      </c>
      <c r="B1177" t="s">
        <v>4312</v>
      </c>
      <c r="D1177" t="b">
        <f>IFERROR(VLOOKUP(B1177,PatData!$A$2:$A$1440,1,),"")&lt;&gt;""</f>
        <v>1</v>
      </c>
      <c r="F1177" t="b">
        <v>0</v>
      </c>
      <c r="G1177" t="b">
        <v>0</v>
      </c>
      <c r="H1177" t="b">
        <v>0</v>
      </c>
      <c r="I1177" t="b">
        <v>1</v>
      </c>
    </row>
    <row r="1178" spans="1:9" x14ac:dyDescent="0.35">
      <c r="A1178" t="s">
        <v>3312</v>
      </c>
      <c r="B1178" t="s">
        <v>4313</v>
      </c>
      <c r="D1178" t="b">
        <f>IFERROR(VLOOKUP(B1178,PatData!$A$2:$A$1440,1,),"")&lt;&gt;""</f>
        <v>1</v>
      </c>
      <c r="F1178" t="b">
        <v>0</v>
      </c>
      <c r="G1178" t="b">
        <v>0</v>
      </c>
      <c r="H1178" t="b">
        <v>0</v>
      </c>
      <c r="I1178" t="b">
        <v>1</v>
      </c>
    </row>
    <row r="1179" spans="1:9" x14ac:dyDescent="0.35">
      <c r="A1179" t="s">
        <v>3313</v>
      </c>
      <c r="B1179" t="s">
        <v>4314</v>
      </c>
      <c r="D1179" t="b">
        <f>IFERROR(VLOOKUP(B1179,PatData!$A$2:$A$1440,1,),"")&lt;&gt;""</f>
        <v>1</v>
      </c>
      <c r="F1179" t="b">
        <v>0</v>
      </c>
      <c r="G1179" t="b">
        <v>0</v>
      </c>
      <c r="H1179" t="b">
        <v>0</v>
      </c>
      <c r="I1179" t="b">
        <v>1</v>
      </c>
    </row>
    <row r="1180" spans="1:9" x14ac:dyDescent="0.35">
      <c r="A1180" t="s">
        <v>3314</v>
      </c>
      <c r="B1180" t="s">
        <v>4315</v>
      </c>
      <c r="D1180" t="b">
        <f>IFERROR(VLOOKUP(B1180,PatData!$A$2:$A$1440,1,),"")&lt;&gt;""</f>
        <v>1</v>
      </c>
      <c r="F1180" t="b">
        <v>0</v>
      </c>
      <c r="G1180" t="b">
        <v>0</v>
      </c>
      <c r="H1180" t="b">
        <v>0</v>
      </c>
      <c r="I1180" t="b">
        <v>1</v>
      </c>
    </row>
    <row r="1181" spans="1:9" x14ac:dyDescent="0.35">
      <c r="A1181" t="s">
        <v>3315</v>
      </c>
      <c r="B1181" t="s">
        <v>4316</v>
      </c>
      <c r="D1181" t="b">
        <f>IFERROR(VLOOKUP(B1181,PatData!$A$2:$A$1440,1,),"")&lt;&gt;""</f>
        <v>1</v>
      </c>
      <c r="F1181" t="b">
        <v>0</v>
      </c>
      <c r="G1181" t="b">
        <v>0</v>
      </c>
      <c r="H1181" t="b">
        <v>0</v>
      </c>
      <c r="I1181" t="b">
        <v>1</v>
      </c>
    </row>
    <row r="1182" spans="1:9" x14ac:dyDescent="0.35">
      <c r="A1182" t="s">
        <v>3316</v>
      </c>
      <c r="B1182" t="s">
        <v>4317</v>
      </c>
      <c r="D1182" t="b">
        <f>IFERROR(VLOOKUP(B1182,PatData!$A$2:$A$1440,1,),"")&lt;&gt;""</f>
        <v>1</v>
      </c>
      <c r="F1182" t="b">
        <v>0</v>
      </c>
      <c r="G1182" t="b">
        <v>0</v>
      </c>
      <c r="H1182" t="b">
        <v>0</v>
      </c>
      <c r="I1182" t="b">
        <v>1</v>
      </c>
    </row>
    <row r="1183" spans="1:9" x14ac:dyDescent="0.35">
      <c r="A1183" t="s">
        <v>3317</v>
      </c>
      <c r="B1183" t="s">
        <v>4318</v>
      </c>
      <c r="D1183" t="b">
        <f>IFERROR(VLOOKUP(B1183,PatData!$A$2:$A$1440,1,),"")&lt;&gt;""</f>
        <v>1</v>
      </c>
      <c r="F1183" t="b">
        <v>0</v>
      </c>
      <c r="G1183" t="b">
        <v>0</v>
      </c>
      <c r="H1183" t="b">
        <v>0</v>
      </c>
      <c r="I1183" t="b">
        <v>1</v>
      </c>
    </row>
    <row r="1184" spans="1:9" x14ac:dyDescent="0.35">
      <c r="A1184" t="s">
        <v>3318</v>
      </c>
      <c r="B1184" t="s">
        <v>4319</v>
      </c>
      <c r="D1184" t="b">
        <f>IFERROR(VLOOKUP(B1184,PatData!$A$2:$A$1440,1,),"")&lt;&gt;""</f>
        <v>1</v>
      </c>
      <c r="F1184" t="b">
        <v>0</v>
      </c>
      <c r="G1184" t="b">
        <v>0</v>
      </c>
      <c r="H1184" t="b">
        <v>0</v>
      </c>
      <c r="I1184" t="b">
        <v>1</v>
      </c>
    </row>
    <row r="1185" spans="1:9" x14ac:dyDescent="0.35">
      <c r="A1185" t="s">
        <v>3319</v>
      </c>
      <c r="B1185" t="s">
        <v>4320</v>
      </c>
      <c r="D1185" t="b">
        <f>IFERROR(VLOOKUP(B1185,PatData!$A$2:$A$1440,1,),"")&lt;&gt;""</f>
        <v>1</v>
      </c>
      <c r="F1185" t="b">
        <v>0</v>
      </c>
      <c r="G1185" t="b">
        <v>0</v>
      </c>
      <c r="H1185" t="b">
        <v>0</v>
      </c>
      <c r="I1185" t="b">
        <v>1</v>
      </c>
    </row>
    <row r="1186" spans="1:9" x14ac:dyDescent="0.35">
      <c r="A1186" t="s">
        <v>3320</v>
      </c>
      <c r="B1186" t="s">
        <v>4321</v>
      </c>
      <c r="D1186" t="b">
        <f>IFERROR(VLOOKUP(B1186,PatData!$A$2:$A$1440,1,),"")&lt;&gt;""</f>
        <v>1</v>
      </c>
      <c r="F1186" t="b">
        <v>0</v>
      </c>
      <c r="G1186" t="b">
        <v>0</v>
      </c>
      <c r="H1186" t="b">
        <v>0</v>
      </c>
      <c r="I1186" t="b">
        <v>1</v>
      </c>
    </row>
    <row r="1187" spans="1:9" x14ac:dyDescent="0.35">
      <c r="A1187" t="s">
        <v>3321</v>
      </c>
      <c r="B1187" t="s">
        <v>4322</v>
      </c>
      <c r="D1187" t="b">
        <f>IFERROR(VLOOKUP(B1187,PatData!$A$2:$A$1440,1,),"")&lt;&gt;""</f>
        <v>1</v>
      </c>
      <c r="F1187" t="b">
        <v>0</v>
      </c>
      <c r="G1187" t="b">
        <v>0</v>
      </c>
      <c r="H1187" t="b">
        <v>0</v>
      </c>
      <c r="I1187" t="b">
        <v>1</v>
      </c>
    </row>
    <row r="1188" spans="1:9" x14ac:dyDescent="0.35">
      <c r="A1188" t="s">
        <v>3322</v>
      </c>
      <c r="B1188" t="s">
        <v>4323</v>
      </c>
      <c r="D1188" t="b">
        <f>IFERROR(VLOOKUP(B1188,PatData!$A$2:$A$1440,1,),"")&lt;&gt;""</f>
        <v>1</v>
      </c>
      <c r="F1188" t="b">
        <v>0</v>
      </c>
      <c r="G1188" t="b">
        <v>0</v>
      </c>
      <c r="H1188" t="b">
        <v>0</v>
      </c>
      <c r="I1188" t="b">
        <v>1</v>
      </c>
    </row>
    <row r="1189" spans="1:9" x14ac:dyDescent="0.35">
      <c r="A1189" t="s">
        <v>3323</v>
      </c>
      <c r="B1189" t="s">
        <v>4324</v>
      </c>
      <c r="D1189" t="b">
        <f>IFERROR(VLOOKUP(B1189,PatData!$A$2:$A$1440,1,),"")&lt;&gt;""</f>
        <v>1</v>
      </c>
      <c r="F1189" t="b">
        <v>0</v>
      </c>
      <c r="G1189" t="b">
        <v>0</v>
      </c>
      <c r="H1189" t="b">
        <v>0</v>
      </c>
      <c r="I1189" t="b">
        <v>1</v>
      </c>
    </row>
    <row r="1190" spans="1:9" x14ac:dyDescent="0.35">
      <c r="A1190" t="s">
        <v>3324</v>
      </c>
      <c r="B1190" t="s">
        <v>4325</v>
      </c>
      <c r="D1190" t="b">
        <f>IFERROR(VLOOKUP(B1190,PatData!$A$2:$A$1440,1,),"")&lt;&gt;""</f>
        <v>1</v>
      </c>
      <c r="F1190" t="b">
        <v>0</v>
      </c>
      <c r="G1190" t="b">
        <v>0</v>
      </c>
      <c r="H1190" t="b">
        <v>0</v>
      </c>
      <c r="I1190" t="b">
        <v>1</v>
      </c>
    </row>
    <row r="1191" spans="1:9" x14ac:dyDescent="0.35">
      <c r="A1191" t="s">
        <v>3325</v>
      </c>
      <c r="B1191" t="s">
        <v>4326</v>
      </c>
      <c r="D1191" t="b">
        <f>IFERROR(VLOOKUP(B1191,PatData!$A$2:$A$1440,1,),"")&lt;&gt;""</f>
        <v>1</v>
      </c>
      <c r="F1191" t="b">
        <v>0</v>
      </c>
      <c r="G1191" t="b">
        <v>0</v>
      </c>
      <c r="H1191" t="b">
        <v>0</v>
      </c>
      <c r="I1191" t="b">
        <v>1</v>
      </c>
    </row>
    <row r="1192" spans="1:9" x14ac:dyDescent="0.35">
      <c r="A1192" t="s">
        <v>3326</v>
      </c>
      <c r="B1192" t="s">
        <v>4327</v>
      </c>
      <c r="D1192" t="b">
        <f>IFERROR(VLOOKUP(B1192,PatData!$A$2:$A$1440,1,),"")&lt;&gt;""</f>
        <v>1</v>
      </c>
      <c r="F1192" t="b">
        <v>0</v>
      </c>
      <c r="G1192" t="b">
        <v>0</v>
      </c>
      <c r="H1192" t="b">
        <v>0</v>
      </c>
      <c r="I1192" t="b">
        <v>1</v>
      </c>
    </row>
    <row r="1193" spans="1:9" x14ac:dyDescent="0.35">
      <c r="A1193" t="s">
        <v>3327</v>
      </c>
      <c r="B1193" t="s">
        <v>4328</v>
      </c>
      <c r="D1193" t="b">
        <f>IFERROR(VLOOKUP(B1193,PatData!$A$2:$A$1440,1,),"")&lt;&gt;""</f>
        <v>1</v>
      </c>
      <c r="F1193" t="b">
        <v>0</v>
      </c>
      <c r="G1193" t="b">
        <v>0</v>
      </c>
      <c r="H1193" t="b">
        <v>0</v>
      </c>
      <c r="I1193" t="b">
        <v>1</v>
      </c>
    </row>
    <row r="1194" spans="1:9" x14ac:dyDescent="0.35">
      <c r="A1194" t="s">
        <v>3328</v>
      </c>
      <c r="B1194" t="s">
        <v>4329</v>
      </c>
      <c r="D1194" t="b">
        <f>IFERROR(VLOOKUP(B1194,PatData!$A$2:$A$1440,1,),"")&lt;&gt;""</f>
        <v>1</v>
      </c>
      <c r="F1194" t="b">
        <v>0</v>
      </c>
      <c r="G1194" t="b">
        <v>0</v>
      </c>
      <c r="H1194" t="b">
        <v>0</v>
      </c>
      <c r="I1194" t="b">
        <v>1</v>
      </c>
    </row>
    <row r="1195" spans="1:9" x14ac:dyDescent="0.35">
      <c r="A1195" t="s">
        <v>3329</v>
      </c>
      <c r="B1195" t="s">
        <v>4330</v>
      </c>
      <c r="D1195" t="b">
        <f>IFERROR(VLOOKUP(B1195,PatData!$A$2:$A$1440,1,),"")&lt;&gt;""</f>
        <v>1</v>
      </c>
      <c r="F1195" t="b">
        <v>0</v>
      </c>
      <c r="G1195" t="b">
        <v>0</v>
      </c>
      <c r="H1195" t="b">
        <v>0</v>
      </c>
      <c r="I1195" t="b">
        <v>1</v>
      </c>
    </row>
    <row r="1196" spans="1:9" x14ac:dyDescent="0.35">
      <c r="A1196" t="s">
        <v>3330</v>
      </c>
      <c r="B1196" t="s">
        <v>4331</v>
      </c>
      <c r="D1196" t="b">
        <f>IFERROR(VLOOKUP(B1196,PatData!$A$2:$A$1440,1,),"")&lt;&gt;""</f>
        <v>1</v>
      </c>
      <c r="F1196" t="b">
        <v>0</v>
      </c>
      <c r="G1196" t="b">
        <v>0</v>
      </c>
      <c r="H1196" t="b">
        <v>0</v>
      </c>
      <c r="I1196" t="b">
        <v>1</v>
      </c>
    </row>
    <row r="1197" spans="1:9" x14ac:dyDescent="0.35">
      <c r="A1197" t="s">
        <v>3331</v>
      </c>
      <c r="B1197" t="s">
        <v>4332</v>
      </c>
      <c r="D1197" t="b">
        <f>IFERROR(VLOOKUP(B1197,PatData!$A$2:$A$1440,1,),"")&lt;&gt;""</f>
        <v>1</v>
      </c>
      <c r="F1197" t="b">
        <v>0</v>
      </c>
      <c r="G1197" t="b">
        <v>0</v>
      </c>
      <c r="H1197" t="b">
        <v>0</v>
      </c>
      <c r="I1197" t="b">
        <v>1</v>
      </c>
    </row>
    <row r="1198" spans="1:9" x14ac:dyDescent="0.35">
      <c r="A1198" t="s">
        <v>3332</v>
      </c>
      <c r="B1198" t="s">
        <v>4333</v>
      </c>
      <c r="D1198" t="b">
        <f>IFERROR(VLOOKUP(B1198,PatData!$A$2:$A$1440,1,),"")&lt;&gt;""</f>
        <v>1</v>
      </c>
      <c r="F1198" t="b">
        <v>0</v>
      </c>
      <c r="G1198" t="b">
        <v>0</v>
      </c>
      <c r="H1198" t="b">
        <v>0</v>
      </c>
      <c r="I1198" t="b">
        <v>1</v>
      </c>
    </row>
    <row r="1199" spans="1:9" x14ac:dyDescent="0.35">
      <c r="A1199" t="s">
        <v>3333</v>
      </c>
      <c r="B1199" t="s">
        <v>4334</v>
      </c>
      <c r="D1199" t="b">
        <f>IFERROR(VLOOKUP(B1199,PatData!$A$2:$A$1440,1,),"")&lt;&gt;""</f>
        <v>1</v>
      </c>
      <c r="F1199" t="b">
        <v>0</v>
      </c>
      <c r="G1199" t="b">
        <v>0</v>
      </c>
      <c r="H1199" t="b">
        <v>0</v>
      </c>
      <c r="I1199" t="b">
        <v>1</v>
      </c>
    </row>
    <row r="1200" spans="1:9" x14ac:dyDescent="0.35">
      <c r="A1200" t="s">
        <v>3334</v>
      </c>
      <c r="B1200" t="s">
        <v>4335</v>
      </c>
      <c r="D1200" t="b">
        <f>IFERROR(VLOOKUP(B1200,PatData!$A$2:$A$1440,1,),"")&lt;&gt;""</f>
        <v>1</v>
      </c>
      <c r="F1200" t="b">
        <v>0</v>
      </c>
      <c r="G1200" t="b">
        <v>0</v>
      </c>
      <c r="H1200" t="b">
        <v>0</v>
      </c>
      <c r="I1200" t="b">
        <v>1</v>
      </c>
    </row>
    <row r="1201" spans="1:9" x14ac:dyDescent="0.35">
      <c r="A1201" t="s">
        <v>3335</v>
      </c>
      <c r="B1201" t="s">
        <v>4336</v>
      </c>
      <c r="D1201" t="b">
        <f>IFERROR(VLOOKUP(B1201,PatData!$A$2:$A$1440,1,),"")&lt;&gt;""</f>
        <v>1</v>
      </c>
      <c r="F1201" t="b">
        <v>0</v>
      </c>
      <c r="G1201" t="b">
        <v>0</v>
      </c>
      <c r="H1201" t="b">
        <v>0</v>
      </c>
      <c r="I1201" t="b">
        <v>1</v>
      </c>
    </row>
    <row r="1202" spans="1:9" x14ac:dyDescent="0.35">
      <c r="A1202" t="s">
        <v>3336</v>
      </c>
      <c r="B1202" t="s">
        <v>4337</v>
      </c>
      <c r="D1202" t="b">
        <f>IFERROR(VLOOKUP(B1202,PatData!$A$2:$A$1440,1,),"")&lt;&gt;""</f>
        <v>1</v>
      </c>
      <c r="F1202" t="b">
        <v>0</v>
      </c>
      <c r="G1202" t="b">
        <v>0</v>
      </c>
      <c r="H1202" t="b">
        <v>0</v>
      </c>
      <c r="I1202" t="b">
        <v>1</v>
      </c>
    </row>
    <row r="1203" spans="1:9" x14ac:dyDescent="0.35">
      <c r="A1203" t="s">
        <v>3337</v>
      </c>
      <c r="B1203" t="s">
        <v>4338</v>
      </c>
      <c r="D1203" t="b">
        <f>IFERROR(VLOOKUP(B1203,PatData!$A$2:$A$1440,1,),"")&lt;&gt;""</f>
        <v>1</v>
      </c>
      <c r="F1203" t="b">
        <v>0</v>
      </c>
      <c r="G1203" t="b">
        <v>0</v>
      </c>
      <c r="H1203" t="b">
        <v>0</v>
      </c>
      <c r="I1203" t="b">
        <v>1</v>
      </c>
    </row>
    <row r="1204" spans="1:9" x14ac:dyDescent="0.35">
      <c r="A1204" t="s">
        <v>3338</v>
      </c>
      <c r="B1204" t="s">
        <v>4339</v>
      </c>
      <c r="D1204" t="b">
        <f>IFERROR(VLOOKUP(B1204,PatData!$A$2:$A$1440,1,),"")&lt;&gt;""</f>
        <v>1</v>
      </c>
      <c r="F1204" t="b">
        <v>0</v>
      </c>
      <c r="G1204" t="b">
        <v>0</v>
      </c>
      <c r="H1204" t="b">
        <v>0</v>
      </c>
      <c r="I1204" t="b">
        <v>1</v>
      </c>
    </row>
    <row r="1205" spans="1:9" x14ac:dyDescent="0.35">
      <c r="A1205" t="s">
        <v>3339</v>
      </c>
      <c r="B1205" t="s">
        <v>4340</v>
      </c>
      <c r="D1205" t="b">
        <f>IFERROR(VLOOKUP(B1205,PatData!$A$2:$A$1440,1,),"")&lt;&gt;""</f>
        <v>1</v>
      </c>
      <c r="F1205" t="b">
        <v>0</v>
      </c>
      <c r="G1205" t="b">
        <v>0</v>
      </c>
      <c r="H1205" t="b">
        <v>0</v>
      </c>
      <c r="I1205" t="b">
        <v>1</v>
      </c>
    </row>
    <row r="1206" spans="1:9" x14ac:dyDescent="0.35">
      <c r="A1206" t="s">
        <v>3340</v>
      </c>
      <c r="B1206" t="s">
        <v>4341</v>
      </c>
      <c r="D1206" t="b">
        <f>IFERROR(VLOOKUP(B1206,PatData!$A$2:$A$1440,1,),"")&lt;&gt;""</f>
        <v>1</v>
      </c>
      <c r="F1206" t="b">
        <v>0</v>
      </c>
      <c r="G1206" t="b">
        <v>0</v>
      </c>
      <c r="H1206" t="b">
        <v>0</v>
      </c>
      <c r="I1206" t="b">
        <v>1</v>
      </c>
    </row>
    <row r="1207" spans="1:9" x14ac:dyDescent="0.35">
      <c r="A1207" t="s">
        <v>3341</v>
      </c>
      <c r="B1207" t="s">
        <v>4342</v>
      </c>
      <c r="D1207" t="b">
        <f>IFERROR(VLOOKUP(B1207,PatData!$A$2:$A$1440,1,),"")&lt;&gt;""</f>
        <v>1</v>
      </c>
      <c r="F1207" t="b">
        <v>0</v>
      </c>
      <c r="G1207" t="b">
        <v>0</v>
      </c>
      <c r="H1207" t="b">
        <v>0</v>
      </c>
      <c r="I1207" t="b">
        <v>1</v>
      </c>
    </row>
    <row r="1208" spans="1:9" x14ac:dyDescent="0.35">
      <c r="A1208" t="s">
        <v>3342</v>
      </c>
      <c r="B1208" t="s">
        <v>4343</v>
      </c>
      <c r="D1208" t="b">
        <f>IFERROR(VLOOKUP(B1208,PatData!$A$2:$A$1440,1,),"")&lt;&gt;""</f>
        <v>1</v>
      </c>
      <c r="F1208" t="b">
        <v>0</v>
      </c>
      <c r="G1208" t="b">
        <v>0</v>
      </c>
      <c r="H1208" t="b">
        <v>0</v>
      </c>
      <c r="I1208" t="b">
        <v>1</v>
      </c>
    </row>
    <row r="1209" spans="1:9" x14ac:dyDescent="0.35">
      <c r="A1209" t="s">
        <v>3172</v>
      </c>
      <c r="B1209" t="s">
        <v>4344</v>
      </c>
      <c r="D1209" t="b">
        <f>IFERROR(VLOOKUP(B1209,PatData!$A$2:$A$1440,1,),"")&lt;&gt;""</f>
        <v>1</v>
      </c>
      <c r="F1209" t="b">
        <v>0</v>
      </c>
      <c r="G1209" t="b">
        <v>0</v>
      </c>
      <c r="H1209" t="b">
        <v>0</v>
      </c>
      <c r="I1209" t="b">
        <v>1</v>
      </c>
    </row>
    <row r="1210" spans="1:9" x14ac:dyDescent="0.35">
      <c r="A1210" t="s">
        <v>3343</v>
      </c>
      <c r="B1210" t="s">
        <v>4345</v>
      </c>
      <c r="D1210" t="b">
        <f>IFERROR(VLOOKUP(B1210,PatData!$A$2:$A$1440,1,),"")&lt;&gt;""</f>
        <v>1</v>
      </c>
      <c r="F1210" t="b">
        <v>0</v>
      </c>
      <c r="G1210" t="b">
        <v>0</v>
      </c>
      <c r="H1210" t="b">
        <v>0</v>
      </c>
      <c r="I1210" t="b">
        <v>1</v>
      </c>
    </row>
    <row r="1211" spans="1:9" x14ac:dyDescent="0.35">
      <c r="A1211" t="s">
        <v>3344</v>
      </c>
      <c r="B1211" t="s">
        <v>4346</v>
      </c>
      <c r="D1211" t="b">
        <f>IFERROR(VLOOKUP(B1211,PatData!$A$2:$A$1440,1,),"")&lt;&gt;""</f>
        <v>1</v>
      </c>
      <c r="F1211" t="b">
        <v>0</v>
      </c>
      <c r="G1211" t="b">
        <v>0</v>
      </c>
      <c r="H1211" t="b">
        <v>0</v>
      </c>
      <c r="I1211" t="b">
        <v>1</v>
      </c>
    </row>
    <row r="1212" spans="1:9" x14ac:dyDescent="0.35">
      <c r="A1212" t="s">
        <v>3345</v>
      </c>
      <c r="B1212" t="s">
        <v>4347</v>
      </c>
      <c r="D1212" t="b">
        <f>IFERROR(VLOOKUP(B1212,PatData!$A$2:$A$1440,1,),"")&lt;&gt;""</f>
        <v>1</v>
      </c>
      <c r="F1212" t="b">
        <v>0</v>
      </c>
      <c r="G1212" t="b">
        <v>0</v>
      </c>
      <c r="H1212" t="b">
        <v>0</v>
      </c>
      <c r="I1212" t="b">
        <v>1</v>
      </c>
    </row>
    <row r="1213" spans="1:9" x14ac:dyDescent="0.35">
      <c r="A1213" t="s">
        <v>3346</v>
      </c>
      <c r="B1213" t="s">
        <v>4348</v>
      </c>
      <c r="D1213" t="b">
        <f>IFERROR(VLOOKUP(B1213,PatData!$A$2:$A$1440,1,),"")&lt;&gt;""</f>
        <v>1</v>
      </c>
      <c r="F1213" t="b">
        <v>0</v>
      </c>
      <c r="G1213" t="b">
        <v>0</v>
      </c>
      <c r="H1213" t="b">
        <v>0</v>
      </c>
      <c r="I1213" t="b">
        <v>1</v>
      </c>
    </row>
    <row r="1214" spans="1:9" x14ac:dyDescent="0.35">
      <c r="A1214" t="s">
        <v>3347</v>
      </c>
      <c r="B1214" t="s">
        <v>4349</v>
      </c>
      <c r="D1214" t="b">
        <f>IFERROR(VLOOKUP(B1214,PatData!$A$2:$A$1440,1,),"")&lt;&gt;""</f>
        <v>1</v>
      </c>
      <c r="F1214" t="b">
        <v>0</v>
      </c>
      <c r="G1214" t="b">
        <v>0</v>
      </c>
      <c r="H1214" t="b">
        <v>0</v>
      </c>
      <c r="I1214" t="b">
        <v>1</v>
      </c>
    </row>
    <row r="1215" spans="1:9" x14ac:dyDescent="0.35">
      <c r="A1215" t="s">
        <v>3348</v>
      </c>
      <c r="B1215" t="s">
        <v>4350</v>
      </c>
      <c r="D1215" t="b">
        <f>IFERROR(VLOOKUP(B1215,PatData!$A$2:$A$1440,1,),"")&lt;&gt;""</f>
        <v>1</v>
      </c>
      <c r="F1215" t="b">
        <v>0</v>
      </c>
      <c r="G1215" t="b">
        <v>0</v>
      </c>
      <c r="H1215" t="b">
        <v>0</v>
      </c>
      <c r="I1215" t="b">
        <v>1</v>
      </c>
    </row>
    <row r="1216" spans="1:9" x14ac:dyDescent="0.35">
      <c r="A1216" t="s">
        <v>3349</v>
      </c>
      <c r="B1216" t="s">
        <v>4351</v>
      </c>
      <c r="D1216" t="b">
        <f>IFERROR(VLOOKUP(B1216,PatData!$A$2:$A$1440,1,),"")&lt;&gt;""</f>
        <v>1</v>
      </c>
      <c r="F1216" t="b">
        <v>0</v>
      </c>
      <c r="G1216" t="b">
        <v>0</v>
      </c>
      <c r="H1216" t="b">
        <v>0</v>
      </c>
      <c r="I1216" t="b">
        <v>1</v>
      </c>
    </row>
    <row r="1217" spans="1:9" x14ac:dyDescent="0.35">
      <c r="A1217" t="s">
        <v>3350</v>
      </c>
      <c r="B1217" t="s">
        <v>4352</v>
      </c>
      <c r="D1217" t="b">
        <f>IFERROR(VLOOKUP(B1217,PatData!$A$2:$A$1440,1,),"")&lt;&gt;""</f>
        <v>1</v>
      </c>
      <c r="F1217" t="b">
        <v>0</v>
      </c>
      <c r="G1217" t="b">
        <v>0</v>
      </c>
      <c r="H1217" t="b">
        <v>0</v>
      </c>
      <c r="I1217" t="b">
        <v>1</v>
      </c>
    </row>
    <row r="1218" spans="1:9" x14ac:dyDescent="0.35">
      <c r="A1218" t="s">
        <v>3351</v>
      </c>
      <c r="B1218" t="s">
        <v>4353</v>
      </c>
      <c r="D1218" t="b">
        <f>IFERROR(VLOOKUP(B1218,PatData!$A$2:$A$1440,1,),"")&lt;&gt;""</f>
        <v>1</v>
      </c>
      <c r="F1218" t="b">
        <v>0</v>
      </c>
      <c r="G1218" t="b">
        <v>0</v>
      </c>
      <c r="H1218" t="b">
        <v>0</v>
      </c>
      <c r="I1218" t="b">
        <v>1</v>
      </c>
    </row>
    <row r="1219" spans="1:9" x14ac:dyDescent="0.35">
      <c r="A1219" t="s">
        <v>3352</v>
      </c>
      <c r="B1219" t="s">
        <v>4354</v>
      </c>
      <c r="D1219" t="b">
        <f>IFERROR(VLOOKUP(B1219,PatData!$A$2:$A$1440,1,),"")&lt;&gt;""</f>
        <v>1</v>
      </c>
      <c r="F1219" t="b">
        <v>0</v>
      </c>
      <c r="G1219" t="b">
        <v>0</v>
      </c>
      <c r="H1219" t="b">
        <v>0</v>
      </c>
      <c r="I1219" t="b">
        <v>1</v>
      </c>
    </row>
    <row r="1220" spans="1:9" x14ac:dyDescent="0.35">
      <c r="A1220" t="s">
        <v>3353</v>
      </c>
      <c r="B1220" t="s">
        <v>4355</v>
      </c>
      <c r="D1220" t="b">
        <f>IFERROR(VLOOKUP(B1220,PatData!$A$2:$A$1440,1,),"")&lt;&gt;""</f>
        <v>1</v>
      </c>
      <c r="F1220" t="b">
        <v>0</v>
      </c>
      <c r="G1220" t="b">
        <v>0</v>
      </c>
      <c r="H1220" t="b">
        <v>0</v>
      </c>
      <c r="I1220" t="b">
        <v>1</v>
      </c>
    </row>
    <row r="1221" spans="1:9" x14ac:dyDescent="0.35">
      <c r="A1221" t="s">
        <v>3177</v>
      </c>
      <c r="B1221" t="s">
        <v>4356</v>
      </c>
      <c r="D1221" t="b">
        <f>IFERROR(VLOOKUP(B1221,PatData!$A$2:$A$1440,1,),"")&lt;&gt;""</f>
        <v>1</v>
      </c>
      <c r="F1221" t="b">
        <v>0</v>
      </c>
      <c r="G1221" t="b">
        <v>0</v>
      </c>
      <c r="H1221" t="b">
        <v>0</v>
      </c>
      <c r="I1221" t="b">
        <v>1</v>
      </c>
    </row>
    <row r="1222" spans="1:9" x14ac:dyDescent="0.35">
      <c r="A1222" t="s">
        <v>3354</v>
      </c>
      <c r="B1222" t="s">
        <v>4357</v>
      </c>
      <c r="D1222" t="b">
        <f>IFERROR(VLOOKUP(B1222,PatData!$A$2:$A$1440,1,),"")&lt;&gt;""</f>
        <v>1</v>
      </c>
      <c r="F1222" t="b">
        <v>0</v>
      </c>
      <c r="G1222" t="b">
        <v>0</v>
      </c>
      <c r="H1222" t="b">
        <v>0</v>
      </c>
      <c r="I1222" t="b">
        <v>1</v>
      </c>
    </row>
    <row r="1223" spans="1:9" x14ac:dyDescent="0.35">
      <c r="A1223" t="s">
        <v>3172</v>
      </c>
      <c r="B1223" t="s">
        <v>4171</v>
      </c>
      <c r="D1223" t="b">
        <f>IFERROR(VLOOKUP(B1223,PatData!$A$2:$A$1440,1,),"")&lt;&gt;""</f>
        <v>1</v>
      </c>
      <c r="F1223" t="b">
        <v>0</v>
      </c>
      <c r="G1223" t="b">
        <v>0</v>
      </c>
      <c r="H1223" t="b">
        <v>0</v>
      </c>
      <c r="I1223" t="b">
        <v>1</v>
      </c>
    </row>
    <row r="1224" spans="1:9" x14ac:dyDescent="0.35">
      <c r="A1224" t="s">
        <v>3177</v>
      </c>
      <c r="B1224" t="s">
        <v>4176</v>
      </c>
      <c r="D1224" t="b">
        <f>IFERROR(VLOOKUP(B1224,PatData!$A$2:$A$1440,1,),"")&lt;&gt;""</f>
        <v>1</v>
      </c>
      <c r="F1224" t="b">
        <v>0</v>
      </c>
      <c r="G1224" t="b">
        <v>0</v>
      </c>
      <c r="H1224" t="b">
        <v>0</v>
      </c>
      <c r="I1224" t="b">
        <v>1</v>
      </c>
    </row>
    <row r="1225" spans="1:9" x14ac:dyDescent="0.35">
      <c r="A1225" t="s">
        <v>2751</v>
      </c>
      <c r="B1225" t="s">
        <v>1712</v>
      </c>
      <c r="D1225" t="b">
        <f>IFERROR(VLOOKUP(B1225,PatData!$A$2:$A$1440,1,),"")&lt;&gt;""</f>
        <v>1</v>
      </c>
      <c r="E1225">
        <v>1</v>
      </c>
      <c r="F1225" t="b">
        <v>0</v>
      </c>
      <c r="G1225" t="b">
        <v>0</v>
      </c>
      <c r="H1225" t="b">
        <v>0</v>
      </c>
      <c r="I1225" t="b">
        <v>1</v>
      </c>
    </row>
    <row r="1226" spans="1:9" x14ac:dyDescent="0.35">
      <c r="A1226" t="s">
        <v>2752</v>
      </c>
      <c r="B1226" t="s">
        <v>1713</v>
      </c>
      <c r="D1226" t="b">
        <f>IFERROR(VLOOKUP(B1226,PatData!$A$2:$A$1440,1,),"")&lt;&gt;""</f>
        <v>1</v>
      </c>
      <c r="F1226" t="b">
        <v>0</v>
      </c>
      <c r="G1226" t="b">
        <v>0</v>
      </c>
      <c r="H1226" t="b">
        <v>0</v>
      </c>
      <c r="I1226" t="b">
        <v>1</v>
      </c>
    </row>
    <row r="1227" spans="1:9" x14ac:dyDescent="0.35">
      <c r="A1227" t="s">
        <v>2753</v>
      </c>
      <c r="B1227" t="s">
        <v>1714</v>
      </c>
      <c r="D1227" t="b">
        <f>IFERROR(VLOOKUP(B1227,PatData!$A$2:$A$1440,1,),"")&lt;&gt;""</f>
        <v>1</v>
      </c>
      <c r="F1227" t="b">
        <v>0</v>
      </c>
      <c r="G1227" t="b">
        <v>0</v>
      </c>
      <c r="H1227" t="b">
        <v>0</v>
      </c>
      <c r="I1227" t="b">
        <v>1</v>
      </c>
    </row>
    <row r="1228" spans="1:9" x14ac:dyDescent="0.35">
      <c r="A1228" t="s">
        <v>2754</v>
      </c>
      <c r="B1228" t="s">
        <v>1715</v>
      </c>
      <c r="D1228" t="b">
        <f>IFERROR(VLOOKUP(B1228,PatData!$A$2:$A$1440,1,),"")&lt;&gt;""</f>
        <v>1</v>
      </c>
      <c r="F1228" t="b">
        <v>0</v>
      </c>
      <c r="G1228" t="b">
        <v>0</v>
      </c>
      <c r="H1228" t="b">
        <v>0</v>
      </c>
      <c r="I1228" t="b">
        <v>1</v>
      </c>
    </row>
    <row r="1229" spans="1:9" x14ac:dyDescent="0.35">
      <c r="A1229" t="s">
        <v>2755</v>
      </c>
      <c r="B1229" t="s">
        <v>1716</v>
      </c>
      <c r="D1229" t="b">
        <f>IFERROR(VLOOKUP(B1229,PatData!$A$2:$A$1440,1,),"")&lt;&gt;""</f>
        <v>1</v>
      </c>
      <c r="E1229">
        <v>1</v>
      </c>
      <c r="F1229" t="b">
        <v>0</v>
      </c>
      <c r="G1229" t="b">
        <v>0</v>
      </c>
      <c r="H1229" t="b">
        <v>0</v>
      </c>
      <c r="I1229" t="b">
        <v>1</v>
      </c>
    </row>
    <row r="1230" spans="1:9" x14ac:dyDescent="0.35">
      <c r="A1230" t="s">
        <v>2756</v>
      </c>
      <c r="B1230" t="s">
        <v>1717</v>
      </c>
      <c r="D1230" t="b">
        <f>IFERROR(VLOOKUP(B1230,PatData!$A$2:$A$1440,1,),"")&lt;&gt;""</f>
        <v>1</v>
      </c>
      <c r="F1230" t="b">
        <v>0</v>
      </c>
      <c r="G1230" t="b">
        <v>0</v>
      </c>
      <c r="H1230" t="b">
        <v>0</v>
      </c>
      <c r="I1230" t="b">
        <v>1</v>
      </c>
    </row>
    <row r="1231" spans="1:9" x14ac:dyDescent="0.35">
      <c r="A1231" t="s">
        <v>2757</v>
      </c>
      <c r="B1231" t="s">
        <v>1718</v>
      </c>
      <c r="D1231" t="b">
        <f>IFERROR(VLOOKUP(B1231,PatData!$A$2:$A$1440,1,),"")&lt;&gt;""</f>
        <v>1</v>
      </c>
      <c r="F1231" t="b">
        <v>0</v>
      </c>
      <c r="G1231" t="b">
        <v>0</v>
      </c>
      <c r="H1231" t="b">
        <v>0</v>
      </c>
      <c r="I1231" t="b">
        <v>1</v>
      </c>
    </row>
    <row r="1232" spans="1:9" x14ac:dyDescent="0.35">
      <c r="A1232" t="s">
        <v>2758</v>
      </c>
      <c r="B1232" t="s">
        <v>1719</v>
      </c>
      <c r="D1232" t="b">
        <f>IFERROR(VLOOKUP(B1232,PatData!$A$2:$A$1440,1,),"")&lt;&gt;""</f>
        <v>1</v>
      </c>
      <c r="F1232" t="b">
        <v>0</v>
      </c>
      <c r="G1232" t="b">
        <v>0</v>
      </c>
      <c r="H1232" t="b">
        <v>0</v>
      </c>
      <c r="I1232" t="b">
        <v>1</v>
      </c>
    </row>
    <row r="1233" spans="1:9" x14ac:dyDescent="0.35">
      <c r="A1233" t="s">
        <v>3687</v>
      </c>
      <c r="B1233" t="s">
        <v>3850</v>
      </c>
      <c r="D1233" t="b">
        <f>IFERROR(VLOOKUP(B1233,PatData!$A$2:$A$1440,1,),"")&lt;&gt;""</f>
        <v>1</v>
      </c>
      <c r="E1233" t="s">
        <v>3803</v>
      </c>
      <c r="F1233" t="b">
        <v>0</v>
      </c>
      <c r="G1233" t="b">
        <v>0</v>
      </c>
      <c r="H1233" t="b">
        <v>0</v>
      </c>
      <c r="I1233" t="b">
        <v>1</v>
      </c>
    </row>
    <row r="1234" spans="1:9" x14ac:dyDescent="0.35">
      <c r="A1234" t="s">
        <v>2759</v>
      </c>
      <c r="B1234" t="s">
        <v>1720</v>
      </c>
      <c r="D1234" t="b">
        <f>IFERROR(VLOOKUP(B1234,PatData!$A$2:$A$1440,1,),"")&lt;&gt;""</f>
        <v>1</v>
      </c>
      <c r="E1234">
        <v>1</v>
      </c>
      <c r="F1234" t="b">
        <v>0</v>
      </c>
      <c r="G1234" t="b">
        <v>0</v>
      </c>
      <c r="H1234" t="b">
        <v>0</v>
      </c>
      <c r="I1234" t="b">
        <v>1</v>
      </c>
    </row>
    <row r="1235" spans="1:9" x14ac:dyDescent="0.35">
      <c r="A1235" t="s">
        <v>2760</v>
      </c>
      <c r="B1235" t="s">
        <v>1721</v>
      </c>
      <c r="D1235" t="b">
        <f>IFERROR(VLOOKUP(B1235,PatData!$A$2:$A$1440,1,),"")&lt;&gt;""</f>
        <v>1</v>
      </c>
      <c r="F1235" t="b">
        <v>0</v>
      </c>
      <c r="G1235" t="b">
        <v>0</v>
      </c>
      <c r="H1235" t="b">
        <v>0</v>
      </c>
      <c r="I1235" t="b">
        <v>1</v>
      </c>
    </row>
    <row r="1236" spans="1:9" x14ac:dyDescent="0.35">
      <c r="A1236" t="s">
        <v>2761</v>
      </c>
      <c r="B1236" t="s">
        <v>1722</v>
      </c>
      <c r="D1236" t="b">
        <f>IFERROR(VLOOKUP(B1236,PatData!$A$2:$A$1440,1,),"")&lt;&gt;""</f>
        <v>1</v>
      </c>
      <c r="F1236" t="b">
        <v>0</v>
      </c>
      <c r="G1236" t="b">
        <v>0</v>
      </c>
      <c r="H1236" t="b">
        <v>0</v>
      </c>
      <c r="I1236" t="b">
        <v>1</v>
      </c>
    </row>
    <row r="1237" spans="1:9" x14ac:dyDescent="0.35">
      <c r="A1237" t="s">
        <v>2762</v>
      </c>
      <c r="B1237" t="s">
        <v>1723</v>
      </c>
      <c r="D1237" t="b">
        <f>IFERROR(VLOOKUP(B1237,PatData!$A$2:$A$1440,1,),"")&lt;&gt;""</f>
        <v>1</v>
      </c>
      <c r="F1237" t="b">
        <v>0</v>
      </c>
      <c r="G1237" t="b">
        <v>0</v>
      </c>
      <c r="H1237" t="b">
        <v>0</v>
      </c>
      <c r="I1237" t="b">
        <v>1</v>
      </c>
    </row>
    <row r="1238" spans="1:9" x14ac:dyDescent="0.35">
      <c r="A1238" t="s">
        <v>2763</v>
      </c>
      <c r="B1238" t="s">
        <v>1724</v>
      </c>
      <c r="D1238" t="b">
        <f>IFERROR(VLOOKUP(B1238,PatData!$A$2:$A$1440,1,),"")&lt;&gt;""</f>
        <v>1</v>
      </c>
      <c r="F1238" t="b">
        <v>0</v>
      </c>
      <c r="G1238" t="b">
        <v>0</v>
      </c>
      <c r="H1238" t="b">
        <v>0</v>
      </c>
      <c r="I1238" t="b">
        <v>1</v>
      </c>
    </row>
    <row r="1239" spans="1:9" x14ac:dyDescent="0.35">
      <c r="A1239" t="s">
        <v>2764</v>
      </c>
      <c r="B1239" t="s">
        <v>1725</v>
      </c>
      <c r="D1239" t="b">
        <f>IFERROR(VLOOKUP(B1239,PatData!$A$2:$A$1440,1,),"")&lt;&gt;""</f>
        <v>1</v>
      </c>
      <c r="F1239" t="b">
        <v>0</v>
      </c>
      <c r="G1239" t="b">
        <v>0</v>
      </c>
      <c r="H1239" t="b">
        <v>0</v>
      </c>
      <c r="I1239" t="b">
        <v>1</v>
      </c>
    </row>
    <row r="1240" spans="1:9" x14ac:dyDescent="0.35">
      <c r="A1240" t="s">
        <v>2765</v>
      </c>
      <c r="B1240" t="s">
        <v>1726</v>
      </c>
      <c r="D1240" t="b">
        <f>IFERROR(VLOOKUP(B1240,PatData!$A$2:$A$1440,1,),"")&lt;&gt;""</f>
        <v>1</v>
      </c>
      <c r="F1240" t="b">
        <v>0</v>
      </c>
      <c r="G1240" t="b">
        <v>0</v>
      </c>
      <c r="H1240" t="b">
        <v>0</v>
      </c>
      <c r="I1240" t="b">
        <v>1</v>
      </c>
    </row>
    <row r="1241" spans="1:9" x14ac:dyDescent="0.35">
      <c r="A1241" t="s">
        <v>2766</v>
      </c>
      <c r="B1241" t="s">
        <v>1727</v>
      </c>
      <c r="D1241" t="b">
        <f>IFERROR(VLOOKUP(B1241,PatData!$A$2:$A$1440,1,),"")&lt;&gt;""</f>
        <v>1</v>
      </c>
      <c r="F1241" t="b">
        <v>0</v>
      </c>
      <c r="G1241" t="b">
        <v>0</v>
      </c>
      <c r="H1241" t="b">
        <v>0</v>
      </c>
      <c r="I1241" t="b">
        <v>1</v>
      </c>
    </row>
    <row r="1242" spans="1:9" x14ac:dyDescent="0.35">
      <c r="A1242" t="s">
        <v>2767</v>
      </c>
      <c r="B1242" t="s">
        <v>1728</v>
      </c>
      <c r="D1242" t="b">
        <f>IFERROR(VLOOKUP(B1242,PatData!$A$2:$A$1440,1,),"")&lt;&gt;""</f>
        <v>1</v>
      </c>
      <c r="F1242" t="b">
        <v>0</v>
      </c>
      <c r="G1242" t="b">
        <v>0</v>
      </c>
      <c r="H1242" t="b">
        <v>0</v>
      </c>
      <c r="I1242" t="b">
        <v>1</v>
      </c>
    </row>
    <row r="1243" spans="1:9" x14ac:dyDescent="0.35">
      <c r="A1243" t="s">
        <v>2768</v>
      </c>
      <c r="B1243" t="s">
        <v>1729</v>
      </c>
      <c r="D1243" t="b">
        <f>IFERROR(VLOOKUP(B1243,PatData!$A$2:$A$1440,1,),"")&lt;&gt;""</f>
        <v>1</v>
      </c>
      <c r="F1243" t="b">
        <v>0</v>
      </c>
      <c r="G1243" t="b">
        <v>0</v>
      </c>
      <c r="H1243" t="b">
        <v>0</v>
      </c>
      <c r="I1243" t="b">
        <v>1</v>
      </c>
    </row>
    <row r="1244" spans="1:9" x14ac:dyDescent="0.35">
      <c r="A1244" t="s">
        <v>2769</v>
      </c>
      <c r="B1244" t="s">
        <v>1730</v>
      </c>
      <c r="D1244" t="b">
        <f>IFERROR(VLOOKUP(B1244,PatData!$A$2:$A$1440,1,),"")&lt;&gt;""</f>
        <v>1</v>
      </c>
      <c r="F1244" t="b">
        <v>0</v>
      </c>
      <c r="G1244" t="b">
        <v>0</v>
      </c>
      <c r="H1244" t="b">
        <v>0</v>
      </c>
      <c r="I1244" t="b">
        <v>1</v>
      </c>
    </row>
    <row r="1245" spans="1:9" x14ac:dyDescent="0.35">
      <c r="A1245" t="s">
        <v>2770</v>
      </c>
      <c r="B1245" t="s">
        <v>1731</v>
      </c>
      <c r="D1245" t="b">
        <f>IFERROR(VLOOKUP(B1245,PatData!$A$2:$A$1440,1,),"")&lt;&gt;""</f>
        <v>1</v>
      </c>
      <c r="F1245" t="b">
        <v>0</v>
      </c>
      <c r="G1245" t="b">
        <v>0</v>
      </c>
      <c r="H1245" t="b">
        <v>0</v>
      </c>
      <c r="I1245" t="b">
        <v>1</v>
      </c>
    </row>
    <row r="1246" spans="1:9" x14ac:dyDescent="0.35">
      <c r="A1246" t="s">
        <v>2771</v>
      </c>
      <c r="B1246" t="s">
        <v>1732</v>
      </c>
      <c r="D1246" t="b">
        <f>IFERROR(VLOOKUP(B1246,PatData!$A$2:$A$1440,1,),"")&lt;&gt;""</f>
        <v>1</v>
      </c>
      <c r="F1246" t="b">
        <v>0</v>
      </c>
      <c r="G1246" t="b">
        <v>0</v>
      </c>
      <c r="H1246" t="b">
        <v>0</v>
      </c>
      <c r="I1246" t="b">
        <v>1</v>
      </c>
    </row>
    <row r="1247" spans="1:9" x14ac:dyDescent="0.35">
      <c r="A1247" t="s">
        <v>2772</v>
      </c>
      <c r="B1247" t="s">
        <v>1733</v>
      </c>
      <c r="D1247" t="b">
        <f>IFERROR(VLOOKUP(B1247,PatData!$A$2:$A$1440,1,),"")&lt;&gt;""</f>
        <v>1</v>
      </c>
      <c r="E1247">
        <v>0</v>
      </c>
      <c r="F1247" t="b">
        <v>0</v>
      </c>
      <c r="G1247" t="b">
        <v>0</v>
      </c>
      <c r="H1247" t="b">
        <v>0</v>
      </c>
      <c r="I1247" t="b">
        <v>1</v>
      </c>
    </row>
    <row r="1248" spans="1:9" x14ac:dyDescent="0.35">
      <c r="A1248" t="s">
        <v>2773</v>
      </c>
      <c r="B1248" t="s">
        <v>1734</v>
      </c>
      <c r="D1248" t="b">
        <f>IFERROR(VLOOKUP(B1248,PatData!$A$2:$A$1440,1,),"")&lt;&gt;""</f>
        <v>1</v>
      </c>
      <c r="F1248" t="b">
        <v>0</v>
      </c>
      <c r="G1248" t="b">
        <v>0</v>
      </c>
      <c r="H1248" t="b">
        <v>0</v>
      </c>
      <c r="I1248" t="b">
        <v>1</v>
      </c>
    </row>
    <row r="1249" spans="1:9" x14ac:dyDescent="0.35">
      <c r="A1249" t="s">
        <v>2774</v>
      </c>
      <c r="B1249" t="s">
        <v>1735</v>
      </c>
      <c r="D1249" t="b">
        <f>IFERROR(VLOOKUP(B1249,PatData!$A$2:$A$1440,1,),"")&lt;&gt;""</f>
        <v>1</v>
      </c>
      <c r="F1249" t="b">
        <v>0</v>
      </c>
      <c r="G1249" t="b">
        <v>0</v>
      </c>
      <c r="H1249" t="b">
        <v>0</v>
      </c>
      <c r="I1249" t="b">
        <v>1</v>
      </c>
    </row>
    <row r="1250" spans="1:9" x14ac:dyDescent="0.35">
      <c r="A1250" t="s">
        <v>2775</v>
      </c>
      <c r="B1250" t="s">
        <v>1736</v>
      </c>
      <c r="D1250" t="b">
        <f>IFERROR(VLOOKUP(B1250,PatData!$A$2:$A$1440,1,),"")&lt;&gt;""</f>
        <v>1</v>
      </c>
      <c r="F1250" t="b">
        <v>0</v>
      </c>
      <c r="G1250" t="b">
        <v>0</v>
      </c>
      <c r="H1250" t="b">
        <v>0</v>
      </c>
      <c r="I1250" t="b">
        <v>1</v>
      </c>
    </row>
    <row r="1251" spans="1:9" x14ac:dyDescent="0.35">
      <c r="A1251" t="s">
        <v>2776</v>
      </c>
      <c r="B1251" t="s">
        <v>1737</v>
      </c>
      <c r="D1251" t="b">
        <f>IFERROR(VLOOKUP(B1251,PatData!$A$2:$A$1440,1,),"")&lt;&gt;""</f>
        <v>1</v>
      </c>
      <c r="E1251">
        <v>1</v>
      </c>
      <c r="F1251" t="b">
        <v>0</v>
      </c>
      <c r="G1251" t="b">
        <v>0</v>
      </c>
      <c r="H1251" t="b">
        <v>0</v>
      </c>
      <c r="I1251" t="b">
        <v>1</v>
      </c>
    </row>
    <row r="1252" spans="1:9" x14ac:dyDescent="0.35">
      <c r="A1252" t="s">
        <v>2777</v>
      </c>
      <c r="B1252" t="s">
        <v>1738</v>
      </c>
      <c r="D1252" t="b">
        <f>IFERROR(VLOOKUP(B1252,PatData!$A$2:$A$1440,1,),"")&lt;&gt;""</f>
        <v>1</v>
      </c>
      <c r="E1252">
        <v>1</v>
      </c>
      <c r="F1252" t="b">
        <v>0</v>
      </c>
      <c r="G1252" t="b">
        <v>0</v>
      </c>
      <c r="H1252" t="b">
        <v>0</v>
      </c>
      <c r="I1252" t="b">
        <v>1</v>
      </c>
    </row>
    <row r="1253" spans="1:9" x14ac:dyDescent="0.35">
      <c r="A1253" t="s">
        <v>2778</v>
      </c>
      <c r="B1253" t="s">
        <v>1739</v>
      </c>
      <c r="D1253" t="b">
        <f>IFERROR(VLOOKUP(B1253,PatData!$A$2:$A$1440,1,),"")&lt;&gt;""</f>
        <v>1</v>
      </c>
      <c r="E1253">
        <v>1</v>
      </c>
      <c r="F1253" t="b">
        <v>0</v>
      </c>
      <c r="G1253" t="b">
        <v>0</v>
      </c>
      <c r="H1253" t="b">
        <v>0</v>
      </c>
      <c r="I1253" t="b">
        <v>1</v>
      </c>
    </row>
    <row r="1254" spans="1:9" x14ac:dyDescent="0.35">
      <c r="A1254" t="s">
        <v>2779</v>
      </c>
      <c r="B1254" t="s">
        <v>1740</v>
      </c>
      <c r="D1254" t="b">
        <f>IFERROR(VLOOKUP(B1254,PatData!$A$2:$A$1440,1,),"")&lt;&gt;""</f>
        <v>1</v>
      </c>
      <c r="E1254">
        <v>1</v>
      </c>
      <c r="F1254" t="b">
        <v>0</v>
      </c>
      <c r="G1254" t="b">
        <v>0</v>
      </c>
      <c r="H1254" t="b">
        <v>0</v>
      </c>
      <c r="I1254" t="b">
        <v>1</v>
      </c>
    </row>
    <row r="1255" spans="1:9" x14ac:dyDescent="0.35">
      <c r="A1255" t="s">
        <v>2780</v>
      </c>
      <c r="B1255" t="s">
        <v>1741</v>
      </c>
      <c r="D1255" t="b">
        <f>IFERROR(VLOOKUP(B1255,PatData!$A$2:$A$1440,1,),"")&lt;&gt;""</f>
        <v>1</v>
      </c>
      <c r="E1255">
        <v>1</v>
      </c>
      <c r="F1255" t="b">
        <v>0</v>
      </c>
      <c r="G1255" t="b">
        <v>0</v>
      </c>
      <c r="H1255" t="b">
        <v>0</v>
      </c>
      <c r="I1255" t="b">
        <v>1</v>
      </c>
    </row>
    <row r="1256" spans="1:9" x14ac:dyDescent="0.35">
      <c r="A1256" t="s">
        <v>2781</v>
      </c>
      <c r="B1256" t="s">
        <v>1742</v>
      </c>
      <c r="D1256" t="b">
        <f>IFERROR(VLOOKUP(B1256,PatData!$A$2:$A$1440,1,),"")&lt;&gt;""</f>
        <v>1</v>
      </c>
      <c r="E1256">
        <v>1</v>
      </c>
      <c r="F1256" t="b">
        <v>0</v>
      </c>
      <c r="G1256" t="b">
        <v>0</v>
      </c>
      <c r="H1256" t="b">
        <v>0</v>
      </c>
      <c r="I1256" t="b">
        <v>1</v>
      </c>
    </row>
    <row r="1257" spans="1:9" x14ac:dyDescent="0.35">
      <c r="A1257" t="s">
        <v>3677</v>
      </c>
      <c r="B1257" t="s">
        <v>3851</v>
      </c>
      <c r="D1257" t="b">
        <f>IFERROR(VLOOKUP(B1257,PatData!$A$2:$A$1440,1,),"")&lt;&gt;""</f>
        <v>1</v>
      </c>
      <c r="E1257" t="s">
        <v>3802</v>
      </c>
      <c r="F1257" t="b">
        <v>0</v>
      </c>
      <c r="G1257" t="b">
        <v>0</v>
      </c>
      <c r="H1257" t="b">
        <v>0</v>
      </c>
      <c r="I1257" t="b">
        <v>1</v>
      </c>
    </row>
    <row r="1258" spans="1:9" x14ac:dyDescent="0.35">
      <c r="A1258" t="s">
        <v>2782</v>
      </c>
      <c r="B1258" t="s">
        <v>1743</v>
      </c>
      <c r="D1258" t="b">
        <f>IFERROR(VLOOKUP(B1258,PatData!$A$2:$A$1440,1,),"")&lt;&gt;""</f>
        <v>1</v>
      </c>
      <c r="F1258" t="b">
        <v>0</v>
      </c>
      <c r="G1258" t="b">
        <v>0</v>
      </c>
      <c r="H1258" t="b">
        <v>0</v>
      </c>
      <c r="I1258" t="b">
        <v>1</v>
      </c>
    </row>
    <row r="1259" spans="1:9" x14ac:dyDescent="0.35">
      <c r="A1259" t="s">
        <v>2783</v>
      </c>
      <c r="B1259" t="s">
        <v>1744</v>
      </c>
      <c r="D1259" t="b">
        <f>IFERROR(VLOOKUP(B1259,PatData!$A$2:$A$1440,1,),"")&lt;&gt;""</f>
        <v>1</v>
      </c>
      <c r="F1259" t="b">
        <v>0</v>
      </c>
      <c r="G1259" t="b">
        <v>0</v>
      </c>
      <c r="H1259" t="b">
        <v>0</v>
      </c>
      <c r="I1259" t="b">
        <v>1</v>
      </c>
    </row>
    <row r="1260" spans="1:9" x14ac:dyDescent="0.35">
      <c r="A1260" t="s">
        <v>2784</v>
      </c>
      <c r="B1260" t="s">
        <v>1745</v>
      </c>
      <c r="D1260" t="b">
        <f>IFERROR(VLOOKUP(B1260,PatData!$A$2:$A$1440,1,),"")&lt;&gt;""</f>
        <v>1</v>
      </c>
      <c r="F1260" t="b">
        <v>0</v>
      </c>
      <c r="G1260" t="b">
        <v>0</v>
      </c>
      <c r="H1260" t="b">
        <v>0</v>
      </c>
      <c r="I1260" t="b">
        <v>1</v>
      </c>
    </row>
    <row r="1261" spans="1:9" x14ac:dyDescent="0.35">
      <c r="A1261" t="s">
        <v>2785</v>
      </c>
      <c r="B1261" t="s">
        <v>1746</v>
      </c>
      <c r="D1261" t="b">
        <f>IFERROR(VLOOKUP(B1261,PatData!$A$2:$A$1440,1,),"")&lt;&gt;""</f>
        <v>1</v>
      </c>
      <c r="F1261" t="b">
        <v>0</v>
      </c>
      <c r="G1261" t="b">
        <v>0</v>
      </c>
      <c r="H1261" t="b">
        <v>0</v>
      </c>
      <c r="I1261" t="b">
        <v>1</v>
      </c>
    </row>
    <row r="1262" spans="1:9" x14ac:dyDescent="0.35">
      <c r="A1262" t="s">
        <v>2786</v>
      </c>
      <c r="B1262" t="s">
        <v>1747</v>
      </c>
      <c r="D1262" t="b">
        <f>IFERROR(VLOOKUP(B1262,PatData!$A$2:$A$1440,1,),"")&lt;&gt;""</f>
        <v>1</v>
      </c>
      <c r="F1262" t="b">
        <v>0</v>
      </c>
      <c r="G1262" t="b">
        <v>0</v>
      </c>
      <c r="H1262" t="b">
        <v>0</v>
      </c>
      <c r="I1262" t="b">
        <v>1</v>
      </c>
    </row>
    <row r="1263" spans="1:9" x14ac:dyDescent="0.35">
      <c r="A1263" t="s">
        <v>2787</v>
      </c>
      <c r="B1263" t="s">
        <v>1748</v>
      </c>
      <c r="D1263" t="b">
        <f>IFERROR(VLOOKUP(B1263,PatData!$A$2:$A$1440,1,),"")&lt;&gt;""</f>
        <v>1</v>
      </c>
      <c r="F1263" t="b">
        <v>0</v>
      </c>
      <c r="G1263" t="b">
        <v>0</v>
      </c>
      <c r="H1263" t="b">
        <v>0</v>
      </c>
      <c r="I1263" t="b">
        <v>1</v>
      </c>
    </row>
    <row r="1264" spans="1:9" x14ac:dyDescent="0.35">
      <c r="A1264" t="s">
        <v>2788</v>
      </c>
      <c r="B1264" t="s">
        <v>1749</v>
      </c>
      <c r="D1264" t="b">
        <f>IFERROR(VLOOKUP(B1264,PatData!$A$2:$A$1440,1,),"")&lt;&gt;""</f>
        <v>1</v>
      </c>
      <c r="F1264" t="b">
        <v>0</v>
      </c>
      <c r="G1264" t="b">
        <v>0</v>
      </c>
      <c r="H1264" t="b">
        <v>0</v>
      </c>
      <c r="I1264" t="b">
        <v>1</v>
      </c>
    </row>
    <row r="1265" spans="1:9" x14ac:dyDescent="0.35">
      <c r="A1265" t="s">
        <v>2789</v>
      </c>
      <c r="B1265" t="s">
        <v>1750</v>
      </c>
      <c r="D1265" t="b">
        <f>IFERROR(VLOOKUP(B1265,PatData!$A$2:$A$1440,1,),"")&lt;&gt;""</f>
        <v>1</v>
      </c>
      <c r="F1265" t="b">
        <v>0</v>
      </c>
      <c r="G1265" t="b">
        <v>0</v>
      </c>
      <c r="H1265" t="b">
        <v>0</v>
      </c>
      <c r="I1265" t="b">
        <v>1</v>
      </c>
    </row>
    <row r="1266" spans="1:9" x14ac:dyDescent="0.35">
      <c r="A1266" t="s">
        <v>2790</v>
      </c>
      <c r="B1266" t="s">
        <v>1751</v>
      </c>
      <c r="D1266" t="b">
        <f>IFERROR(VLOOKUP(B1266,PatData!$A$2:$A$1440,1,),"")&lt;&gt;""</f>
        <v>1</v>
      </c>
      <c r="F1266" t="b">
        <v>0</v>
      </c>
      <c r="G1266" t="b">
        <v>0</v>
      </c>
      <c r="H1266" t="b">
        <v>0</v>
      </c>
      <c r="I1266" t="b">
        <v>1</v>
      </c>
    </row>
    <row r="1267" spans="1:9" x14ac:dyDescent="0.35">
      <c r="A1267" t="s">
        <v>2791</v>
      </c>
      <c r="B1267" t="s">
        <v>1752</v>
      </c>
      <c r="D1267" t="b">
        <f>IFERROR(VLOOKUP(B1267,PatData!$A$2:$A$1440,1,),"")&lt;&gt;""</f>
        <v>1</v>
      </c>
      <c r="F1267" t="b">
        <v>0</v>
      </c>
      <c r="G1267" t="b">
        <v>0</v>
      </c>
      <c r="H1267" t="b">
        <v>0</v>
      </c>
      <c r="I1267" t="b">
        <v>1</v>
      </c>
    </row>
    <row r="1268" spans="1:9" x14ac:dyDescent="0.35">
      <c r="A1268" t="s">
        <v>2792</v>
      </c>
      <c r="B1268" t="s">
        <v>1753</v>
      </c>
      <c r="D1268" t="b">
        <f>IFERROR(VLOOKUP(B1268,PatData!$A$2:$A$1440,1,),"")&lt;&gt;""</f>
        <v>1</v>
      </c>
      <c r="F1268" t="b">
        <v>0</v>
      </c>
      <c r="G1268" t="b">
        <v>0</v>
      </c>
      <c r="H1268" t="b">
        <v>0</v>
      </c>
      <c r="I1268" t="b">
        <v>1</v>
      </c>
    </row>
    <row r="1269" spans="1:9" x14ac:dyDescent="0.35">
      <c r="A1269" t="s">
        <v>2793</v>
      </c>
      <c r="B1269" t="s">
        <v>1754</v>
      </c>
      <c r="D1269" t="b">
        <f>IFERROR(VLOOKUP(B1269,PatData!$A$2:$A$1440,1,),"")&lt;&gt;""</f>
        <v>1</v>
      </c>
      <c r="F1269" t="b">
        <v>0</v>
      </c>
      <c r="G1269" t="b">
        <v>0</v>
      </c>
      <c r="H1269" t="b">
        <v>0</v>
      </c>
      <c r="I1269" t="b">
        <v>1</v>
      </c>
    </row>
    <row r="1270" spans="1:9" x14ac:dyDescent="0.35">
      <c r="A1270" t="s">
        <v>2794</v>
      </c>
      <c r="B1270" t="s">
        <v>1755</v>
      </c>
      <c r="D1270" t="b">
        <f>IFERROR(VLOOKUP(B1270,PatData!$A$2:$A$1440,1,),"")&lt;&gt;""</f>
        <v>1</v>
      </c>
      <c r="F1270" t="b">
        <v>0</v>
      </c>
      <c r="G1270" t="b">
        <v>0</v>
      </c>
      <c r="H1270" t="b">
        <v>0</v>
      </c>
      <c r="I1270" t="b">
        <v>1</v>
      </c>
    </row>
    <row r="1271" spans="1:9" x14ac:dyDescent="0.35">
      <c r="A1271" t="s">
        <v>2795</v>
      </c>
      <c r="B1271" t="s">
        <v>1756</v>
      </c>
      <c r="D1271" t="b">
        <f>IFERROR(VLOOKUP(B1271,PatData!$A$2:$A$1440,1,),"")&lt;&gt;""</f>
        <v>1</v>
      </c>
      <c r="F1271" t="b">
        <v>0</v>
      </c>
      <c r="G1271" t="b">
        <v>0</v>
      </c>
      <c r="H1271" t="b">
        <v>0</v>
      </c>
      <c r="I1271" t="b">
        <v>1</v>
      </c>
    </row>
    <row r="1272" spans="1:9" x14ac:dyDescent="0.35">
      <c r="A1272" t="s">
        <v>2796</v>
      </c>
      <c r="B1272" t="s">
        <v>1757</v>
      </c>
      <c r="D1272" t="b">
        <f>IFERROR(VLOOKUP(B1272,PatData!$A$2:$A$1440,1,),"")&lt;&gt;""</f>
        <v>1</v>
      </c>
      <c r="F1272" t="b">
        <v>0</v>
      </c>
      <c r="G1272" t="b">
        <v>0</v>
      </c>
      <c r="H1272" t="b">
        <v>0</v>
      </c>
      <c r="I1272" t="b">
        <v>1</v>
      </c>
    </row>
    <row r="1273" spans="1:9" x14ac:dyDescent="0.35">
      <c r="A1273" t="s">
        <v>2797</v>
      </c>
      <c r="B1273" t="s">
        <v>1758</v>
      </c>
      <c r="D1273" t="b">
        <f>IFERROR(VLOOKUP(B1273,PatData!$A$2:$A$1440,1,),"")&lt;&gt;""</f>
        <v>1</v>
      </c>
      <c r="F1273" t="b">
        <v>0</v>
      </c>
      <c r="G1273" t="b">
        <v>0</v>
      </c>
      <c r="H1273" t="b">
        <v>0</v>
      </c>
      <c r="I1273" t="b">
        <v>1</v>
      </c>
    </row>
    <row r="1274" spans="1:9" x14ac:dyDescent="0.35">
      <c r="A1274" t="s">
        <v>2798</v>
      </c>
      <c r="B1274" t="s">
        <v>1759</v>
      </c>
      <c r="D1274" t="b">
        <f>IFERROR(VLOOKUP(B1274,PatData!$A$2:$A$1440,1,),"")&lt;&gt;""</f>
        <v>1</v>
      </c>
      <c r="F1274" t="b">
        <v>0</v>
      </c>
      <c r="G1274" t="b">
        <v>0</v>
      </c>
      <c r="H1274" t="b">
        <v>0</v>
      </c>
      <c r="I1274" t="b">
        <v>1</v>
      </c>
    </row>
    <row r="1275" spans="1:9" x14ac:dyDescent="0.35">
      <c r="A1275" t="s">
        <v>2799</v>
      </c>
      <c r="B1275" t="s">
        <v>1760</v>
      </c>
      <c r="D1275" t="b">
        <f>IFERROR(VLOOKUP(B1275,PatData!$A$2:$A$1440,1,),"")&lt;&gt;""</f>
        <v>1</v>
      </c>
      <c r="F1275" t="b">
        <v>0</v>
      </c>
      <c r="G1275" t="b">
        <v>0</v>
      </c>
      <c r="H1275" t="b">
        <v>0</v>
      </c>
      <c r="I1275" t="b">
        <v>1</v>
      </c>
    </row>
    <row r="1276" spans="1:9" x14ac:dyDescent="0.35">
      <c r="A1276" t="s">
        <v>2800</v>
      </c>
      <c r="B1276" t="s">
        <v>1761</v>
      </c>
      <c r="D1276" t="b">
        <f>IFERROR(VLOOKUP(B1276,PatData!$A$2:$A$1440,1,),"")&lt;&gt;""</f>
        <v>1</v>
      </c>
      <c r="F1276" t="b">
        <v>0</v>
      </c>
      <c r="G1276" t="b">
        <v>0</v>
      </c>
      <c r="H1276" t="b">
        <v>0</v>
      </c>
      <c r="I1276" t="b">
        <v>1</v>
      </c>
    </row>
    <row r="1277" spans="1:9" x14ac:dyDescent="0.35">
      <c r="A1277" t="s">
        <v>2801</v>
      </c>
      <c r="B1277" t="s">
        <v>1762</v>
      </c>
      <c r="D1277" t="b">
        <f>IFERROR(VLOOKUP(B1277,PatData!$A$2:$A$1440,1,),"")&lt;&gt;""</f>
        <v>1</v>
      </c>
      <c r="F1277" t="b">
        <v>0</v>
      </c>
      <c r="G1277" t="b">
        <v>0</v>
      </c>
      <c r="H1277" t="b">
        <v>0</v>
      </c>
      <c r="I1277" t="b">
        <v>1</v>
      </c>
    </row>
    <row r="1278" spans="1:9" x14ac:dyDescent="0.35">
      <c r="A1278" t="s">
        <v>2802</v>
      </c>
      <c r="B1278" t="s">
        <v>1763</v>
      </c>
      <c r="D1278" t="b">
        <f>IFERROR(VLOOKUP(B1278,PatData!$A$2:$A$1440,1,),"")&lt;&gt;""</f>
        <v>1</v>
      </c>
      <c r="F1278" t="b">
        <v>0</v>
      </c>
      <c r="G1278" t="b">
        <v>0</v>
      </c>
      <c r="H1278" t="b">
        <v>0</v>
      </c>
      <c r="I1278" t="b">
        <v>1</v>
      </c>
    </row>
    <row r="1279" spans="1:9" x14ac:dyDescent="0.35">
      <c r="A1279" t="s">
        <v>2803</v>
      </c>
      <c r="B1279" t="s">
        <v>1764</v>
      </c>
      <c r="D1279" t="b">
        <f>IFERROR(VLOOKUP(B1279,PatData!$A$2:$A$1440,1,),"")&lt;&gt;""</f>
        <v>1</v>
      </c>
      <c r="F1279" t="b">
        <v>0</v>
      </c>
      <c r="G1279" t="b">
        <v>0</v>
      </c>
      <c r="H1279" t="b">
        <v>0</v>
      </c>
      <c r="I1279" t="b">
        <v>1</v>
      </c>
    </row>
    <row r="1280" spans="1:9" x14ac:dyDescent="0.35">
      <c r="A1280" t="s">
        <v>2804</v>
      </c>
      <c r="B1280" t="s">
        <v>1765</v>
      </c>
      <c r="D1280" t="b">
        <f>IFERROR(VLOOKUP(B1280,PatData!$A$2:$A$1440,1,),"")&lt;&gt;""</f>
        <v>1</v>
      </c>
      <c r="F1280" t="b">
        <v>0</v>
      </c>
      <c r="G1280" t="b">
        <v>0</v>
      </c>
      <c r="H1280" t="b">
        <v>0</v>
      </c>
      <c r="I1280" t="b">
        <v>1</v>
      </c>
    </row>
    <row r="1281" spans="1:9" x14ac:dyDescent="0.35">
      <c r="A1281" t="s">
        <v>2805</v>
      </c>
      <c r="B1281" t="s">
        <v>1766</v>
      </c>
      <c r="D1281" t="b">
        <f>IFERROR(VLOOKUP(B1281,PatData!$A$2:$A$1440,1,),"")&lt;&gt;""</f>
        <v>1</v>
      </c>
      <c r="F1281" t="b">
        <v>0</v>
      </c>
      <c r="G1281" t="b">
        <v>0</v>
      </c>
      <c r="H1281" t="b">
        <v>0</v>
      </c>
      <c r="I1281" t="b">
        <v>1</v>
      </c>
    </row>
    <row r="1282" spans="1:9" x14ac:dyDescent="0.35">
      <c r="A1282" t="s">
        <v>2806</v>
      </c>
      <c r="B1282" t="s">
        <v>1767</v>
      </c>
      <c r="D1282" t="b">
        <f>IFERROR(VLOOKUP(B1282,PatData!$A$2:$A$1440,1,),"")&lt;&gt;""</f>
        <v>1</v>
      </c>
      <c r="F1282" t="b">
        <v>0</v>
      </c>
      <c r="G1282" t="b">
        <v>0</v>
      </c>
      <c r="H1282" t="b">
        <v>0</v>
      </c>
      <c r="I1282" t="b">
        <v>1</v>
      </c>
    </row>
    <row r="1283" spans="1:9" x14ac:dyDescent="0.35">
      <c r="A1283" t="s">
        <v>2807</v>
      </c>
      <c r="B1283" t="s">
        <v>1768</v>
      </c>
      <c r="D1283" t="b">
        <f>IFERROR(VLOOKUP(B1283,PatData!$A$2:$A$1440,1,),"")&lt;&gt;""</f>
        <v>1</v>
      </c>
      <c r="F1283" t="b">
        <v>0</v>
      </c>
      <c r="G1283" t="b">
        <v>0</v>
      </c>
      <c r="H1283" t="b">
        <v>0</v>
      </c>
      <c r="I1283" t="b">
        <v>1</v>
      </c>
    </row>
    <row r="1284" spans="1:9" x14ac:dyDescent="0.35">
      <c r="A1284" t="s">
        <v>2808</v>
      </c>
      <c r="B1284" t="s">
        <v>1769</v>
      </c>
      <c r="D1284" t="b">
        <f>IFERROR(VLOOKUP(B1284,PatData!$A$2:$A$1440,1,),"")&lt;&gt;""</f>
        <v>1</v>
      </c>
      <c r="F1284" t="b">
        <v>0</v>
      </c>
      <c r="G1284" t="b">
        <v>0</v>
      </c>
      <c r="H1284" t="b">
        <v>0</v>
      </c>
      <c r="I1284" t="b">
        <v>1</v>
      </c>
    </row>
    <row r="1285" spans="1:9" x14ac:dyDescent="0.35">
      <c r="A1285" t="s">
        <v>2809</v>
      </c>
      <c r="B1285" t="s">
        <v>1770</v>
      </c>
      <c r="D1285" t="b">
        <f>IFERROR(VLOOKUP(B1285,PatData!$A$2:$A$1440,1,),"")&lt;&gt;""</f>
        <v>1</v>
      </c>
      <c r="F1285" t="b">
        <v>0</v>
      </c>
      <c r="G1285" t="b">
        <v>0</v>
      </c>
      <c r="H1285" t="b">
        <v>0</v>
      </c>
      <c r="I1285" t="b">
        <v>1</v>
      </c>
    </row>
    <row r="1286" spans="1:9" x14ac:dyDescent="0.35">
      <c r="A1286" t="s">
        <v>2810</v>
      </c>
      <c r="B1286" t="s">
        <v>1771</v>
      </c>
      <c r="D1286" t="b">
        <f>IFERROR(VLOOKUP(B1286,PatData!$A$2:$A$1440,1,),"")&lt;&gt;""</f>
        <v>1</v>
      </c>
      <c r="F1286" t="b">
        <v>0</v>
      </c>
      <c r="G1286" t="b">
        <v>0</v>
      </c>
      <c r="H1286" t="b">
        <v>0</v>
      </c>
      <c r="I1286" t="b">
        <v>1</v>
      </c>
    </row>
    <row r="1287" spans="1:9" x14ac:dyDescent="0.35">
      <c r="A1287" t="s">
        <v>2811</v>
      </c>
      <c r="B1287" t="s">
        <v>1772</v>
      </c>
      <c r="D1287" t="b">
        <f>IFERROR(VLOOKUP(B1287,PatData!$A$2:$A$1440,1,),"")&lt;&gt;""</f>
        <v>1</v>
      </c>
      <c r="F1287" t="b">
        <v>0</v>
      </c>
      <c r="G1287" t="b">
        <v>0</v>
      </c>
      <c r="H1287" t="b">
        <v>0</v>
      </c>
      <c r="I1287" t="b">
        <v>1</v>
      </c>
    </row>
    <row r="1288" spans="1:9" x14ac:dyDescent="0.35">
      <c r="A1288" t="s">
        <v>2812</v>
      </c>
      <c r="B1288" t="s">
        <v>1773</v>
      </c>
      <c r="D1288" t="b">
        <f>IFERROR(VLOOKUP(B1288,PatData!$A$2:$A$1440,1,),"")&lt;&gt;""</f>
        <v>1</v>
      </c>
      <c r="F1288" t="b">
        <v>0</v>
      </c>
      <c r="G1288" t="b">
        <v>0</v>
      </c>
      <c r="H1288" t="b">
        <v>0</v>
      </c>
      <c r="I1288" t="b">
        <v>1</v>
      </c>
    </row>
    <row r="1289" spans="1:9" x14ac:dyDescent="0.35">
      <c r="A1289" t="s">
        <v>2813</v>
      </c>
      <c r="B1289" t="s">
        <v>1774</v>
      </c>
      <c r="D1289" t="b">
        <f>IFERROR(VLOOKUP(B1289,PatData!$A$2:$A$1440,1,),"")&lt;&gt;""</f>
        <v>1</v>
      </c>
      <c r="F1289" t="b">
        <v>0</v>
      </c>
      <c r="G1289" t="b">
        <v>0</v>
      </c>
      <c r="H1289" t="b">
        <v>0</v>
      </c>
      <c r="I1289" t="b">
        <v>1</v>
      </c>
    </row>
    <row r="1290" spans="1:9" x14ac:dyDescent="0.35">
      <c r="A1290" t="s">
        <v>2814</v>
      </c>
      <c r="B1290" t="s">
        <v>1775</v>
      </c>
      <c r="D1290" t="b">
        <f>IFERROR(VLOOKUP(B1290,PatData!$A$2:$A$1440,1,),"")&lt;&gt;""</f>
        <v>1</v>
      </c>
      <c r="F1290" t="b">
        <v>0</v>
      </c>
      <c r="G1290" t="b">
        <v>0</v>
      </c>
      <c r="H1290" t="b">
        <v>0</v>
      </c>
      <c r="I1290" t="b">
        <v>1</v>
      </c>
    </row>
    <row r="1291" spans="1:9" x14ac:dyDescent="0.35">
      <c r="A1291" t="s">
        <v>2815</v>
      </c>
      <c r="B1291" t="s">
        <v>1776</v>
      </c>
      <c r="D1291" t="b">
        <f>IFERROR(VLOOKUP(B1291,PatData!$A$2:$A$1440,1,),"")&lt;&gt;""</f>
        <v>1</v>
      </c>
      <c r="F1291" t="b">
        <v>0</v>
      </c>
      <c r="G1291" t="b">
        <v>0</v>
      </c>
      <c r="H1291" t="b">
        <v>0</v>
      </c>
      <c r="I1291" t="b">
        <v>1</v>
      </c>
    </row>
    <row r="1292" spans="1:9" x14ac:dyDescent="0.35">
      <c r="A1292" t="s">
        <v>2816</v>
      </c>
      <c r="B1292" t="s">
        <v>1777</v>
      </c>
      <c r="D1292" t="b">
        <f>IFERROR(VLOOKUP(B1292,PatData!$A$2:$A$1440,1,),"")&lt;&gt;""</f>
        <v>1</v>
      </c>
      <c r="F1292" t="b">
        <v>0</v>
      </c>
      <c r="G1292" t="b">
        <v>0</v>
      </c>
      <c r="H1292" t="b">
        <v>0</v>
      </c>
      <c r="I1292" t="b">
        <v>1</v>
      </c>
    </row>
    <row r="1293" spans="1:9" x14ac:dyDescent="0.35">
      <c r="A1293" t="s">
        <v>2817</v>
      </c>
      <c r="B1293" t="s">
        <v>1778</v>
      </c>
      <c r="D1293" t="b">
        <f>IFERROR(VLOOKUP(B1293,PatData!$A$2:$A$1440,1,),"")&lt;&gt;""</f>
        <v>1</v>
      </c>
      <c r="F1293" t="b">
        <v>0</v>
      </c>
      <c r="G1293" t="b">
        <v>0</v>
      </c>
      <c r="H1293" t="b">
        <v>0</v>
      </c>
      <c r="I1293" t="b">
        <v>1</v>
      </c>
    </row>
    <row r="1294" spans="1:9" x14ac:dyDescent="0.35">
      <c r="A1294" t="s">
        <v>2818</v>
      </c>
      <c r="B1294" t="s">
        <v>1779</v>
      </c>
      <c r="D1294" t="b">
        <f>IFERROR(VLOOKUP(B1294,PatData!$A$2:$A$1440,1,),"")&lt;&gt;""</f>
        <v>1</v>
      </c>
      <c r="F1294" t="b">
        <v>0</v>
      </c>
      <c r="G1294" t="b">
        <v>0</v>
      </c>
      <c r="H1294" t="b">
        <v>0</v>
      </c>
      <c r="I1294" t="b">
        <v>1</v>
      </c>
    </row>
    <row r="1295" spans="1:9" x14ac:dyDescent="0.35">
      <c r="A1295" t="s">
        <v>2819</v>
      </c>
      <c r="B1295" t="s">
        <v>1780</v>
      </c>
      <c r="D1295" t="b">
        <f>IFERROR(VLOOKUP(B1295,PatData!$A$2:$A$1440,1,),"")&lt;&gt;""</f>
        <v>1</v>
      </c>
      <c r="F1295" t="b">
        <v>0</v>
      </c>
      <c r="G1295" t="b">
        <v>0</v>
      </c>
      <c r="H1295" t="b">
        <v>0</v>
      </c>
      <c r="I1295" t="b">
        <v>1</v>
      </c>
    </row>
    <row r="1296" spans="1:9" x14ac:dyDescent="0.35">
      <c r="A1296" t="s">
        <v>2820</v>
      </c>
      <c r="B1296" t="s">
        <v>1781</v>
      </c>
      <c r="D1296" t="b">
        <f>IFERROR(VLOOKUP(B1296,PatData!$A$2:$A$1440,1,),"")&lt;&gt;""</f>
        <v>1</v>
      </c>
      <c r="F1296" t="b">
        <v>0</v>
      </c>
      <c r="G1296" t="b">
        <v>0</v>
      </c>
      <c r="H1296" t="b">
        <v>0</v>
      </c>
      <c r="I1296" t="b">
        <v>1</v>
      </c>
    </row>
    <row r="1297" spans="1:9" x14ac:dyDescent="0.35">
      <c r="A1297" t="s">
        <v>2821</v>
      </c>
      <c r="B1297" t="s">
        <v>1782</v>
      </c>
      <c r="D1297" t="b">
        <f>IFERROR(VLOOKUP(B1297,PatData!$A$2:$A$1440,1,),"")&lt;&gt;""</f>
        <v>1</v>
      </c>
      <c r="F1297" t="b">
        <v>0</v>
      </c>
      <c r="G1297" t="b">
        <v>0</v>
      </c>
      <c r="H1297" t="b">
        <v>0</v>
      </c>
      <c r="I1297" t="b">
        <v>1</v>
      </c>
    </row>
    <row r="1298" spans="1:9" x14ac:dyDescent="0.35">
      <c r="A1298" t="s">
        <v>2822</v>
      </c>
      <c r="B1298" t="s">
        <v>1783</v>
      </c>
      <c r="D1298" t="b">
        <f>IFERROR(VLOOKUP(B1298,PatData!$A$2:$A$1440,1,),"")&lt;&gt;""</f>
        <v>1</v>
      </c>
      <c r="F1298" t="b">
        <v>0</v>
      </c>
      <c r="G1298" t="b">
        <v>0</v>
      </c>
      <c r="H1298" t="b">
        <v>0</v>
      </c>
      <c r="I1298" t="b">
        <v>1</v>
      </c>
    </row>
    <row r="1299" spans="1:9" x14ac:dyDescent="0.35">
      <c r="A1299" t="s">
        <v>2823</v>
      </c>
      <c r="B1299" t="s">
        <v>1784</v>
      </c>
      <c r="D1299" t="b">
        <f>IFERROR(VLOOKUP(B1299,PatData!$A$2:$A$1440,1,),"")&lt;&gt;""</f>
        <v>1</v>
      </c>
      <c r="F1299" t="b">
        <v>0</v>
      </c>
      <c r="G1299" t="b">
        <v>0</v>
      </c>
      <c r="H1299" t="b">
        <v>0</v>
      </c>
      <c r="I1299" t="b">
        <v>1</v>
      </c>
    </row>
    <row r="1300" spans="1:9" x14ac:dyDescent="0.35">
      <c r="A1300" t="s">
        <v>2824</v>
      </c>
      <c r="B1300" t="s">
        <v>1785</v>
      </c>
      <c r="D1300" t="b">
        <f>IFERROR(VLOOKUP(B1300,PatData!$A$2:$A$1440,1,),"")&lt;&gt;""</f>
        <v>1</v>
      </c>
      <c r="F1300" t="b">
        <v>0</v>
      </c>
      <c r="G1300" t="b">
        <v>0</v>
      </c>
      <c r="H1300" t="b">
        <v>0</v>
      </c>
      <c r="I1300" t="b">
        <v>1</v>
      </c>
    </row>
    <row r="1301" spans="1:9" x14ac:dyDescent="0.35">
      <c r="A1301" t="s">
        <v>2825</v>
      </c>
      <c r="B1301" t="s">
        <v>1786</v>
      </c>
      <c r="D1301" t="b">
        <f>IFERROR(VLOOKUP(B1301,PatData!$A$2:$A$1440,1,),"")&lt;&gt;""</f>
        <v>1</v>
      </c>
      <c r="F1301" t="b">
        <v>0</v>
      </c>
      <c r="G1301" t="b">
        <v>0</v>
      </c>
      <c r="H1301" t="b">
        <v>0</v>
      </c>
      <c r="I1301" t="b">
        <v>1</v>
      </c>
    </row>
    <row r="1302" spans="1:9" x14ac:dyDescent="0.35">
      <c r="A1302" t="s">
        <v>2826</v>
      </c>
      <c r="B1302" t="s">
        <v>1787</v>
      </c>
      <c r="D1302" t="b">
        <f>IFERROR(VLOOKUP(B1302,PatData!$A$2:$A$1440,1,),"")&lt;&gt;""</f>
        <v>1</v>
      </c>
      <c r="F1302" t="b">
        <v>0</v>
      </c>
      <c r="G1302" t="b">
        <v>0</v>
      </c>
      <c r="H1302" t="b">
        <v>0</v>
      </c>
      <c r="I1302" t="b">
        <v>1</v>
      </c>
    </row>
    <row r="1303" spans="1:9" x14ac:dyDescent="0.35">
      <c r="A1303" t="s">
        <v>2827</v>
      </c>
      <c r="B1303" t="s">
        <v>1788</v>
      </c>
      <c r="D1303" t="b">
        <f>IFERROR(VLOOKUP(B1303,PatData!$A$2:$A$1440,1,),"")&lt;&gt;""</f>
        <v>1</v>
      </c>
      <c r="F1303" t="b">
        <v>0</v>
      </c>
      <c r="G1303" t="b">
        <v>0</v>
      </c>
      <c r="H1303" t="b">
        <v>0</v>
      </c>
      <c r="I1303" t="b">
        <v>1</v>
      </c>
    </row>
    <row r="1304" spans="1:9" x14ac:dyDescent="0.35">
      <c r="A1304" t="s">
        <v>2828</v>
      </c>
      <c r="B1304" t="s">
        <v>1789</v>
      </c>
      <c r="D1304" t="b">
        <f>IFERROR(VLOOKUP(B1304,PatData!$A$2:$A$1440,1,),"")&lt;&gt;""</f>
        <v>1</v>
      </c>
      <c r="F1304" t="b">
        <v>0</v>
      </c>
      <c r="G1304" t="b">
        <v>0</v>
      </c>
      <c r="H1304" t="b">
        <v>0</v>
      </c>
      <c r="I1304" t="b">
        <v>1</v>
      </c>
    </row>
    <row r="1305" spans="1:9" x14ac:dyDescent="0.35">
      <c r="A1305" t="s">
        <v>2829</v>
      </c>
      <c r="B1305" t="s">
        <v>1790</v>
      </c>
      <c r="D1305" t="b">
        <f>IFERROR(VLOOKUP(B1305,PatData!$A$2:$A$1440,1,),"")&lt;&gt;""</f>
        <v>1</v>
      </c>
      <c r="F1305" t="b">
        <v>0</v>
      </c>
      <c r="G1305" t="b">
        <v>0</v>
      </c>
      <c r="H1305" t="b">
        <v>0</v>
      </c>
      <c r="I1305" t="b">
        <v>1</v>
      </c>
    </row>
    <row r="1306" spans="1:9" x14ac:dyDescent="0.35">
      <c r="A1306" t="s">
        <v>2830</v>
      </c>
      <c r="B1306" t="s">
        <v>1791</v>
      </c>
      <c r="D1306" t="b">
        <f>IFERROR(VLOOKUP(B1306,PatData!$A$2:$A$1440,1,),"")&lt;&gt;""</f>
        <v>1</v>
      </c>
      <c r="F1306" t="b">
        <v>0</v>
      </c>
      <c r="G1306" t="b">
        <v>0</v>
      </c>
      <c r="H1306" t="b">
        <v>0</v>
      </c>
      <c r="I1306" t="b">
        <v>1</v>
      </c>
    </row>
    <row r="1307" spans="1:9" x14ac:dyDescent="0.35">
      <c r="A1307" t="s">
        <v>2831</v>
      </c>
      <c r="B1307" t="s">
        <v>1792</v>
      </c>
      <c r="D1307" t="b">
        <f>IFERROR(VLOOKUP(B1307,PatData!$A$2:$A$1440,1,),"")&lt;&gt;""</f>
        <v>1</v>
      </c>
      <c r="F1307" t="b">
        <v>0</v>
      </c>
      <c r="G1307" t="b">
        <v>0</v>
      </c>
      <c r="H1307" t="b">
        <v>0</v>
      </c>
      <c r="I1307" t="b">
        <v>1</v>
      </c>
    </row>
    <row r="1308" spans="1:9" x14ac:dyDescent="0.35">
      <c r="A1308" t="s">
        <v>2832</v>
      </c>
      <c r="B1308" t="s">
        <v>1793</v>
      </c>
      <c r="D1308" t="b">
        <f>IFERROR(VLOOKUP(B1308,PatData!$A$2:$A$1440,1,),"")&lt;&gt;""</f>
        <v>1</v>
      </c>
      <c r="F1308" t="b">
        <v>0</v>
      </c>
      <c r="G1308" t="b">
        <v>0</v>
      </c>
      <c r="H1308" t="b">
        <v>0</v>
      </c>
      <c r="I1308" t="b">
        <v>1</v>
      </c>
    </row>
    <row r="1309" spans="1:9" x14ac:dyDescent="0.35">
      <c r="A1309" t="s">
        <v>2833</v>
      </c>
      <c r="B1309" t="s">
        <v>1794</v>
      </c>
      <c r="D1309" t="b">
        <f>IFERROR(VLOOKUP(B1309,PatData!$A$2:$A$1440,1,),"")&lt;&gt;""</f>
        <v>1</v>
      </c>
      <c r="F1309" t="b">
        <v>0</v>
      </c>
      <c r="G1309" t="b">
        <v>0</v>
      </c>
      <c r="H1309" t="b">
        <v>0</v>
      </c>
      <c r="I1309" t="b">
        <v>1</v>
      </c>
    </row>
    <row r="1310" spans="1:9" x14ac:dyDescent="0.35">
      <c r="A1310" t="s">
        <v>2834</v>
      </c>
      <c r="B1310" t="s">
        <v>1795</v>
      </c>
      <c r="D1310" t="b">
        <f>IFERROR(VLOOKUP(B1310,PatData!$A$2:$A$1440,1,),"")&lt;&gt;""</f>
        <v>1</v>
      </c>
      <c r="F1310" t="b">
        <v>0</v>
      </c>
      <c r="G1310" t="b">
        <v>0</v>
      </c>
      <c r="H1310" t="b">
        <v>0</v>
      </c>
      <c r="I1310" t="b">
        <v>1</v>
      </c>
    </row>
    <row r="1311" spans="1:9" x14ac:dyDescent="0.35">
      <c r="A1311" t="s">
        <v>2835</v>
      </c>
      <c r="B1311" t="s">
        <v>1796</v>
      </c>
      <c r="D1311" t="b">
        <f>IFERROR(VLOOKUP(B1311,PatData!$A$2:$A$1440,1,),"")&lt;&gt;""</f>
        <v>1</v>
      </c>
      <c r="F1311" t="b">
        <v>0</v>
      </c>
      <c r="G1311" t="b">
        <v>0</v>
      </c>
      <c r="H1311" t="b">
        <v>0</v>
      </c>
      <c r="I1311" t="b">
        <v>1</v>
      </c>
    </row>
    <row r="1312" spans="1:9" x14ac:dyDescent="0.35">
      <c r="A1312" t="s">
        <v>2836</v>
      </c>
      <c r="B1312" t="s">
        <v>1797</v>
      </c>
      <c r="D1312" t="b">
        <f>IFERROR(VLOOKUP(B1312,PatData!$A$2:$A$1440,1,),"")&lt;&gt;""</f>
        <v>1</v>
      </c>
      <c r="F1312" t="b">
        <v>0</v>
      </c>
      <c r="G1312" t="b">
        <v>0</v>
      </c>
      <c r="H1312" t="b">
        <v>0</v>
      </c>
      <c r="I1312" t="b">
        <v>1</v>
      </c>
    </row>
    <row r="1313" spans="1:9" x14ac:dyDescent="0.35">
      <c r="A1313" t="s">
        <v>2837</v>
      </c>
      <c r="B1313" t="s">
        <v>1798</v>
      </c>
      <c r="D1313" t="b">
        <f>IFERROR(VLOOKUP(B1313,PatData!$A$2:$A$1440,1,),"")&lt;&gt;""</f>
        <v>1</v>
      </c>
      <c r="F1313" t="b">
        <v>0</v>
      </c>
      <c r="G1313" t="b">
        <v>0</v>
      </c>
      <c r="H1313" t="b">
        <v>0</v>
      </c>
      <c r="I1313" t="b">
        <v>1</v>
      </c>
    </row>
    <row r="1314" spans="1:9" x14ac:dyDescent="0.35">
      <c r="A1314" t="s">
        <v>2838</v>
      </c>
      <c r="B1314" t="s">
        <v>1799</v>
      </c>
      <c r="D1314" t="b">
        <f>IFERROR(VLOOKUP(B1314,PatData!$A$2:$A$1440,1,),"")&lt;&gt;""</f>
        <v>1</v>
      </c>
      <c r="F1314" t="b">
        <v>0</v>
      </c>
      <c r="G1314" t="b">
        <v>0</v>
      </c>
      <c r="H1314" t="b">
        <v>0</v>
      </c>
      <c r="I1314" t="b">
        <v>1</v>
      </c>
    </row>
    <row r="1315" spans="1:9" x14ac:dyDescent="0.35">
      <c r="A1315" t="s">
        <v>2839</v>
      </c>
      <c r="B1315" t="s">
        <v>1800</v>
      </c>
      <c r="D1315" t="b">
        <f>IFERROR(VLOOKUP(B1315,PatData!$A$2:$A$1440,1,),"")&lt;&gt;""</f>
        <v>1</v>
      </c>
      <c r="F1315" t="b">
        <v>0</v>
      </c>
      <c r="G1315" t="b">
        <v>0</v>
      </c>
      <c r="H1315" t="b">
        <v>0</v>
      </c>
      <c r="I1315" t="b">
        <v>1</v>
      </c>
    </row>
    <row r="1316" spans="1:9" x14ac:dyDescent="0.35">
      <c r="A1316" t="s">
        <v>2840</v>
      </c>
      <c r="B1316" t="s">
        <v>1801</v>
      </c>
      <c r="D1316" t="b">
        <f>IFERROR(VLOOKUP(B1316,PatData!$A$2:$A$1440,1,),"")&lt;&gt;""</f>
        <v>1</v>
      </c>
      <c r="F1316" t="b">
        <v>0</v>
      </c>
      <c r="G1316" t="b">
        <v>0</v>
      </c>
      <c r="H1316" t="b">
        <v>0</v>
      </c>
      <c r="I1316" t="b">
        <v>1</v>
      </c>
    </row>
    <row r="1317" spans="1:9" x14ac:dyDescent="0.35">
      <c r="A1317" t="s">
        <v>2841</v>
      </c>
      <c r="B1317" t="s">
        <v>1802</v>
      </c>
      <c r="D1317" t="b">
        <f>IFERROR(VLOOKUP(B1317,PatData!$A$2:$A$1440,1,),"")&lt;&gt;""</f>
        <v>1</v>
      </c>
      <c r="F1317" t="b">
        <v>0</v>
      </c>
      <c r="G1317" t="b">
        <v>0</v>
      </c>
      <c r="H1317" t="b">
        <v>0</v>
      </c>
      <c r="I1317" t="b">
        <v>1</v>
      </c>
    </row>
    <row r="1318" spans="1:9" x14ac:dyDescent="0.35">
      <c r="A1318" t="s">
        <v>2842</v>
      </c>
      <c r="B1318" t="s">
        <v>1803</v>
      </c>
      <c r="D1318" t="b">
        <f>IFERROR(VLOOKUP(B1318,PatData!$A$2:$A$1440,1,),"")&lt;&gt;""</f>
        <v>1</v>
      </c>
      <c r="F1318" t="b">
        <v>0</v>
      </c>
      <c r="G1318" t="b">
        <v>0</v>
      </c>
      <c r="H1318" t="b">
        <v>0</v>
      </c>
      <c r="I1318" t="b">
        <v>1</v>
      </c>
    </row>
    <row r="1319" spans="1:9" x14ac:dyDescent="0.35">
      <c r="A1319" t="s">
        <v>2843</v>
      </c>
      <c r="B1319" t="s">
        <v>1804</v>
      </c>
      <c r="D1319" t="b">
        <f>IFERROR(VLOOKUP(B1319,PatData!$A$2:$A$1440,1,),"")&lt;&gt;""</f>
        <v>1</v>
      </c>
      <c r="F1319" t="b">
        <v>0</v>
      </c>
      <c r="G1319" t="b">
        <v>0</v>
      </c>
      <c r="H1319" t="b">
        <v>0</v>
      </c>
      <c r="I1319" t="b">
        <v>1</v>
      </c>
    </row>
    <row r="1320" spans="1:9" x14ac:dyDescent="0.35">
      <c r="A1320" t="s">
        <v>2844</v>
      </c>
      <c r="B1320" t="s">
        <v>1805</v>
      </c>
      <c r="D1320" t="b">
        <f>IFERROR(VLOOKUP(B1320,PatData!$A$2:$A$1440,1,),"")&lt;&gt;""</f>
        <v>1</v>
      </c>
      <c r="F1320" t="b">
        <v>0</v>
      </c>
      <c r="G1320" t="b">
        <v>0</v>
      </c>
      <c r="H1320" t="b">
        <v>0</v>
      </c>
      <c r="I1320" t="b">
        <v>1</v>
      </c>
    </row>
    <row r="1321" spans="1:9" x14ac:dyDescent="0.35">
      <c r="A1321" t="s">
        <v>2845</v>
      </c>
      <c r="B1321" t="s">
        <v>1806</v>
      </c>
      <c r="D1321" t="b">
        <f>IFERROR(VLOOKUP(B1321,PatData!$A$2:$A$1440,1,),"")&lt;&gt;""</f>
        <v>1</v>
      </c>
      <c r="F1321" t="b">
        <v>0</v>
      </c>
      <c r="G1321" t="b">
        <v>0</v>
      </c>
      <c r="H1321" t="b">
        <v>0</v>
      </c>
      <c r="I1321" t="b">
        <v>1</v>
      </c>
    </row>
    <row r="1322" spans="1:9" x14ac:dyDescent="0.35">
      <c r="A1322" t="s">
        <v>2846</v>
      </c>
      <c r="B1322" t="s">
        <v>1807</v>
      </c>
      <c r="D1322" t="b">
        <f>IFERROR(VLOOKUP(B1322,PatData!$A$2:$A$1440,1,),"")&lt;&gt;""</f>
        <v>1</v>
      </c>
      <c r="F1322" t="b">
        <v>0</v>
      </c>
      <c r="G1322" t="b">
        <v>0</v>
      </c>
      <c r="H1322" t="b">
        <v>0</v>
      </c>
      <c r="I1322" t="b">
        <v>1</v>
      </c>
    </row>
    <row r="1323" spans="1:9" x14ac:dyDescent="0.35">
      <c r="A1323" t="s">
        <v>2847</v>
      </c>
      <c r="B1323" t="s">
        <v>1808</v>
      </c>
      <c r="D1323" t="b">
        <f>IFERROR(VLOOKUP(B1323,PatData!$A$2:$A$1440,1,),"")&lt;&gt;""</f>
        <v>1</v>
      </c>
      <c r="F1323" t="b">
        <v>0</v>
      </c>
      <c r="G1323" t="b">
        <v>0</v>
      </c>
      <c r="H1323" t="b">
        <v>0</v>
      </c>
      <c r="I1323" t="b">
        <v>1</v>
      </c>
    </row>
    <row r="1324" spans="1:9" x14ac:dyDescent="0.35">
      <c r="A1324" t="s">
        <v>2848</v>
      </c>
      <c r="B1324" t="s">
        <v>1809</v>
      </c>
      <c r="D1324" t="b">
        <f>IFERROR(VLOOKUP(B1324,PatData!$A$2:$A$1440,1,),"")&lt;&gt;""</f>
        <v>1</v>
      </c>
      <c r="F1324" t="b">
        <v>0</v>
      </c>
      <c r="G1324" t="b">
        <v>0</v>
      </c>
      <c r="H1324" t="b">
        <v>0</v>
      </c>
      <c r="I1324" t="b">
        <v>1</v>
      </c>
    </row>
    <row r="1325" spans="1:9" x14ac:dyDescent="0.35">
      <c r="A1325" t="s">
        <v>2849</v>
      </c>
      <c r="B1325" t="s">
        <v>1810</v>
      </c>
      <c r="D1325" t="b">
        <f>IFERROR(VLOOKUP(B1325,PatData!$A$2:$A$1440,1,),"")&lt;&gt;""</f>
        <v>1</v>
      </c>
      <c r="F1325" t="b">
        <v>0</v>
      </c>
      <c r="G1325" t="b">
        <v>0</v>
      </c>
      <c r="H1325" t="b">
        <v>0</v>
      </c>
      <c r="I1325" t="b">
        <v>1</v>
      </c>
    </row>
    <row r="1326" spans="1:9" x14ac:dyDescent="0.35">
      <c r="A1326" t="s">
        <v>2850</v>
      </c>
      <c r="B1326" t="s">
        <v>1811</v>
      </c>
      <c r="D1326" t="b">
        <f>IFERROR(VLOOKUP(B1326,PatData!$A$2:$A$1440,1,),"")&lt;&gt;""</f>
        <v>1</v>
      </c>
      <c r="F1326" t="b">
        <v>0</v>
      </c>
      <c r="G1326" t="b">
        <v>0</v>
      </c>
      <c r="H1326" t="b">
        <v>0</v>
      </c>
      <c r="I1326" t="b">
        <v>1</v>
      </c>
    </row>
    <row r="1327" spans="1:9" x14ac:dyDescent="0.35">
      <c r="A1327" t="s">
        <v>2851</v>
      </c>
      <c r="B1327" t="s">
        <v>1812</v>
      </c>
      <c r="D1327" t="b">
        <f>IFERROR(VLOOKUP(B1327,PatData!$A$2:$A$1440,1,),"")&lt;&gt;""</f>
        <v>1</v>
      </c>
      <c r="F1327" t="b">
        <v>0</v>
      </c>
      <c r="G1327" t="b">
        <v>0</v>
      </c>
      <c r="H1327" t="b">
        <v>0</v>
      </c>
      <c r="I1327" t="b">
        <v>1</v>
      </c>
    </row>
    <row r="1328" spans="1:9" x14ac:dyDescent="0.35">
      <c r="A1328" t="s">
        <v>2852</v>
      </c>
      <c r="B1328" t="s">
        <v>1813</v>
      </c>
      <c r="D1328" t="b">
        <f>IFERROR(VLOOKUP(B1328,PatData!$A$2:$A$1440,1,),"")&lt;&gt;""</f>
        <v>1</v>
      </c>
      <c r="F1328" t="b">
        <v>0</v>
      </c>
      <c r="G1328" t="b">
        <v>0</v>
      </c>
      <c r="H1328" t="b">
        <v>0</v>
      </c>
      <c r="I1328" t="b">
        <v>1</v>
      </c>
    </row>
    <row r="1329" spans="1:9" x14ac:dyDescent="0.35">
      <c r="A1329" t="s">
        <v>2853</v>
      </c>
      <c r="B1329" t="s">
        <v>1814</v>
      </c>
      <c r="D1329" t="b">
        <f>IFERROR(VLOOKUP(B1329,PatData!$A$2:$A$1440,1,),"")&lt;&gt;""</f>
        <v>1</v>
      </c>
      <c r="F1329" t="b">
        <v>0</v>
      </c>
      <c r="G1329" t="b">
        <v>0</v>
      </c>
      <c r="H1329" t="b">
        <v>0</v>
      </c>
      <c r="I1329" t="b">
        <v>1</v>
      </c>
    </row>
    <row r="1330" spans="1:9" x14ac:dyDescent="0.35">
      <c r="A1330" t="s">
        <v>2854</v>
      </c>
      <c r="B1330" t="s">
        <v>1815</v>
      </c>
      <c r="D1330" t="b">
        <f>IFERROR(VLOOKUP(B1330,PatData!$A$2:$A$1440,1,),"")&lt;&gt;""</f>
        <v>1</v>
      </c>
      <c r="F1330" t="b">
        <v>0</v>
      </c>
      <c r="G1330" t="b">
        <v>0</v>
      </c>
      <c r="H1330" t="b">
        <v>0</v>
      </c>
      <c r="I1330" t="b">
        <v>1</v>
      </c>
    </row>
    <row r="1331" spans="1:9" x14ac:dyDescent="0.35">
      <c r="A1331" t="s">
        <v>2855</v>
      </c>
      <c r="B1331" t="s">
        <v>1816</v>
      </c>
      <c r="D1331" t="b">
        <f>IFERROR(VLOOKUP(B1331,PatData!$A$2:$A$1440,1,),"")&lt;&gt;""</f>
        <v>1</v>
      </c>
      <c r="F1331" t="b">
        <v>0</v>
      </c>
      <c r="G1331" t="b">
        <v>0</v>
      </c>
      <c r="H1331" t="b">
        <v>0</v>
      </c>
      <c r="I1331" t="b">
        <v>1</v>
      </c>
    </row>
    <row r="1332" spans="1:9" x14ac:dyDescent="0.35">
      <c r="A1332" t="s">
        <v>2856</v>
      </c>
      <c r="B1332" t="s">
        <v>1817</v>
      </c>
      <c r="D1332" t="b">
        <f>IFERROR(VLOOKUP(B1332,PatData!$A$2:$A$1440,1,),"")&lt;&gt;""</f>
        <v>1</v>
      </c>
      <c r="F1332" t="b">
        <v>0</v>
      </c>
      <c r="G1332" t="b">
        <v>0</v>
      </c>
      <c r="H1332" t="b">
        <v>0</v>
      </c>
      <c r="I1332" t="b">
        <v>1</v>
      </c>
    </row>
    <row r="1333" spans="1:9" x14ac:dyDescent="0.35">
      <c r="A1333" t="s">
        <v>2857</v>
      </c>
      <c r="B1333" t="s">
        <v>1818</v>
      </c>
      <c r="D1333" t="b">
        <f>IFERROR(VLOOKUP(B1333,PatData!$A$2:$A$1440,1,),"")&lt;&gt;""</f>
        <v>1</v>
      </c>
      <c r="F1333" t="b">
        <v>0</v>
      </c>
      <c r="G1333" t="b">
        <v>0</v>
      </c>
      <c r="H1333" t="b">
        <v>0</v>
      </c>
      <c r="I1333" t="b">
        <v>1</v>
      </c>
    </row>
    <row r="1334" spans="1:9" x14ac:dyDescent="0.35">
      <c r="A1334" t="s">
        <v>2858</v>
      </c>
      <c r="B1334" t="s">
        <v>1819</v>
      </c>
      <c r="D1334" t="b">
        <f>IFERROR(VLOOKUP(B1334,PatData!$A$2:$A$1440,1,),"")&lt;&gt;""</f>
        <v>1</v>
      </c>
      <c r="F1334" t="b">
        <v>0</v>
      </c>
      <c r="G1334" t="b">
        <v>0</v>
      </c>
      <c r="H1334" t="b">
        <v>0</v>
      </c>
      <c r="I1334" t="b">
        <v>1</v>
      </c>
    </row>
    <row r="1335" spans="1:9" x14ac:dyDescent="0.35">
      <c r="A1335" t="s">
        <v>2859</v>
      </c>
      <c r="B1335" t="s">
        <v>1820</v>
      </c>
      <c r="D1335" t="b">
        <f>IFERROR(VLOOKUP(B1335,PatData!$A$2:$A$1440,1,),"")&lt;&gt;""</f>
        <v>1</v>
      </c>
      <c r="F1335" t="b">
        <v>0</v>
      </c>
      <c r="G1335" t="b">
        <v>0</v>
      </c>
      <c r="H1335" t="b">
        <v>0</v>
      </c>
      <c r="I1335" t="b">
        <v>1</v>
      </c>
    </row>
    <row r="1336" spans="1:9" x14ac:dyDescent="0.35">
      <c r="A1336" t="s">
        <v>2860</v>
      </c>
      <c r="B1336" t="s">
        <v>1821</v>
      </c>
      <c r="D1336" t="b">
        <f>IFERROR(VLOOKUP(B1336,PatData!$A$2:$A$1440,1,),"")&lt;&gt;""</f>
        <v>1</v>
      </c>
      <c r="F1336" t="b">
        <v>0</v>
      </c>
      <c r="G1336" t="b">
        <v>0</v>
      </c>
      <c r="H1336" t="b">
        <v>0</v>
      </c>
      <c r="I1336" t="b">
        <v>1</v>
      </c>
    </row>
    <row r="1337" spans="1:9" x14ac:dyDescent="0.35">
      <c r="A1337" t="s">
        <v>2861</v>
      </c>
      <c r="B1337" t="s">
        <v>1822</v>
      </c>
      <c r="D1337" t="b">
        <f>IFERROR(VLOOKUP(B1337,PatData!$A$2:$A$1440,1,),"")&lt;&gt;""</f>
        <v>1</v>
      </c>
      <c r="F1337" t="b">
        <v>0</v>
      </c>
      <c r="G1337" t="b">
        <v>0</v>
      </c>
      <c r="H1337" t="b">
        <v>0</v>
      </c>
      <c r="I1337" t="b">
        <v>1</v>
      </c>
    </row>
    <row r="1338" spans="1:9" x14ac:dyDescent="0.35">
      <c r="A1338" t="s">
        <v>2862</v>
      </c>
      <c r="B1338" t="s">
        <v>1823</v>
      </c>
      <c r="D1338" t="b">
        <f>IFERROR(VLOOKUP(B1338,PatData!$A$2:$A$1440,1,),"")&lt;&gt;""</f>
        <v>1</v>
      </c>
      <c r="F1338" t="b">
        <v>0</v>
      </c>
      <c r="G1338" t="b">
        <v>0</v>
      </c>
      <c r="H1338" t="b">
        <v>0</v>
      </c>
      <c r="I1338" t="b">
        <v>1</v>
      </c>
    </row>
    <row r="1339" spans="1:9" x14ac:dyDescent="0.35">
      <c r="A1339" t="s">
        <v>2863</v>
      </c>
      <c r="B1339" t="s">
        <v>1824</v>
      </c>
      <c r="D1339" t="b">
        <f>IFERROR(VLOOKUP(B1339,PatData!$A$2:$A$1440,1,),"")&lt;&gt;""</f>
        <v>1</v>
      </c>
      <c r="F1339" t="b">
        <v>0</v>
      </c>
      <c r="G1339" t="b">
        <v>0</v>
      </c>
      <c r="H1339" t="b">
        <v>0</v>
      </c>
      <c r="I1339" t="b">
        <v>1</v>
      </c>
    </row>
    <row r="1340" spans="1:9" x14ac:dyDescent="0.35">
      <c r="A1340" t="s">
        <v>2864</v>
      </c>
      <c r="B1340" t="s">
        <v>1825</v>
      </c>
      <c r="D1340" t="b">
        <f>IFERROR(VLOOKUP(B1340,PatData!$A$2:$A$1440,1,),"")&lt;&gt;""</f>
        <v>1</v>
      </c>
      <c r="F1340" t="b">
        <v>0</v>
      </c>
      <c r="G1340" t="b">
        <v>0</v>
      </c>
      <c r="H1340" t="b">
        <v>0</v>
      </c>
      <c r="I1340" t="b">
        <v>1</v>
      </c>
    </row>
    <row r="1341" spans="1:9" x14ac:dyDescent="0.35">
      <c r="A1341" t="s">
        <v>2865</v>
      </c>
      <c r="B1341" t="s">
        <v>1826</v>
      </c>
      <c r="D1341" t="b">
        <f>IFERROR(VLOOKUP(B1341,PatData!$A$2:$A$1440,1,),"")&lt;&gt;""</f>
        <v>1</v>
      </c>
      <c r="F1341" t="b">
        <v>0</v>
      </c>
      <c r="G1341" t="b">
        <v>0</v>
      </c>
      <c r="H1341" t="b">
        <v>0</v>
      </c>
      <c r="I1341" t="b">
        <v>1</v>
      </c>
    </row>
    <row r="1342" spans="1:9" x14ac:dyDescent="0.35">
      <c r="A1342" t="s">
        <v>2866</v>
      </c>
      <c r="B1342" t="s">
        <v>1827</v>
      </c>
      <c r="D1342" t="b">
        <f>IFERROR(VLOOKUP(B1342,PatData!$A$2:$A$1440,1,),"")&lt;&gt;""</f>
        <v>1</v>
      </c>
      <c r="F1342" t="b">
        <v>0</v>
      </c>
      <c r="G1342" t="b">
        <v>0</v>
      </c>
      <c r="H1342" t="b">
        <v>0</v>
      </c>
      <c r="I1342" t="b">
        <v>1</v>
      </c>
    </row>
    <row r="1343" spans="1:9" x14ac:dyDescent="0.35">
      <c r="A1343" t="s">
        <v>2867</v>
      </c>
      <c r="B1343" t="s">
        <v>1828</v>
      </c>
      <c r="D1343" t="b">
        <f>IFERROR(VLOOKUP(B1343,PatData!$A$2:$A$1440,1,),"")&lt;&gt;""</f>
        <v>1</v>
      </c>
      <c r="F1343" t="b">
        <v>0</v>
      </c>
      <c r="G1343" t="b">
        <v>0</v>
      </c>
      <c r="H1343" t="b">
        <v>0</v>
      </c>
      <c r="I1343" t="b">
        <v>1</v>
      </c>
    </row>
    <row r="1344" spans="1:9" x14ac:dyDescent="0.35">
      <c r="A1344" t="s">
        <v>2868</v>
      </c>
      <c r="B1344" t="s">
        <v>1829</v>
      </c>
      <c r="D1344" t="b">
        <f>IFERROR(VLOOKUP(B1344,PatData!$A$2:$A$1440,1,),"")&lt;&gt;""</f>
        <v>1</v>
      </c>
      <c r="F1344" t="b">
        <v>0</v>
      </c>
      <c r="G1344" t="b">
        <v>0</v>
      </c>
      <c r="H1344" t="b">
        <v>0</v>
      </c>
      <c r="I1344" t="b">
        <v>1</v>
      </c>
    </row>
    <row r="1345" spans="1:9" x14ac:dyDescent="0.35">
      <c r="A1345" t="s">
        <v>2869</v>
      </c>
      <c r="B1345" t="s">
        <v>1830</v>
      </c>
      <c r="D1345" t="b">
        <f>IFERROR(VLOOKUP(B1345,PatData!$A$2:$A$1440,1,),"")&lt;&gt;""</f>
        <v>1</v>
      </c>
      <c r="F1345" t="b">
        <v>0</v>
      </c>
      <c r="G1345" t="b">
        <v>0</v>
      </c>
      <c r="H1345" t="b">
        <v>0</v>
      </c>
      <c r="I1345" t="b">
        <v>1</v>
      </c>
    </row>
    <row r="1346" spans="1:9" x14ac:dyDescent="0.35">
      <c r="A1346" t="s">
        <v>2870</v>
      </c>
      <c r="B1346" t="s">
        <v>1831</v>
      </c>
      <c r="D1346" t="b">
        <f>IFERROR(VLOOKUP(B1346,PatData!$A$2:$A$1440,1,),"")&lt;&gt;""</f>
        <v>1</v>
      </c>
      <c r="F1346" t="b">
        <v>0</v>
      </c>
      <c r="G1346" t="b">
        <v>0</v>
      </c>
      <c r="H1346" t="b">
        <v>0</v>
      </c>
      <c r="I1346" t="b">
        <v>1</v>
      </c>
    </row>
    <row r="1347" spans="1:9" x14ac:dyDescent="0.35">
      <c r="A1347" t="s">
        <v>2871</v>
      </c>
      <c r="B1347" t="s">
        <v>1832</v>
      </c>
      <c r="D1347" t="b">
        <f>IFERROR(VLOOKUP(B1347,PatData!$A$2:$A$1440,1,),"")&lt;&gt;""</f>
        <v>1</v>
      </c>
      <c r="F1347" t="b">
        <v>0</v>
      </c>
      <c r="G1347" t="b">
        <v>0</v>
      </c>
      <c r="H1347" t="b">
        <v>0</v>
      </c>
      <c r="I1347" t="b">
        <v>1</v>
      </c>
    </row>
    <row r="1348" spans="1:9" x14ac:dyDescent="0.35">
      <c r="A1348" t="s">
        <v>2872</v>
      </c>
      <c r="B1348" t="s">
        <v>1833</v>
      </c>
      <c r="D1348" t="b">
        <f>IFERROR(VLOOKUP(B1348,PatData!$A$2:$A$1440,1,),"")&lt;&gt;""</f>
        <v>1</v>
      </c>
      <c r="F1348" t="b">
        <v>0</v>
      </c>
      <c r="G1348" t="b">
        <v>0</v>
      </c>
      <c r="H1348" t="b">
        <v>0</v>
      </c>
      <c r="I1348" t="b">
        <v>1</v>
      </c>
    </row>
    <row r="1349" spans="1:9" x14ac:dyDescent="0.35">
      <c r="A1349" t="s">
        <v>2873</v>
      </c>
      <c r="B1349" t="s">
        <v>1834</v>
      </c>
      <c r="D1349" t="b">
        <f>IFERROR(VLOOKUP(B1349,PatData!$A$2:$A$1440,1,),"")&lt;&gt;""</f>
        <v>1</v>
      </c>
      <c r="F1349" t="b">
        <v>0</v>
      </c>
      <c r="G1349" t="b">
        <v>0</v>
      </c>
      <c r="H1349" t="b">
        <v>0</v>
      </c>
      <c r="I1349" t="b">
        <v>1</v>
      </c>
    </row>
    <row r="1350" spans="1:9" x14ac:dyDescent="0.35">
      <c r="A1350" t="s">
        <v>2874</v>
      </c>
      <c r="B1350" t="s">
        <v>1835</v>
      </c>
      <c r="D1350" t="b">
        <f>IFERROR(VLOOKUP(B1350,PatData!$A$2:$A$1440,1,),"")&lt;&gt;""</f>
        <v>1</v>
      </c>
      <c r="F1350" t="b">
        <v>0</v>
      </c>
      <c r="G1350" t="b">
        <v>0</v>
      </c>
      <c r="H1350" t="b">
        <v>0</v>
      </c>
      <c r="I1350" t="b">
        <v>1</v>
      </c>
    </row>
    <row r="1351" spans="1:9" x14ac:dyDescent="0.35">
      <c r="A1351" t="s">
        <v>2875</v>
      </c>
      <c r="B1351" t="s">
        <v>1836</v>
      </c>
      <c r="D1351" t="b">
        <f>IFERROR(VLOOKUP(B1351,PatData!$A$2:$A$1440,1,),"")&lt;&gt;""</f>
        <v>1</v>
      </c>
      <c r="F1351" t="b">
        <v>0</v>
      </c>
      <c r="G1351" t="b">
        <v>0</v>
      </c>
      <c r="H1351" t="b">
        <v>0</v>
      </c>
      <c r="I1351" t="b">
        <v>1</v>
      </c>
    </row>
    <row r="1352" spans="1:9" x14ac:dyDescent="0.35">
      <c r="A1352" t="s">
        <v>2876</v>
      </c>
      <c r="B1352" t="s">
        <v>1837</v>
      </c>
      <c r="D1352" t="b">
        <f>IFERROR(VLOOKUP(B1352,PatData!$A$2:$A$1440,1,),"")&lt;&gt;""</f>
        <v>1</v>
      </c>
      <c r="F1352" t="b">
        <v>0</v>
      </c>
      <c r="G1352" t="b">
        <v>0</v>
      </c>
      <c r="H1352" t="b">
        <v>0</v>
      </c>
      <c r="I1352" t="b">
        <v>1</v>
      </c>
    </row>
    <row r="1353" spans="1:9" x14ac:dyDescent="0.35">
      <c r="A1353" t="s">
        <v>2877</v>
      </c>
      <c r="B1353" t="s">
        <v>1838</v>
      </c>
      <c r="D1353" t="b">
        <f>IFERROR(VLOOKUP(B1353,PatData!$A$2:$A$1440,1,),"")&lt;&gt;""</f>
        <v>1</v>
      </c>
      <c r="F1353" t="b">
        <v>0</v>
      </c>
      <c r="G1353" t="b">
        <v>0</v>
      </c>
      <c r="H1353" t="b">
        <v>0</v>
      </c>
      <c r="I1353" t="b">
        <v>1</v>
      </c>
    </row>
    <row r="1354" spans="1:9" x14ac:dyDescent="0.35">
      <c r="A1354" t="s">
        <v>2878</v>
      </c>
      <c r="B1354" t="s">
        <v>1839</v>
      </c>
      <c r="D1354" t="b">
        <f>IFERROR(VLOOKUP(B1354,PatData!$A$2:$A$1440,1,),"")&lt;&gt;""</f>
        <v>1</v>
      </c>
      <c r="F1354" t="b">
        <v>0</v>
      </c>
      <c r="G1354" t="b">
        <v>0</v>
      </c>
      <c r="H1354" t="b">
        <v>0</v>
      </c>
      <c r="I1354" t="b">
        <v>1</v>
      </c>
    </row>
    <row r="1355" spans="1:9" x14ac:dyDescent="0.35">
      <c r="A1355" t="s">
        <v>2879</v>
      </c>
      <c r="B1355" t="s">
        <v>1840</v>
      </c>
      <c r="D1355" t="b">
        <f>IFERROR(VLOOKUP(B1355,PatData!$A$2:$A$1440,1,),"")&lt;&gt;""</f>
        <v>1</v>
      </c>
      <c r="F1355" t="b">
        <v>0</v>
      </c>
      <c r="G1355" t="b">
        <v>0</v>
      </c>
      <c r="H1355" t="b">
        <v>0</v>
      </c>
      <c r="I1355" t="b">
        <v>1</v>
      </c>
    </row>
    <row r="1356" spans="1:9" x14ac:dyDescent="0.35">
      <c r="A1356" t="s">
        <v>2880</v>
      </c>
      <c r="B1356" t="s">
        <v>1841</v>
      </c>
      <c r="D1356" t="b">
        <f>IFERROR(VLOOKUP(B1356,PatData!$A$2:$A$1440,1,),"")&lt;&gt;""</f>
        <v>1</v>
      </c>
      <c r="F1356" t="b">
        <v>0</v>
      </c>
      <c r="G1356" t="b">
        <v>0</v>
      </c>
      <c r="H1356" t="b">
        <v>0</v>
      </c>
      <c r="I1356" t="b">
        <v>1</v>
      </c>
    </row>
    <row r="1357" spans="1:9" x14ac:dyDescent="0.35">
      <c r="A1357" t="s">
        <v>2881</v>
      </c>
      <c r="B1357" t="s">
        <v>1842</v>
      </c>
      <c r="D1357" t="b">
        <f>IFERROR(VLOOKUP(B1357,PatData!$A$2:$A$1440,1,),"")&lt;&gt;""</f>
        <v>1</v>
      </c>
      <c r="F1357" t="b">
        <v>0</v>
      </c>
      <c r="G1357" t="b">
        <v>0</v>
      </c>
      <c r="H1357" t="b">
        <v>0</v>
      </c>
      <c r="I1357" t="b">
        <v>1</v>
      </c>
    </row>
    <row r="1358" spans="1:9" x14ac:dyDescent="0.35">
      <c r="A1358" t="s">
        <v>2882</v>
      </c>
      <c r="B1358" t="s">
        <v>1843</v>
      </c>
      <c r="D1358" t="b">
        <f>IFERROR(VLOOKUP(B1358,PatData!$A$2:$A$1440,1,),"")&lt;&gt;""</f>
        <v>1</v>
      </c>
      <c r="F1358" t="b">
        <v>0</v>
      </c>
      <c r="G1358" t="b">
        <v>0</v>
      </c>
      <c r="H1358" t="b">
        <v>0</v>
      </c>
      <c r="I1358" t="b">
        <v>1</v>
      </c>
    </row>
    <row r="1359" spans="1:9" x14ac:dyDescent="0.35">
      <c r="A1359" t="s">
        <v>2883</v>
      </c>
      <c r="B1359" t="s">
        <v>1844</v>
      </c>
      <c r="D1359" t="b">
        <f>IFERROR(VLOOKUP(B1359,PatData!$A$2:$A$1440,1,),"")&lt;&gt;""</f>
        <v>1</v>
      </c>
      <c r="F1359" t="b">
        <v>0</v>
      </c>
      <c r="G1359" t="b">
        <v>0</v>
      </c>
      <c r="H1359" t="b">
        <v>0</v>
      </c>
      <c r="I1359" t="b">
        <v>1</v>
      </c>
    </row>
    <row r="1360" spans="1:9" x14ac:dyDescent="0.35">
      <c r="A1360" t="s">
        <v>2884</v>
      </c>
      <c r="B1360" t="s">
        <v>1845</v>
      </c>
      <c r="D1360" t="b">
        <f>IFERROR(VLOOKUP(B1360,PatData!$A$2:$A$1440,1,),"")&lt;&gt;""</f>
        <v>1</v>
      </c>
      <c r="F1360" t="b">
        <v>0</v>
      </c>
      <c r="G1360" t="b">
        <v>0</v>
      </c>
      <c r="H1360" t="b">
        <v>0</v>
      </c>
      <c r="I1360" t="b">
        <v>1</v>
      </c>
    </row>
    <row r="1361" spans="1:9" x14ac:dyDescent="0.35">
      <c r="A1361" t="s">
        <v>2885</v>
      </c>
      <c r="B1361" t="s">
        <v>1846</v>
      </c>
      <c r="D1361" t="b">
        <f>IFERROR(VLOOKUP(B1361,PatData!$A$2:$A$1440,1,),"")&lt;&gt;""</f>
        <v>1</v>
      </c>
      <c r="F1361" t="b">
        <v>0</v>
      </c>
      <c r="G1361" t="b">
        <v>0</v>
      </c>
      <c r="H1361" t="b">
        <v>0</v>
      </c>
      <c r="I1361" t="b">
        <v>1</v>
      </c>
    </row>
    <row r="1362" spans="1:9" x14ac:dyDescent="0.35">
      <c r="A1362" t="s">
        <v>2886</v>
      </c>
      <c r="B1362" t="s">
        <v>1847</v>
      </c>
      <c r="D1362" t="b">
        <f>IFERROR(VLOOKUP(B1362,PatData!$A$2:$A$1440,1,),"")&lt;&gt;""</f>
        <v>1</v>
      </c>
      <c r="F1362" t="b">
        <v>0</v>
      </c>
      <c r="G1362" t="b">
        <v>0</v>
      </c>
      <c r="H1362" t="b">
        <v>0</v>
      </c>
      <c r="I1362" t="b">
        <v>1</v>
      </c>
    </row>
    <row r="1363" spans="1:9" x14ac:dyDescent="0.35">
      <c r="A1363" t="s">
        <v>2887</v>
      </c>
      <c r="B1363" t="s">
        <v>1848</v>
      </c>
      <c r="D1363" t="b">
        <f>IFERROR(VLOOKUP(B1363,PatData!$A$2:$A$1440,1,),"")&lt;&gt;""</f>
        <v>1</v>
      </c>
      <c r="F1363" t="b">
        <v>0</v>
      </c>
      <c r="G1363" t="b">
        <v>0</v>
      </c>
      <c r="H1363" t="b">
        <v>0</v>
      </c>
      <c r="I1363" t="b">
        <v>1</v>
      </c>
    </row>
    <row r="1364" spans="1:9" x14ac:dyDescent="0.35">
      <c r="A1364" t="s">
        <v>2888</v>
      </c>
      <c r="B1364" t="s">
        <v>1849</v>
      </c>
      <c r="D1364" t="b">
        <f>IFERROR(VLOOKUP(B1364,PatData!$A$2:$A$1440,1,),"")&lt;&gt;""</f>
        <v>1</v>
      </c>
      <c r="F1364" t="b">
        <v>0</v>
      </c>
      <c r="G1364" t="b">
        <v>0</v>
      </c>
      <c r="H1364" t="b">
        <v>0</v>
      </c>
      <c r="I1364" t="b">
        <v>1</v>
      </c>
    </row>
    <row r="1365" spans="1:9" x14ac:dyDescent="0.35">
      <c r="A1365" t="s">
        <v>2889</v>
      </c>
      <c r="B1365" t="s">
        <v>1850</v>
      </c>
      <c r="D1365" t="b">
        <f>IFERROR(VLOOKUP(B1365,PatData!$A$2:$A$1440,1,),"")&lt;&gt;""</f>
        <v>1</v>
      </c>
      <c r="F1365" t="b">
        <v>0</v>
      </c>
      <c r="G1365" t="b">
        <v>0</v>
      </c>
      <c r="H1365" t="b">
        <v>0</v>
      </c>
      <c r="I1365" t="b">
        <v>1</v>
      </c>
    </row>
    <row r="1366" spans="1:9" x14ac:dyDescent="0.35">
      <c r="A1366" t="s">
        <v>2890</v>
      </c>
      <c r="B1366" t="s">
        <v>1851</v>
      </c>
      <c r="D1366" t="b">
        <f>IFERROR(VLOOKUP(B1366,PatData!$A$2:$A$1440,1,),"")&lt;&gt;""</f>
        <v>1</v>
      </c>
      <c r="F1366" t="b">
        <v>0</v>
      </c>
      <c r="G1366" t="b">
        <v>0</v>
      </c>
      <c r="H1366" t="b">
        <v>0</v>
      </c>
      <c r="I1366" t="b">
        <v>1</v>
      </c>
    </row>
    <row r="1367" spans="1:9" x14ac:dyDescent="0.35">
      <c r="A1367" t="s">
        <v>2891</v>
      </c>
      <c r="B1367" t="s">
        <v>1852</v>
      </c>
      <c r="D1367" t="b">
        <f>IFERROR(VLOOKUP(B1367,PatData!$A$2:$A$1440,1,),"")&lt;&gt;""</f>
        <v>1</v>
      </c>
      <c r="F1367" t="b">
        <v>0</v>
      </c>
      <c r="G1367" t="b">
        <v>0</v>
      </c>
      <c r="H1367" t="b">
        <v>0</v>
      </c>
      <c r="I1367" t="b">
        <v>1</v>
      </c>
    </row>
    <row r="1368" spans="1:9" x14ac:dyDescent="0.35">
      <c r="A1368" t="s">
        <v>2892</v>
      </c>
      <c r="B1368" t="s">
        <v>1853</v>
      </c>
      <c r="D1368" t="b">
        <f>IFERROR(VLOOKUP(B1368,PatData!$A$2:$A$1440,1,),"")&lt;&gt;""</f>
        <v>1</v>
      </c>
      <c r="F1368" t="b">
        <v>0</v>
      </c>
      <c r="G1368" t="b">
        <v>0</v>
      </c>
      <c r="H1368" t="b">
        <v>0</v>
      </c>
      <c r="I1368" t="b">
        <v>1</v>
      </c>
    </row>
    <row r="1369" spans="1:9" x14ac:dyDescent="0.35">
      <c r="A1369" t="s">
        <v>2893</v>
      </c>
      <c r="B1369" t="s">
        <v>1854</v>
      </c>
      <c r="D1369" t="b">
        <f>IFERROR(VLOOKUP(B1369,PatData!$A$2:$A$1440,1,),"")&lt;&gt;""</f>
        <v>1</v>
      </c>
      <c r="F1369" t="b">
        <v>0</v>
      </c>
      <c r="G1369" t="b">
        <v>0</v>
      </c>
      <c r="H1369" t="b">
        <v>0</v>
      </c>
      <c r="I1369" t="b">
        <v>1</v>
      </c>
    </row>
    <row r="1370" spans="1:9" x14ac:dyDescent="0.35">
      <c r="A1370" t="s">
        <v>2894</v>
      </c>
      <c r="B1370" t="s">
        <v>1855</v>
      </c>
      <c r="D1370" t="b">
        <f>IFERROR(VLOOKUP(B1370,PatData!$A$2:$A$1440,1,),"")&lt;&gt;""</f>
        <v>1</v>
      </c>
      <c r="F1370" t="b">
        <v>0</v>
      </c>
      <c r="G1370" t="b">
        <v>0</v>
      </c>
      <c r="H1370" t="b">
        <v>0</v>
      </c>
      <c r="I1370" t="b">
        <v>1</v>
      </c>
    </row>
    <row r="1371" spans="1:9" x14ac:dyDescent="0.35">
      <c r="A1371" t="s">
        <v>2895</v>
      </c>
      <c r="B1371" t="s">
        <v>1856</v>
      </c>
      <c r="D1371" t="b">
        <f>IFERROR(VLOOKUP(B1371,PatData!$A$2:$A$1440,1,),"")&lt;&gt;""</f>
        <v>1</v>
      </c>
      <c r="F1371" t="b">
        <v>0</v>
      </c>
      <c r="G1371" t="b">
        <v>0</v>
      </c>
      <c r="H1371" t="b">
        <v>0</v>
      </c>
      <c r="I1371" t="b">
        <v>1</v>
      </c>
    </row>
    <row r="1372" spans="1:9" x14ac:dyDescent="0.35">
      <c r="A1372" t="s">
        <v>2896</v>
      </c>
      <c r="B1372" t="s">
        <v>1857</v>
      </c>
      <c r="D1372" t="b">
        <f>IFERROR(VLOOKUP(B1372,PatData!$A$2:$A$1440,1,),"")&lt;&gt;""</f>
        <v>1</v>
      </c>
      <c r="F1372" t="b">
        <v>0</v>
      </c>
      <c r="G1372" t="b">
        <v>0</v>
      </c>
      <c r="H1372" t="b">
        <v>0</v>
      </c>
      <c r="I1372" t="b">
        <v>1</v>
      </c>
    </row>
    <row r="1373" spans="1:9" x14ac:dyDescent="0.35">
      <c r="A1373" t="s">
        <v>2897</v>
      </c>
      <c r="B1373" t="s">
        <v>1858</v>
      </c>
      <c r="D1373" t="b">
        <f>IFERROR(VLOOKUP(B1373,PatData!$A$2:$A$1440,1,),"")&lt;&gt;""</f>
        <v>1</v>
      </c>
      <c r="F1373" t="b">
        <v>0</v>
      </c>
      <c r="G1373" t="b">
        <v>0</v>
      </c>
      <c r="H1373" t="b">
        <v>0</v>
      </c>
      <c r="I1373" t="b">
        <v>1</v>
      </c>
    </row>
    <row r="1374" spans="1:9" x14ac:dyDescent="0.35">
      <c r="A1374" t="s">
        <v>2898</v>
      </c>
      <c r="B1374" t="s">
        <v>1859</v>
      </c>
      <c r="D1374" t="b">
        <f>IFERROR(VLOOKUP(B1374,PatData!$A$2:$A$1440,1,),"")&lt;&gt;""</f>
        <v>1</v>
      </c>
      <c r="F1374" t="b">
        <v>0</v>
      </c>
      <c r="G1374" t="b">
        <v>0</v>
      </c>
      <c r="H1374" t="b">
        <v>0</v>
      </c>
      <c r="I1374" t="b">
        <v>1</v>
      </c>
    </row>
    <row r="1375" spans="1:9" x14ac:dyDescent="0.35">
      <c r="A1375" t="s">
        <v>2899</v>
      </c>
      <c r="B1375" t="s">
        <v>1860</v>
      </c>
      <c r="D1375" t="b">
        <f>IFERROR(VLOOKUP(B1375,PatData!$A$2:$A$1440,1,),"")&lt;&gt;""</f>
        <v>1</v>
      </c>
      <c r="F1375" t="b">
        <v>0</v>
      </c>
      <c r="G1375" t="b">
        <v>0</v>
      </c>
      <c r="H1375" t="b">
        <v>0</v>
      </c>
      <c r="I1375" t="b">
        <v>1</v>
      </c>
    </row>
    <row r="1376" spans="1:9" x14ac:dyDescent="0.35">
      <c r="A1376" t="s">
        <v>2900</v>
      </c>
      <c r="B1376" t="s">
        <v>1861</v>
      </c>
      <c r="D1376" t="b">
        <f>IFERROR(VLOOKUP(B1376,PatData!$A$2:$A$1440,1,),"")&lt;&gt;""</f>
        <v>1</v>
      </c>
      <c r="F1376" t="b">
        <v>0</v>
      </c>
      <c r="G1376" t="b">
        <v>0</v>
      </c>
      <c r="H1376" t="b">
        <v>0</v>
      </c>
      <c r="I1376" t="b">
        <v>1</v>
      </c>
    </row>
    <row r="1377" spans="1:9" x14ac:dyDescent="0.35">
      <c r="A1377" t="s">
        <v>2901</v>
      </c>
      <c r="B1377" t="s">
        <v>1862</v>
      </c>
      <c r="D1377" t="b">
        <f>IFERROR(VLOOKUP(B1377,PatData!$A$2:$A$1440,1,),"")&lt;&gt;""</f>
        <v>1</v>
      </c>
      <c r="F1377" t="b">
        <v>0</v>
      </c>
      <c r="G1377" t="b">
        <v>0</v>
      </c>
      <c r="H1377" t="b">
        <v>0</v>
      </c>
      <c r="I1377" t="b">
        <v>1</v>
      </c>
    </row>
    <row r="1378" spans="1:9" x14ac:dyDescent="0.35">
      <c r="A1378" t="s">
        <v>2902</v>
      </c>
      <c r="B1378" t="s">
        <v>1863</v>
      </c>
      <c r="D1378" t="b">
        <f>IFERROR(VLOOKUP(B1378,PatData!$A$2:$A$1440,1,),"")&lt;&gt;""</f>
        <v>1</v>
      </c>
      <c r="F1378" t="b">
        <v>0</v>
      </c>
      <c r="G1378" t="b">
        <v>0</v>
      </c>
      <c r="H1378" t="b">
        <v>0</v>
      </c>
      <c r="I1378" t="b">
        <v>1</v>
      </c>
    </row>
    <row r="1379" spans="1:9" x14ac:dyDescent="0.35">
      <c r="A1379" t="s">
        <v>2903</v>
      </c>
      <c r="B1379" t="s">
        <v>1864</v>
      </c>
      <c r="D1379" t="b">
        <f>IFERROR(VLOOKUP(B1379,PatData!$A$2:$A$1440,1,),"")&lt;&gt;""</f>
        <v>1</v>
      </c>
      <c r="F1379" t="b">
        <v>0</v>
      </c>
      <c r="G1379" t="b">
        <v>0</v>
      </c>
      <c r="H1379" t="b">
        <v>0</v>
      </c>
      <c r="I1379" t="b">
        <v>1</v>
      </c>
    </row>
    <row r="1380" spans="1:9" x14ac:dyDescent="0.35">
      <c r="A1380" t="s">
        <v>2904</v>
      </c>
      <c r="B1380" t="s">
        <v>1865</v>
      </c>
      <c r="D1380" t="b">
        <f>IFERROR(VLOOKUP(B1380,PatData!$A$2:$A$1440,1,),"")&lt;&gt;""</f>
        <v>1</v>
      </c>
      <c r="F1380" t="b">
        <v>0</v>
      </c>
      <c r="G1380" t="b">
        <v>0</v>
      </c>
      <c r="H1380" t="b">
        <v>0</v>
      </c>
      <c r="I1380" t="b">
        <v>1</v>
      </c>
    </row>
    <row r="1381" spans="1:9" x14ac:dyDescent="0.35">
      <c r="A1381" t="s">
        <v>2905</v>
      </c>
      <c r="B1381" t="s">
        <v>1866</v>
      </c>
      <c r="D1381" t="b">
        <f>IFERROR(VLOOKUP(B1381,PatData!$A$2:$A$1440,1,),"")&lt;&gt;""</f>
        <v>1</v>
      </c>
      <c r="F1381" t="b">
        <v>0</v>
      </c>
      <c r="G1381" t="b">
        <v>0</v>
      </c>
      <c r="H1381" t="b">
        <v>0</v>
      </c>
      <c r="I1381" t="b">
        <v>1</v>
      </c>
    </row>
    <row r="1382" spans="1:9" x14ac:dyDescent="0.35">
      <c r="A1382" t="s">
        <v>2906</v>
      </c>
      <c r="B1382" t="s">
        <v>1867</v>
      </c>
      <c r="D1382" t="b">
        <f>IFERROR(VLOOKUP(B1382,PatData!$A$2:$A$1440,1,),"")&lt;&gt;""</f>
        <v>1</v>
      </c>
      <c r="F1382" t="b">
        <v>0</v>
      </c>
      <c r="G1382" t="b">
        <v>0</v>
      </c>
      <c r="H1382" t="b">
        <v>0</v>
      </c>
      <c r="I1382" t="b">
        <v>1</v>
      </c>
    </row>
    <row r="1383" spans="1:9" x14ac:dyDescent="0.35">
      <c r="A1383" t="s">
        <v>3686</v>
      </c>
      <c r="B1383" t="s">
        <v>3852</v>
      </c>
      <c r="D1383" t="b">
        <f>IFERROR(VLOOKUP(B1383,PatData!$A$2:$A$1440,1,),"")&lt;&gt;""</f>
        <v>1</v>
      </c>
      <c r="E1383" t="s">
        <v>3805</v>
      </c>
      <c r="F1383" t="b">
        <v>0</v>
      </c>
      <c r="G1383" t="b">
        <v>0</v>
      </c>
      <c r="H1383" t="b">
        <v>0</v>
      </c>
      <c r="I1383" t="b">
        <v>1</v>
      </c>
    </row>
    <row r="1384" spans="1:9" x14ac:dyDescent="0.35">
      <c r="A1384" t="s">
        <v>2907</v>
      </c>
      <c r="B1384" t="s">
        <v>1868</v>
      </c>
      <c r="D1384" t="b">
        <f>IFERROR(VLOOKUP(B1384,PatData!$A$2:$A$1440,1,),"")&lt;&gt;""</f>
        <v>1</v>
      </c>
      <c r="F1384" t="b">
        <v>0</v>
      </c>
      <c r="G1384" t="b">
        <v>0</v>
      </c>
      <c r="H1384" t="b">
        <v>0</v>
      </c>
      <c r="I1384" t="b">
        <v>1</v>
      </c>
    </row>
    <row r="1385" spans="1:9" x14ac:dyDescent="0.35">
      <c r="A1385" t="s">
        <v>2908</v>
      </c>
      <c r="B1385" t="s">
        <v>1869</v>
      </c>
      <c r="D1385" t="b">
        <f>IFERROR(VLOOKUP(B1385,PatData!$A$2:$A$1440,1,),"")&lt;&gt;""</f>
        <v>1</v>
      </c>
      <c r="F1385" t="b">
        <v>0</v>
      </c>
      <c r="G1385" t="b">
        <v>0</v>
      </c>
      <c r="H1385" t="b">
        <v>0</v>
      </c>
      <c r="I1385" t="b">
        <v>1</v>
      </c>
    </row>
    <row r="1386" spans="1:9" x14ac:dyDescent="0.35">
      <c r="A1386" t="s">
        <v>2909</v>
      </c>
      <c r="B1386" t="s">
        <v>1870</v>
      </c>
      <c r="D1386" t="b">
        <f>IFERROR(VLOOKUP(B1386,PatData!$A$2:$A$1440,1,),"")&lt;&gt;""</f>
        <v>1</v>
      </c>
      <c r="F1386" t="b">
        <v>0</v>
      </c>
      <c r="G1386" t="b">
        <v>0</v>
      </c>
      <c r="H1386" t="b">
        <v>0</v>
      </c>
      <c r="I1386" t="b">
        <v>1</v>
      </c>
    </row>
    <row r="1387" spans="1:9" x14ac:dyDescent="0.35">
      <c r="A1387" t="s">
        <v>2910</v>
      </c>
      <c r="B1387" t="s">
        <v>1871</v>
      </c>
      <c r="D1387" t="b">
        <f>IFERROR(VLOOKUP(B1387,PatData!$A$2:$A$1440,1,),"")&lt;&gt;""</f>
        <v>1</v>
      </c>
      <c r="F1387" t="b">
        <v>0</v>
      </c>
      <c r="G1387" t="b">
        <v>0</v>
      </c>
      <c r="H1387" t="b">
        <v>0</v>
      </c>
      <c r="I1387" t="b">
        <v>1</v>
      </c>
    </row>
    <row r="1388" spans="1:9" x14ac:dyDescent="0.35">
      <c r="A1388" t="s">
        <v>2911</v>
      </c>
      <c r="B1388" t="s">
        <v>1872</v>
      </c>
      <c r="D1388" t="b">
        <f>IFERROR(VLOOKUP(B1388,PatData!$A$2:$A$1440,1,),"")&lt;&gt;""</f>
        <v>1</v>
      </c>
      <c r="F1388" t="b">
        <v>0</v>
      </c>
      <c r="G1388" t="b">
        <v>0</v>
      </c>
      <c r="H1388" t="b">
        <v>0</v>
      </c>
      <c r="I1388" t="b">
        <v>1</v>
      </c>
    </row>
    <row r="1389" spans="1:9" x14ac:dyDescent="0.35">
      <c r="A1389" t="s">
        <v>2912</v>
      </c>
      <c r="B1389" t="s">
        <v>1873</v>
      </c>
      <c r="D1389" t="b">
        <f>IFERROR(VLOOKUP(B1389,PatData!$A$2:$A$1440,1,),"")&lt;&gt;""</f>
        <v>1</v>
      </c>
      <c r="F1389" t="b">
        <v>0</v>
      </c>
      <c r="G1389" t="b">
        <v>0</v>
      </c>
      <c r="H1389" t="b">
        <v>0</v>
      </c>
      <c r="I1389" t="b">
        <v>1</v>
      </c>
    </row>
    <row r="1390" spans="1:9" x14ac:dyDescent="0.35">
      <c r="A1390" t="s">
        <v>2913</v>
      </c>
      <c r="B1390" t="s">
        <v>1874</v>
      </c>
      <c r="D1390" t="b">
        <f>IFERROR(VLOOKUP(B1390,PatData!$A$2:$A$1440,1,),"")&lt;&gt;""</f>
        <v>1</v>
      </c>
      <c r="F1390" t="b">
        <v>0</v>
      </c>
      <c r="G1390" t="b">
        <v>0</v>
      </c>
      <c r="H1390" t="b">
        <v>0</v>
      </c>
      <c r="I1390" t="b">
        <v>1</v>
      </c>
    </row>
    <row r="1391" spans="1:9" x14ac:dyDescent="0.35">
      <c r="A1391" t="s">
        <v>2914</v>
      </c>
      <c r="B1391" t="s">
        <v>1875</v>
      </c>
      <c r="D1391" t="b">
        <f>IFERROR(VLOOKUP(B1391,PatData!$A$2:$A$1440,1,),"")&lt;&gt;""</f>
        <v>1</v>
      </c>
      <c r="F1391" t="b">
        <v>0</v>
      </c>
      <c r="G1391" t="b">
        <v>0</v>
      </c>
      <c r="H1391" t="b">
        <v>0</v>
      </c>
      <c r="I1391" t="b">
        <v>1</v>
      </c>
    </row>
    <row r="1392" spans="1:9" x14ac:dyDescent="0.35">
      <c r="A1392" t="s">
        <v>2915</v>
      </c>
      <c r="B1392" t="s">
        <v>1876</v>
      </c>
      <c r="D1392" t="b">
        <f>IFERROR(VLOOKUP(B1392,PatData!$A$2:$A$1440,1,),"")&lt;&gt;""</f>
        <v>1</v>
      </c>
      <c r="F1392" t="b">
        <v>0</v>
      </c>
      <c r="G1392" t="b">
        <v>0</v>
      </c>
      <c r="H1392" t="b">
        <v>0</v>
      </c>
      <c r="I1392" t="b">
        <v>1</v>
      </c>
    </row>
    <row r="1393" spans="1:9" x14ac:dyDescent="0.35">
      <c r="A1393" t="s">
        <v>2916</v>
      </c>
      <c r="B1393" t="s">
        <v>1877</v>
      </c>
      <c r="D1393" t="b">
        <f>IFERROR(VLOOKUP(B1393,PatData!$A$2:$A$1440,1,),"")&lt;&gt;""</f>
        <v>1</v>
      </c>
      <c r="F1393" t="b">
        <v>0</v>
      </c>
      <c r="G1393" t="b">
        <v>0</v>
      </c>
      <c r="H1393" t="b">
        <v>0</v>
      </c>
      <c r="I1393" t="b">
        <v>1</v>
      </c>
    </row>
    <row r="1394" spans="1:9" x14ac:dyDescent="0.35">
      <c r="A1394" t="s">
        <v>2917</v>
      </c>
      <c r="B1394" t="s">
        <v>1878</v>
      </c>
      <c r="D1394" t="b">
        <f>IFERROR(VLOOKUP(B1394,PatData!$A$2:$A$1440,1,),"")&lt;&gt;""</f>
        <v>1</v>
      </c>
      <c r="F1394" t="b">
        <v>0</v>
      </c>
      <c r="G1394" t="b">
        <v>0</v>
      </c>
      <c r="H1394" t="b">
        <v>0</v>
      </c>
      <c r="I1394" t="b">
        <v>1</v>
      </c>
    </row>
    <row r="1395" spans="1:9" x14ac:dyDescent="0.35">
      <c r="A1395" t="s">
        <v>2918</v>
      </c>
      <c r="B1395" t="s">
        <v>1879</v>
      </c>
      <c r="D1395" t="b">
        <f>IFERROR(VLOOKUP(B1395,PatData!$A$2:$A$1440,1,),"")&lt;&gt;""</f>
        <v>1</v>
      </c>
      <c r="F1395" t="b">
        <v>0</v>
      </c>
      <c r="G1395" t="b">
        <v>0</v>
      </c>
      <c r="H1395" t="b">
        <v>0</v>
      </c>
      <c r="I1395" t="b">
        <v>1</v>
      </c>
    </row>
    <row r="1396" spans="1:9" x14ac:dyDescent="0.35">
      <c r="A1396" t="s">
        <v>2919</v>
      </c>
      <c r="B1396" t="s">
        <v>1880</v>
      </c>
      <c r="D1396" t="b">
        <f>IFERROR(VLOOKUP(B1396,PatData!$A$2:$A$1440,1,),"")&lt;&gt;""</f>
        <v>1</v>
      </c>
      <c r="F1396" t="b">
        <v>0</v>
      </c>
      <c r="G1396" t="b">
        <v>0</v>
      </c>
      <c r="H1396" t="b">
        <v>0</v>
      </c>
      <c r="I1396" t="b">
        <v>1</v>
      </c>
    </row>
    <row r="1397" spans="1:9" x14ac:dyDescent="0.35">
      <c r="A1397" t="s">
        <v>2920</v>
      </c>
      <c r="B1397" t="s">
        <v>1881</v>
      </c>
      <c r="D1397" t="b">
        <f>IFERROR(VLOOKUP(B1397,PatData!$A$2:$A$1440,1,),"")&lt;&gt;""</f>
        <v>1</v>
      </c>
      <c r="F1397" t="b">
        <v>0</v>
      </c>
      <c r="G1397" t="b">
        <v>0</v>
      </c>
      <c r="H1397" t="b">
        <v>0</v>
      </c>
      <c r="I1397" t="b">
        <v>1</v>
      </c>
    </row>
    <row r="1398" spans="1:9" x14ac:dyDescent="0.35">
      <c r="A1398" t="s">
        <v>2921</v>
      </c>
      <c r="B1398" t="s">
        <v>1882</v>
      </c>
      <c r="D1398" t="b">
        <f>IFERROR(VLOOKUP(B1398,PatData!$A$2:$A$1440,1,),"")&lt;&gt;""</f>
        <v>1</v>
      </c>
      <c r="F1398" t="b">
        <v>0</v>
      </c>
      <c r="G1398" t="b">
        <v>0</v>
      </c>
      <c r="H1398" t="b">
        <v>0</v>
      </c>
      <c r="I1398" t="b">
        <v>1</v>
      </c>
    </row>
    <row r="1399" spans="1:9" x14ac:dyDescent="0.35">
      <c r="A1399" t="s">
        <v>2922</v>
      </c>
      <c r="B1399" t="s">
        <v>1883</v>
      </c>
      <c r="D1399" t="b">
        <f>IFERROR(VLOOKUP(B1399,PatData!$A$2:$A$1440,1,),"")&lt;&gt;""</f>
        <v>1</v>
      </c>
      <c r="F1399" t="b">
        <v>0</v>
      </c>
      <c r="G1399" t="b">
        <v>0</v>
      </c>
      <c r="H1399" t="b">
        <v>0</v>
      </c>
      <c r="I1399" t="b">
        <v>1</v>
      </c>
    </row>
    <row r="1400" spans="1:9" x14ac:dyDescent="0.35">
      <c r="A1400" t="s">
        <v>2923</v>
      </c>
      <c r="B1400" t="s">
        <v>1884</v>
      </c>
      <c r="D1400" t="b">
        <f>IFERROR(VLOOKUP(B1400,PatData!$A$2:$A$1440,1,),"")&lt;&gt;""</f>
        <v>1</v>
      </c>
      <c r="F1400" t="b">
        <v>0</v>
      </c>
      <c r="G1400" t="b">
        <v>0</v>
      </c>
      <c r="H1400" t="b">
        <v>0</v>
      </c>
      <c r="I1400" t="b">
        <v>1</v>
      </c>
    </row>
    <row r="1401" spans="1:9" x14ac:dyDescent="0.35">
      <c r="A1401" t="s">
        <v>2924</v>
      </c>
      <c r="B1401" t="s">
        <v>1885</v>
      </c>
      <c r="D1401" t="b">
        <f>IFERROR(VLOOKUP(B1401,PatData!$A$2:$A$1440,1,),"")&lt;&gt;""</f>
        <v>1</v>
      </c>
      <c r="F1401" t="b">
        <v>0</v>
      </c>
      <c r="G1401" t="b">
        <v>0</v>
      </c>
      <c r="H1401" t="b">
        <v>0</v>
      </c>
      <c r="I1401" t="b">
        <v>1</v>
      </c>
    </row>
    <row r="1402" spans="1:9" x14ac:dyDescent="0.35">
      <c r="A1402" t="s">
        <v>2925</v>
      </c>
      <c r="B1402" t="s">
        <v>1886</v>
      </c>
      <c r="D1402" t="b">
        <f>IFERROR(VLOOKUP(B1402,PatData!$A$2:$A$1440,1,),"")&lt;&gt;""</f>
        <v>1</v>
      </c>
      <c r="F1402" t="b">
        <v>0</v>
      </c>
      <c r="G1402" t="b">
        <v>0</v>
      </c>
      <c r="H1402" t="b">
        <v>0</v>
      </c>
      <c r="I1402" t="b">
        <v>1</v>
      </c>
    </row>
    <row r="1403" spans="1:9" x14ac:dyDescent="0.35">
      <c r="A1403" t="s">
        <v>2926</v>
      </c>
      <c r="B1403" t="s">
        <v>1887</v>
      </c>
      <c r="D1403" t="b">
        <f>IFERROR(VLOOKUP(B1403,PatData!$A$2:$A$1440,1,),"")&lt;&gt;""</f>
        <v>1</v>
      </c>
      <c r="F1403" t="b">
        <v>0</v>
      </c>
      <c r="G1403" t="b">
        <v>0</v>
      </c>
      <c r="H1403" t="b">
        <v>0</v>
      </c>
      <c r="I1403" t="b">
        <v>1</v>
      </c>
    </row>
    <row r="1404" spans="1:9" x14ac:dyDescent="0.35">
      <c r="A1404" t="s">
        <v>2927</v>
      </c>
      <c r="B1404" t="s">
        <v>1888</v>
      </c>
      <c r="D1404" t="b">
        <f>IFERROR(VLOOKUP(B1404,PatData!$A$2:$A$1440,1,),"")&lt;&gt;""</f>
        <v>1</v>
      </c>
      <c r="F1404" t="b">
        <v>0</v>
      </c>
      <c r="G1404" t="b">
        <v>0</v>
      </c>
      <c r="H1404" t="b">
        <v>0</v>
      </c>
      <c r="I1404" t="b">
        <v>1</v>
      </c>
    </row>
    <row r="1405" spans="1:9" x14ac:dyDescent="0.35">
      <c r="A1405" t="s">
        <v>2928</v>
      </c>
      <c r="B1405" t="s">
        <v>1889</v>
      </c>
      <c r="D1405" t="b">
        <f>IFERROR(VLOOKUP(B1405,PatData!$A$2:$A$1440,1,),"")&lt;&gt;""</f>
        <v>1</v>
      </c>
      <c r="F1405" t="b">
        <v>0</v>
      </c>
      <c r="G1405" t="b">
        <v>0</v>
      </c>
      <c r="H1405" t="b">
        <v>0</v>
      </c>
      <c r="I1405" t="b">
        <v>1</v>
      </c>
    </row>
    <row r="1406" spans="1:9" x14ac:dyDescent="0.35">
      <c r="A1406" t="s">
        <v>2929</v>
      </c>
      <c r="B1406" t="s">
        <v>1890</v>
      </c>
      <c r="D1406" t="b">
        <f>IFERROR(VLOOKUP(B1406,PatData!$A$2:$A$1440,1,),"")&lt;&gt;""</f>
        <v>1</v>
      </c>
      <c r="F1406" t="b">
        <v>0</v>
      </c>
      <c r="G1406" t="b">
        <v>0</v>
      </c>
      <c r="H1406" t="b">
        <v>0</v>
      </c>
      <c r="I1406" t="b">
        <v>1</v>
      </c>
    </row>
    <row r="1407" spans="1:9" x14ac:dyDescent="0.35">
      <c r="A1407" t="s">
        <v>2930</v>
      </c>
      <c r="B1407" t="s">
        <v>1891</v>
      </c>
      <c r="D1407" t="b">
        <f>IFERROR(VLOOKUP(B1407,PatData!$A$2:$A$1440,1,),"")&lt;&gt;""</f>
        <v>1</v>
      </c>
      <c r="F1407" t="b">
        <v>0</v>
      </c>
      <c r="G1407" t="b">
        <v>0</v>
      </c>
      <c r="H1407" t="b">
        <v>0</v>
      </c>
      <c r="I1407" t="b">
        <v>1</v>
      </c>
    </row>
    <row r="1408" spans="1:9" x14ac:dyDescent="0.35">
      <c r="A1408" t="s">
        <v>2931</v>
      </c>
      <c r="B1408" t="s">
        <v>1892</v>
      </c>
      <c r="D1408" t="b">
        <f>IFERROR(VLOOKUP(B1408,PatData!$A$2:$A$1440,1,),"")&lt;&gt;""</f>
        <v>1</v>
      </c>
      <c r="F1408" t="b">
        <v>0</v>
      </c>
      <c r="G1408" t="b">
        <v>0</v>
      </c>
      <c r="H1408" t="b">
        <v>0</v>
      </c>
      <c r="I1408" t="b">
        <v>1</v>
      </c>
    </row>
    <row r="1409" spans="1:9" x14ac:dyDescent="0.35">
      <c r="A1409" t="s">
        <v>2932</v>
      </c>
      <c r="B1409" t="s">
        <v>1893</v>
      </c>
      <c r="D1409" t="b">
        <f>IFERROR(VLOOKUP(B1409,PatData!$A$2:$A$1440,1,),"")&lt;&gt;""</f>
        <v>1</v>
      </c>
      <c r="F1409" t="b">
        <v>0</v>
      </c>
      <c r="G1409" t="b">
        <v>0</v>
      </c>
      <c r="H1409" t="b">
        <v>0</v>
      </c>
      <c r="I1409" t="b">
        <v>1</v>
      </c>
    </row>
    <row r="1410" spans="1:9" x14ac:dyDescent="0.35">
      <c r="A1410" t="s">
        <v>2933</v>
      </c>
      <c r="B1410" t="s">
        <v>1894</v>
      </c>
      <c r="D1410" t="b">
        <f>IFERROR(VLOOKUP(B1410,PatData!$A$2:$A$1440,1,),"")&lt;&gt;""</f>
        <v>1</v>
      </c>
      <c r="F1410" t="b">
        <v>0</v>
      </c>
      <c r="G1410" t="b">
        <v>0</v>
      </c>
      <c r="H1410" t="b">
        <v>0</v>
      </c>
      <c r="I1410" t="b">
        <v>1</v>
      </c>
    </row>
    <row r="1411" spans="1:9" x14ac:dyDescent="0.35">
      <c r="A1411" t="s">
        <v>2934</v>
      </c>
      <c r="B1411" t="s">
        <v>1895</v>
      </c>
      <c r="D1411" t="b">
        <f>IFERROR(VLOOKUP(B1411,PatData!$A$2:$A$1440,1,),"")&lt;&gt;""</f>
        <v>1</v>
      </c>
      <c r="F1411" t="b">
        <v>0</v>
      </c>
      <c r="G1411" t="b">
        <v>0</v>
      </c>
      <c r="H1411" t="b">
        <v>0</v>
      </c>
      <c r="I1411" t="b">
        <v>1</v>
      </c>
    </row>
    <row r="1412" spans="1:9" x14ac:dyDescent="0.35">
      <c r="A1412" t="s">
        <v>2935</v>
      </c>
      <c r="B1412" t="s">
        <v>1896</v>
      </c>
      <c r="D1412" t="b">
        <f>IFERROR(VLOOKUP(B1412,PatData!$A$2:$A$1440,1,),"")&lt;&gt;""</f>
        <v>1</v>
      </c>
      <c r="F1412" t="b">
        <v>0</v>
      </c>
      <c r="G1412" t="b">
        <v>0</v>
      </c>
      <c r="H1412" t="b">
        <v>0</v>
      </c>
      <c r="I1412" t="b">
        <v>1</v>
      </c>
    </row>
    <row r="1413" spans="1:9" x14ac:dyDescent="0.35">
      <c r="A1413" t="s">
        <v>2936</v>
      </c>
      <c r="B1413" t="s">
        <v>1897</v>
      </c>
      <c r="D1413" t="b">
        <f>IFERROR(VLOOKUP(B1413,PatData!$A$2:$A$1440,1,),"")&lt;&gt;""</f>
        <v>1</v>
      </c>
      <c r="F1413" t="b">
        <v>0</v>
      </c>
      <c r="G1413" t="b">
        <v>0</v>
      </c>
      <c r="H1413" t="b">
        <v>0</v>
      </c>
      <c r="I1413" t="b">
        <v>1</v>
      </c>
    </row>
    <row r="1414" spans="1:9" x14ac:dyDescent="0.35">
      <c r="A1414" t="s">
        <v>2937</v>
      </c>
      <c r="B1414" t="s">
        <v>1898</v>
      </c>
      <c r="D1414" t="b">
        <f>IFERROR(VLOOKUP(B1414,PatData!$A$2:$A$1440,1,),"")&lt;&gt;""</f>
        <v>1</v>
      </c>
      <c r="F1414" t="b">
        <v>0</v>
      </c>
      <c r="G1414" t="b">
        <v>0</v>
      </c>
      <c r="H1414" t="b">
        <v>0</v>
      </c>
      <c r="I1414" t="b">
        <v>1</v>
      </c>
    </row>
    <row r="1415" spans="1:9" x14ac:dyDescent="0.35">
      <c r="A1415" t="s">
        <v>2938</v>
      </c>
      <c r="B1415" t="s">
        <v>1899</v>
      </c>
      <c r="D1415" t="b">
        <f>IFERROR(VLOOKUP(B1415,PatData!$A$2:$A$1440,1,),"")&lt;&gt;""</f>
        <v>1</v>
      </c>
      <c r="F1415" t="b">
        <v>0</v>
      </c>
      <c r="G1415" t="b">
        <v>0</v>
      </c>
      <c r="H1415" t="b">
        <v>0</v>
      </c>
      <c r="I1415" t="b">
        <v>1</v>
      </c>
    </row>
    <row r="1416" spans="1:9" x14ac:dyDescent="0.35">
      <c r="A1416" t="s">
        <v>2939</v>
      </c>
      <c r="B1416" t="s">
        <v>1900</v>
      </c>
      <c r="D1416" t="b">
        <f>IFERROR(VLOOKUP(B1416,PatData!$A$2:$A$1440,1,),"")&lt;&gt;""</f>
        <v>1</v>
      </c>
      <c r="E1416">
        <v>1</v>
      </c>
      <c r="F1416" t="b">
        <v>0</v>
      </c>
      <c r="G1416" t="b">
        <v>0</v>
      </c>
      <c r="H1416" t="b">
        <v>0</v>
      </c>
      <c r="I1416" t="b">
        <v>1</v>
      </c>
    </row>
    <row r="1417" spans="1:9" x14ac:dyDescent="0.35">
      <c r="A1417" t="s">
        <v>2940</v>
      </c>
      <c r="B1417" t="s">
        <v>1901</v>
      </c>
      <c r="D1417" t="b">
        <f>IFERROR(VLOOKUP(B1417,PatData!$A$2:$A$1440,1,),"")&lt;&gt;""</f>
        <v>1</v>
      </c>
      <c r="E1417">
        <v>1</v>
      </c>
      <c r="F1417" t="b">
        <v>0</v>
      </c>
      <c r="G1417" t="b">
        <v>0</v>
      </c>
      <c r="H1417" t="b">
        <v>0</v>
      </c>
      <c r="I1417" t="b">
        <v>1</v>
      </c>
    </row>
    <row r="1418" spans="1:9" x14ac:dyDescent="0.35">
      <c r="A1418" t="s">
        <v>2941</v>
      </c>
      <c r="B1418" t="s">
        <v>1902</v>
      </c>
      <c r="D1418" t="b">
        <f>IFERROR(VLOOKUP(B1418,PatData!$A$2:$A$1440,1,),"")&lt;&gt;""</f>
        <v>1</v>
      </c>
      <c r="E1418">
        <v>1</v>
      </c>
      <c r="F1418" t="b">
        <v>0</v>
      </c>
      <c r="G1418" t="b">
        <v>0</v>
      </c>
      <c r="H1418" t="b">
        <v>0</v>
      </c>
      <c r="I1418" t="b">
        <v>1</v>
      </c>
    </row>
    <row r="1419" spans="1:9" x14ac:dyDescent="0.35">
      <c r="A1419" t="s">
        <v>2942</v>
      </c>
      <c r="B1419" t="s">
        <v>1903</v>
      </c>
      <c r="D1419" t="b">
        <f>IFERROR(VLOOKUP(B1419,PatData!$A$2:$A$1440,1,),"")&lt;&gt;""</f>
        <v>1</v>
      </c>
      <c r="E1419">
        <v>1</v>
      </c>
      <c r="F1419" t="b">
        <v>0</v>
      </c>
      <c r="G1419" t="b">
        <v>0</v>
      </c>
      <c r="H1419" t="b">
        <v>0</v>
      </c>
      <c r="I1419" t="b">
        <v>1</v>
      </c>
    </row>
    <row r="1420" spans="1:9" x14ac:dyDescent="0.35">
      <c r="A1420" t="s">
        <v>2943</v>
      </c>
      <c r="B1420" t="s">
        <v>1904</v>
      </c>
      <c r="D1420" t="b">
        <f>IFERROR(VLOOKUP(B1420,PatData!$A$2:$A$1440,1,),"")&lt;&gt;""</f>
        <v>1</v>
      </c>
      <c r="E1420">
        <v>1</v>
      </c>
      <c r="F1420" t="b">
        <v>0</v>
      </c>
      <c r="G1420" t="b">
        <v>0</v>
      </c>
      <c r="H1420" t="b">
        <v>0</v>
      </c>
      <c r="I1420" t="b">
        <v>1</v>
      </c>
    </row>
    <row r="1421" spans="1:9" x14ac:dyDescent="0.35">
      <c r="A1421" t="s">
        <v>2944</v>
      </c>
      <c r="B1421" t="s">
        <v>1905</v>
      </c>
      <c r="D1421" t="b">
        <f>IFERROR(VLOOKUP(B1421,PatData!$A$2:$A$1440,1,),"")&lt;&gt;""</f>
        <v>1</v>
      </c>
      <c r="E1421">
        <v>1</v>
      </c>
      <c r="F1421" t="b">
        <v>0</v>
      </c>
      <c r="G1421" t="b">
        <v>0</v>
      </c>
      <c r="H1421" t="b">
        <v>0</v>
      </c>
      <c r="I1421" t="b">
        <v>1</v>
      </c>
    </row>
    <row r="1422" spans="1:9" x14ac:dyDescent="0.35">
      <c r="A1422" t="s">
        <v>2945</v>
      </c>
      <c r="B1422" t="s">
        <v>1906</v>
      </c>
      <c r="D1422" t="b">
        <f>IFERROR(VLOOKUP(B1422,PatData!$A$2:$A$1440,1,),"")&lt;&gt;""</f>
        <v>1</v>
      </c>
      <c r="E1422">
        <v>1</v>
      </c>
      <c r="F1422" t="b">
        <v>0</v>
      </c>
      <c r="G1422" t="b">
        <v>0</v>
      </c>
      <c r="H1422" t="b">
        <v>0</v>
      </c>
      <c r="I1422" t="b">
        <v>1</v>
      </c>
    </row>
    <row r="1423" spans="1:9" x14ac:dyDescent="0.35">
      <c r="A1423" t="s">
        <v>2946</v>
      </c>
      <c r="B1423" t="s">
        <v>1907</v>
      </c>
      <c r="D1423" t="b">
        <f>IFERROR(VLOOKUP(B1423,PatData!$A$2:$A$1440,1,),"")&lt;&gt;""</f>
        <v>1</v>
      </c>
      <c r="E1423">
        <v>1</v>
      </c>
      <c r="F1423" t="b">
        <v>0</v>
      </c>
      <c r="G1423" t="b">
        <v>0</v>
      </c>
      <c r="H1423" t="b">
        <v>0</v>
      </c>
      <c r="I1423" t="b">
        <v>1</v>
      </c>
    </row>
    <row r="1424" spans="1:9" x14ac:dyDescent="0.35">
      <c r="A1424" t="s">
        <v>2947</v>
      </c>
      <c r="B1424" t="s">
        <v>1908</v>
      </c>
      <c r="D1424" t="b">
        <f>IFERROR(VLOOKUP(B1424,PatData!$A$2:$A$1440,1,),"")&lt;&gt;""</f>
        <v>1</v>
      </c>
      <c r="E1424">
        <v>1</v>
      </c>
      <c r="F1424" t="b">
        <v>0</v>
      </c>
      <c r="G1424" t="b">
        <v>0</v>
      </c>
      <c r="H1424" t="b">
        <v>0</v>
      </c>
      <c r="I1424" t="b">
        <v>1</v>
      </c>
    </row>
    <row r="1425" spans="1:9" x14ac:dyDescent="0.35">
      <c r="A1425" t="s">
        <v>2948</v>
      </c>
      <c r="B1425" t="s">
        <v>1909</v>
      </c>
      <c r="D1425" t="b">
        <f>IFERROR(VLOOKUP(B1425,PatData!$A$2:$A$1440,1,),"")&lt;&gt;""</f>
        <v>1</v>
      </c>
      <c r="E1425">
        <v>1</v>
      </c>
      <c r="F1425" t="b">
        <v>0</v>
      </c>
      <c r="G1425" t="b">
        <v>0</v>
      </c>
      <c r="H1425" t="b">
        <v>0</v>
      </c>
      <c r="I1425" t="b">
        <v>1</v>
      </c>
    </row>
    <row r="1426" spans="1:9" x14ac:dyDescent="0.35">
      <c r="A1426" t="s">
        <v>2949</v>
      </c>
      <c r="B1426" t="s">
        <v>1910</v>
      </c>
      <c r="D1426" t="b">
        <f>IFERROR(VLOOKUP(B1426,PatData!$A$2:$A$1440,1,),"")&lt;&gt;""</f>
        <v>1</v>
      </c>
      <c r="F1426" t="b">
        <v>0</v>
      </c>
      <c r="G1426" t="b">
        <v>0</v>
      </c>
      <c r="H1426" t="b">
        <v>0</v>
      </c>
      <c r="I1426" t="b">
        <v>1</v>
      </c>
    </row>
    <row r="1427" spans="1:9" x14ac:dyDescent="0.35">
      <c r="A1427" t="s">
        <v>2950</v>
      </c>
      <c r="B1427" t="s">
        <v>1911</v>
      </c>
      <c r="D1427" t="b">
        <f>IFERROR(VLOOKUP(B1427,PatData!$A$2:$A$1440,1,),"")&lt;&gt;""</f>
        <v>1</v>
      </c>
      <c r="F1427" t="b">
        <v>0</v>
      </c>
      <c r="G1427" t="b">
        <v>0</v>
      </c>
      <c r="H1427" t="b">
        <v>0</v>
      </c>
      <c r="I1427" t="b">
        <v>1</v>
      </c>
    </row>
    <row r="1428" spans="1:9" x14ac:dyDescent="0.35">
      <c r="A1428" t="s">
        <v>2951</v>
      </c>
      <c r="B1428" t="s">
        <v>1912</v>
      </c>
      <c r="D1428" t="b">
        <f>IFERROR(VLOOKUP(B1428,PatData!$A$2:$A$1440,1,),"")&lt;&gt;""</f>
        <v>1</v>
      </c>
      <c r="F1428" t="b">
        <v>0</v>
      </c>
      <c r="G1428" t="b">
        <v>0</v>
      </c>
      <c r="H1428" t="b">
        <v>0</v>
      </c>
      <c r="I1428" t="b">
        <v>1</v>
      </c>
    </row>
    <row r="1429" spans="1:9" x14ac:dyDescent="0.35">
      <c r="A1429" t="s">
        <v>2952</v>
      </c>
      <c r="B1429" t="s">
        <v>1913</v>
      </c>
      <c r="D1429" t="b">
        <f>IFERROR(VLOOKUP(B1429,PatData!$A$2:$A$1440,1,),"")&lt;&gt;""</f>
        <v>1</v>
      </c>
      <c r="F1429" t="b">
        <v>0</v>
      </c>
      <c r="G1429" t="b">
        <v>0</v>
      </c>
      <c r="H1429" t="b">
        <v>0</v>
      </c>
      <c r="I1429" t="b">
        <v>1</v>
      </c>
    </row>
    <row r="1430" spans="1:9" x14ac:dyDescent="0.35">
      <c r="A1430" t="s">
        <v>2953</v>
      </c>
      <c r="B1430" t="s">
        <v>1914</v>
      </c>
      <c r="D1430" t="b">
        <f>IFERROR(VLOOKUP(B1430,PatData!$A$2:$A$1440,1,),"")&lt;&gt;""</f>
        <v>1</v>
      </c>
      <c r="F1430" t="b">
        <v>0</v>
      </c>
      <c r="G1430" t="b">
        <v>0</v>
      </c>
      <c r="H1430" t="b">
        <v>0</v>
      </c>
      <c r="I1430" t="b">
        <v>1</v>
      </c>
    </row>
    <row r="1431" spans="1:9" x14ac:dyDescent="0.35">
      <c r="A1431" t="s">
        <v>2954</v>
      </c>
      <c r="B1431" t="s">
        <v>1915</v>
      </c>
      <c r="D1431" t="b">
        <f>IFERROR(VLOOKUP(B1431,PatData!$A$2:$A$1440,1,),"")&lt;&gt;""</f>
        <v>1</v>
      </c>
      <c r="E1431">
        <v>1</v>
      </c>
      <c r="F1431" t="b">
        <v>0</v>
      </c>
      <c r="G1431" t="b">
        <v>0</v>
      </c>
      <c r="H1431" t="b">
        <v>0</v>
      </c>
      <c r="I1431" t="b">
        <v>1</v>
      </c>
    </row>
    <row r="1432" spans="1:9" x14ac:dyDescent="0.35">
      <c r="A1432" t="s">
        <v>2955</v>
      </c>
      <c r="B1432" t="s">
        <v>1916</v>
      </c>
      <c r="D1432" t="b">
        <f>IFERROR(VLOOKUP(B1432,PatData!$A$2:$A$1440,1,),"")&lt;&gt;""</f>
        <v>1</v>
      </c>
      <c r="E1432">
        <v>1</v>
      </c>
      <c r="F1432" t="b">
        <v>0</v>
      </c>
      <c r="G1432" t="b">
        <v>0</v>
      </c>
      <c r="H1432" t="b">
        <v>0</v>
      </c>
      <c r="I1432" t="b">
        <v>1</v>
      </c>
    </row>
    <row r="1433" spans="1:9" x14ac:dyDescent="0.35">
      <c r="A1433" t="s">
        <v>2956</v>
      </c>
      <c r="B1433" t="s">
        <v>1917</v>
      </c>
      <c r="D1433" t="b">
        <f>IFERROR(VLOOKUP(B1433,PatData!$A$2:$A$1440,1,),"")&lt;&gt;""</f>
        <v>1</v>
      </c>
      <c r="E1433">
        <v>1</v>
      </c>
      <c r="F1433" t="b">
        <v>0</v>
      </c>
      <c r="G1433" t="b">
        <v>0</v>
      </c>
      <c r="H1433" t="b">
        <v>0</v>
      </c>
      <c r="I1433" t="b">
        <v>1</v>
      </c>
    </row>
    <row r="1434" spans="1:9" x14ac:dyDescent="0.35">
      <c r="A1434" t="s">
        <v>2957</v>
      </c>
      <c r="B1434" t="s">
        <v>1918</v>
      </c>
      <c r="D1434" t="b">
        <f>IFERROR(VLOOKUP(B1434,PatData!$A$2:$A$1440,1,),"")&lt;&gt;""</f>
        <v>1</v>
      </c>
      <c r="E1434">
        <v>1</v>
      </c>
      <c r="F1434" t="b">
        <v>0</v>
      </c>
      <c r="G1434" t="b">
        <v>0</v>
      </c>
      <c r="H1434" t="b">
        <v>0</v>
      </c>
      <c r="I1434" t="b">
        <v>1</v>
      </c>
    </row>
    <row r="1435" spans="1:9" x14ac:dyDescent="0.35">
      <c r="A1435" t="s">
        <v>2958</v>
      </c>
      <c r="B1435" t="s">
        <v>1919</v>
      </c>
      <c r="D1435" t="b">
        <f>IFERROR(VLOOKUP(B1435,PatData!$A$2:$A$1440,1,),"")&lt;&gt;""</f>
        <v>1</v>
      </c>
      <c r="E1435">
        <v>1</v>
      </c>
      <c r="F1435" t="b">
        <v>0</v>
      </c>
      <c r="G1435" t="b">
        <v>0</v>
      </c>
      <c r="H1435" t="b">
        <v>0</v>
      </c>
      <c r="I1435" t="b">
        <v>1</v>
      </c>
    </row>
    <row r="1436" spans="1:9" x14ac:dyDescent="0.35">
      <c r="A1436" t="s">
        <v>2959</v>
      </c>
      <c r="B1436" t="s">
        <v>1920</v>
      </c>
      <c r="D1436" t="b">
        <f>IFERROR(VLOOKUP(B1436,PatData!$A$2:$A$1440,1,),"")&lt;&gt;""</f>
        <v>1</v>
      </c>
      <c r="E1436">
        <v>1</v>
      </c>
      <c r="F1436" t="b">
        <v>0</v>
      </c>
      <c r="G1436" t="b">
        <v>0</v>
      </c>
      <c r="H1436" t="b">
        <v>0</v>
      </c>
      <c r="I1436" t="b">
        <v>1</v>
      </c>
    </row>
    <row r="1437" spans="1:9" x14ac:dyDescent="0.35">
      <c r="A1437" t="s">
        <v>2960</v>
      </c>
      <c r="B1437" t="s">
        <v>1921</v>
      </c>
      <c r="D1437" t="b">
        <f>IFERROR(VLOOKUP(B1437,PatData!$A$2:$A$1440,1,),"")&lt;&gt;""</f>
        <v>1</v>
      </c>
      <c r="E1437">
        <v>1</v>
      </c>
      <c r="F1437" t="b">
        <v>0</v>
      </c>
      <c r="G1437" t="b">
        <v>0</v>
      </c>
      <c r="H1437" t="b">
        <v>0</v>
      </c>
      <c r="I1437" t="b">
        <v>1</v>
      </c>
    </row>
    <row r="1438" spans="1:9" x14ac:dyDescent="0.35">
      <c r="A1438" t="s">
        <v>2961</v>
      </c>
      <c r="B1438" t="s">
        <v>1922</v>
      </c>
      <c r="D1438" t="b">
        <f>IFERROR(VLOOKUP(B1438,PatData!$A$2:$A$1440,1,),"")&lt;&gt;""</f>
        <v>1</v>
      </c>
      <c r="E1438">
        <v>1</v>
      </c>
      <c r="F1438" t="b">
        <v>0</v>
      </c>
      <c r="G1438" t="b">
        <v>0</v>
      </c>
      <c r="H1438" t="b">
        <v>0</v>
      </c>
      <c r="I1438" t="b">
        <v>1</v>
      </c>
    </row>
    <row r="1439" spans="1:9" x14ac:dyDescent="0.35">
      <c r="A1439" t="s">
        <v>2962</v>
      </c>
      <c r="B1439" t="s">
        <v>1923</v>
      </c>
      <c r="D1439" t="b">
        <f>IFERROR(VLOOKUP(B1439,PatData!$A$2:$A$1440,1,),"")&lt;&gt;""</f>
        <v>1</v>
      </c>
      <c r="E1439">
        <v>1</v>
      </c>
      <c r="F1439" t="b">
        <v>0</v>
      </c>
      <c r="G1439" t="b">
        <v>0</v>
      </c>
      <c r="H1439" t="b">
        <v>0</v>
      </c>
      <c r="I1439" t="b">
        <v>1</v>
      </c>
    </row>
    <row r="1440" spans="1:9" x14ac:dyDescent="0.35">
      <c r="A1440" t="s">
        <v>2963</v>
      </c>
      <c r="B1440" t="s">
        <v>1924</v>
      </c>
      <c r="D1440" t="b">
        <f>IFERROR(VLOOKUP(B1440,PatData!$A$2:$A$1440,1,),"")&lt;&gt;""</f>
        <v>1</v>
      </c>
      <c r="E1440">
        <v>1</v>
      </c>
      <c r="F1440" t="b">
        <v>0</v>
      </c>
      <c r="G1440" t="b">
        <v>0</v>
      </c>
      <c r="H1440" t="b">
        <v>0</v>
      </c>
      <c r="I1440" t="b">
        <v>1</v>
      </c>
    </row>
    <row r="1441" spans="1:9" x14ac:dyDescent="0.35">
      <c r="A1441" t="s">
        <v>2964</v>
      </c>
      <c r="B1441" t="s">
        <v>1925</v>
      </c>
      <c r="D1441" t="b">
        <f>IFERROR(VLOOKUP(B1441,PatData!$A$2:$A$1440,1,),"")&lt;&gt;""</f>
        <v>1</v>
      </c>
      <c r="E1441">
        <v>1</v>
      </c>
      <c r="F1441" t="b">
        <v>0</v>
      </c>
      <c r="G1441" t="b">
        <v>0</v>
      </c>
      <c r="H1441" t="b">
        <v>0</v>
      </c>
      <c r="I1441" t="b">
        <v>1</v>
      </c>
    </row>
    <row r="1442" spans="1:9" x14ac:dyDescent="0.35">
      <c r="A1442" t="s">
        <v>2965</v>
      </c>
      <c r="B1442" t="s">
        <v>1926</v>
      </c>
      <c r="D1442" t="b">
        <f>IFERROR(VLOOKUP(B1442,PatData!$A$2:$A$1440,1,),"")&lt;&gt;""</f>
        <v>1</v>
      </c>
      <c r="E1442">
        <v>1</v>
      </c>
      <c r="F1442" t="b">
        <v>0</v>
      </c>
      <c r="G1442" t="b">
        <v>0</v>
      </c>
      <c r="H1442" t="b">
        <v>0</v>
      </c>
      <c r="I1442" t="b">
        <v>1</v>
      </c>
    </row>
    <row r="1443" spans="1:9" x14ac:dyDescent="0.35">
      <c r="A1443" t="s">
        <v>2966</v>
      </c>
      <c r="B1443" t="s">
        <v>1927</v>
      </c>
      <c r="D1443" t="b">
        <f>IFERROR(VLOOKUP(B1443,PatData!$A$2:$A$1440,1,),"")&lt;&gt;""</f>
        <v>1</v>
      </c>
      <c r="E1443">
        <v>1</v>
      </c>
      <c r="F1443" t="b">
        <v>0</v>
      </c>
      <c r="G1443" t="b">
        <v>0</v>
      </c>
      <c r="H1443" t="b">
        <v>0</v>
      </c>
      <c r="I1443" t="b">
        <v>1</v>
      </c>
    </row>
    <row r="1444" spans="1:9" x14ac:dyDescent="0.35">
      <c r="A1444" t="s">
        <v>2967</v>
      </c>
      <c r="B1444" t="s">
        <v>1928</v>
      </c>
      <c r="D1444" t="b">
        <f>IFERROR(VLOOKUP(B1444,PatData!$A$2:$A$1440,1,),"")&lt;&gt;""</f>
        <v>0</v>
      </c>
      <c r="E1444">
        <v>1</v>
      </c>
      <c r="F1444" t="b">
        <v>0</v>
      </c>
      <c r="G1444" t="b">
        <v>0</v>
      </c>
      <c r="H1444" t="b">
        <v>0</v>
      </c>
      <c r="I1444" t="b">
        <v>1</v>
      </c>
    </row>
    <row r="1445" spans="1:9" x14ac:dyDescent="0.35">
      <c r="A1445" t="s">
        <v>2968</v>
      </c>
      <c r="B1445" t="s">
        <v>1929</v>
      </c>
      <c r="D1445" t="b">
        <f>IFERROR(VLOOKUP(B1445,PatData!$A$2:$A$1440,1,),"")&lt;&gt;""</f>
        <v>0</v>
      </c>
      <c r="E1445">
        <v>1</v>
      </c>
      <c r="F1445" t="b">
        <v>0</v>
      </c>
      <c r="G1445" t="b">
        <v>0</v>
      </c>
      <c r="H1445" t="b">
        <v>0</v>
      </c>
      <c r="I1445" t="b">
        <v>1</v>
      </c>
    </row>
    <row r="1446" spans="1:9" x14ac:dyDescent="0.35">
      <c r="A1446" t="s">
        <v>2969</v>
      </c>
      <c r="B1446" t="s">
        <v>1930</v>
      </c>
      <c r="D1446" t="b">
        <f>IFERROR(VLOOKUP(B1446,PatData!$A$2:$A$1440,1,),"")&lt;&gt;""</f>
        <v>0</v>
      </c>
      <c r="F1446" t="b">
        <v>0</v>
      </c>
      <c r="G1446" t="b">
        <v>0</v>
      </c>
      <c r="H1446" t="b">
        <v>0</v>
      </c>
      <c r="I1446" t="b">
        <v>1</v>
      </c>
    </row>
    <row r="1447" spans="1:9" x14ac:dyDescent="0.35">
      <c r="A1447" t="s">
        <v>2970</v>
      </c>
      <c r="B1447" t="s">
        <v>1931</v>
      </c>
      <c r="D1447" t="b">
        <f>IFERROR(VLOOKUP(B1447,PatData!$A$2:$A$1440,1,),"")&lt;&gt;""</f>
        <v>0</v>
      </c>
      <c r="F1447" t="b">
        <v>0</v>
      </c>
      <c r="G1447" t="b">
        <v>0</v>
      </c>
      <c r="H1447" t="b">
        <v>0</v>
      </c>
      <c r="I1447" t="b">
        <v>1</v>
      </c>
    </row>
    <row r="1448" spans="1:9" x14ac:dyDescent="0.35">
      <c r="A1448" t="s">
        <v>2971</v>
      </c>
      <c r="B1448" t="s">
        <v>1932</v>
      </c>
      <c r="D1448" t="b">
        <f>IFERROR(VLOOKUP(B1448,PatData!$A$2:$A$1440,1,),"")&lt;&gt;""</f>
        <v>0</v>
      </c>
      <c r="F1448" t="b">
        <v>0</v>
      </c>
      <c r="G1448" t="b">
        <v>0</v>
      </c>
      <c r="H1448" t="b">
        <v>0</v>
      </c>
      <c r="I1448" t="b">
        <v>1</v>
      </c>
    </row>
    <row r="1449" spans="1:9" x14ac:dyDescent="0.35">
      <c r="A1449" t="s">
        <v>2972</v>
      </c>
      <c r="B1449" t="s">
        <v>1933</v>
      </c>
      <c r="D1449" t="b">
        <f>IFERROR(VLOOKUP(B1449,PatData!$A$2:$A$1440,1,),"")&lt;&gt;""</f>
        <v>0</v>
      </c>
      <c r="F1449" t="b">
        <v>0</v>
      </c>
      <c r="G1449" t="b">
        <v>0</v>
      </c>
      <c r="H1449" t="b">
        <v>0</v>
      </c>
      <c r="I1449" t="b">
        <v>1</v>
      </c>
    </row>
    <row r="1450" spans="1:9" x14ac:dyDescent="0.35">
      <c r="A1450" t="s">
        <v>2973</v>
      </c>
      <c r="B1450" t="s">
        <v>1934</v>
      </c>
      <c r="D1450" t="b">
        <f>IFERROR(VLOOKUP(B1450,PatData!$A$2:$A$1440,1,),"")&lt;&gt;""</f>
        <v>0</v>
      </c>
      <c r="F1450" t="b">
        <v>0</v>
      </c>
      <c r="G1450" t="b">
        <v>0</v>
      </c>
      <c r="H1450" t="b">
        <v>0</v>
      </c>
      <c r="I1450" t="b">
        <v>1</v>
      </c>
    </row>
    <row r="1451" spans="1:9" x14ac:dyDescent="0.35">
      <c r="A1451" t="s">
        <v>2974</v>
      </c>
      <c r="B1451" t="s">
        <v>1935</v>
      </c>
      <c r="D1451" t="b">
        <f>IFERROR(VLOOKUP(B1451,PatData!$A$2:$A$1440,1,),"")&lt;&gt;""</f>
        <v>0</v>
      </c>
      <c r="F1451" t="b">
        <v>0</v>
      </c>
      <c r="G1451" t="b">
        <v>0</v>
      </c>
      <c r="H1451" t="b">
        <v>0</v>
      </c>
      <c r="I1451" t="b">
        <v>1</v>
      </c>
    </row>
    <row r="1452" spans="1:9" x14ac:dyDescent="0.35">
      <c r="A1452" t="s">
        <v>2975</v>
      </c>
      <c r="B1452" t="s">
        <v>1936</v>
      </c>
      <c r="D1452" t="b">
        <f>IFERROR(VLOOKUP(B1452,PatData!$A$2:$A$1440,1,),"")&lt;&gt;""</f>
        <v>0</v>
      </c>
      <c r="F1452" t="b">
        <v>0</v>
      </c>
      <c r="G1452" t="b">
        <v>0</v>
      </c>
      <c r="H1452" t="b">
        <v>0</v>
      </c>
      <c r="I1452" t="b">
        <v>1</v>
      </c>
    </row>
    <row r="1453" spans="1:9" x14ac:dyDescent="0.35">
      <c r="A1453" t="s">
        <v>2976</v>
      </c>
      <c r="B1453" t="s">
        <v>1937</v>
      </c>
      <c r="D1453" t="b">
        <f>IFERROR(VLOOKUP(B1453,PatData!$A$2:$A$1440,1,),"")&lt;&gt;""</f>
        <v>0</v>
      </c>
      <c r="F1453" t="b">
        <v>0</v>
      </c>
      <c r="G1453" t="b">
        <v>0</v>
      </c>
      <c r="H1453" t="b">
        <v>0</v>
      </c>
      <c r="I1453" t="b">
        <v>1</v>
      </c>
    </row>
    <row r="1454" spans="1:9" x14ac:dyDescent="0.35">
      <c r="A1454" t="s">
        <v>2977</v>
      </c>
      <c r="B1454" t="s">
        <v>1938</v>
      </c>
      <c r="D1454" t="b">
        <f>IFERROR(VLOOKUP(B1454,PatData!$A$2:$A$1440,1,),"")&lt;&gt;""</f>
        <v>0</v>
      </c>
      <c r="F1454" t="b">
        <v>0</v>
      </c>
      <c r="G1454" t="b">
        <v>0</v>
      </c>
      <c r="H1454" t="b">
        <v>0</v>
      </c>
      <c r="I1454" t="b">
        <v>1</v>
      </c>
    </row>
    <row r="1455" spans="1:9" x14ac:dyDescent="0.35">
      <c r="A1455" t="s">
        <v>2978</v>
      </c>
      <c r="B1455" t="s">
        <v>1939</v>
      </c>
      <c r="D1455" t="b">
        <f>IFERROR(VLOOKUP(B1455,PatData!$A$2:$A$1440,1,),"")&lt;&gt;""</f>
        <v>0</v>
      </c>
      <c r="F1455" t="b">
        <v>0</v>
      </c>
      <c r="G1455" t="b">
        <v>0</v>
      </c>
      <c r="H1455" t="b">
        <v>0</v>
      </c>
      <c r="I1455" t="b">
        <v>1</v>
      </c>
    </row>
    <row r="1456" spans="1:9" x14ac:dyDescent="0.35">
      <c r="A1456" t="s">
        <v>2979</v>
      </c>
      <c r="B1456" t="s">
        <v>1940</v>
      </c>
      <c r="D1456" t="b">
        <f>IFERROR(VLOOKUP(B1456,PatData!$A$2:$A$1440,1,),"")&lt;&gt;""</f>
        <v>0</v>
      </c>
      <c r="F1456" t="b">
        <v>0</v>
      </c>
      <c r="G1456" t="b">
        <v>0</v>
      </c>
      <c r="H1456" t="b">
        <v>0</v>
      </c>
      <c r="I1456" t="b">
        <v>1</v>
      </c>
    </row>
    <row r="1457" spans="1:9" x14ac:dyDescent="0.35">
      <c r="A1457" t="s">
        <v>2980</v>
      </c>
      <c r="B1457" t="s">
        <v>1941</v>
      </c>
      <c r="D1457" t="b">
        <f>IFERROR(VLOOKUP(B1457,PatData!$A$2:$A$1440,1,),"")&lt;&gt;""</f>
        <v>0</v>
      </c>
      <c r="F1457" t="b">
        <v>0</v>
      </c>
      <c r="G1457" t="b">
        <v>0</v>
      </c>
      <c r="H1457" t="b">
        <v>0</v>
      </c>
      <c r="I1457" t="b">
        <v>1</v>
      </c>
    </row>
    <row r="1458" spans="1:9" x14ac:dyDescent="0.35">
      <c r="A1458" t="s">
        <v>2981</v>
      </c>
      <c r="B1458" t="s">
        <v>1942</v>
      </c>
      <c r="D1458" t="b">
        <f>IFERROR(VLOOKUP(B1458,PatData!$A$2:$A$1440,1,),"")&lt;&gt;""</f>
        <v>0</v>
      </c>
      <c r="F1458" t="b">
        <v>0</v>
      </c>
      <c r="G1458" t="b">
        <v>0</v>
      </c>
      <c r="H1458" t="b">
        <v>0</v>
      </c>
      <c r="I1458" t="b">
        <v>1</v>
      </c>
    </row>
    <row r="1459" spans="1:9" x14ac:dyDescent="0.35">
      <c r="A1459" t="s">
        <v>2982</v>
      </c>
      <c r="B1459" t="s">
        <v>1943</v>
      </c>
      <c r="D1459" t="b">
        <f>IFERROR(VLOOKUP(B1459,PatData!$A$2:$A$1440,1,),"")&lt;&gt;""</f>
        <v>0</v>
      </c>
      <c r="F1459" t="b">
        <v>0</v>
      </c>
      <c r="G1459" t="b">
        <v>0</v>
      </c>
      <c r="H1459" t="b">
        <v>0</v>
      </c>
      <c r="I1459" t="b">
        <v>1</v>
      </c>
    </row>
    <row r="1460" spans="1:9" x14ac:dyDescent="0.35">
      <c r="A1460" t="s">
        <v>2983</v>
      </c>
      <c r="B1460" t="s">
        <v>1944</v>
      </c>
      <c r="D1460" t="b">
        <f>IFERROR(VLOOKUP(B1460,PatData!$A$2:$A$1440,1,),"")&lt;&gt;""</f>
        <v>0</v>
      </c>
      <c r="F1460" t="b">
        <v>0</v>
      </c>
      <c r="G1460" t="b">
        <v>0</v>
      </c>
      <c r="H1460" t="b">
        <v>0</v>
      </c>
      <c r="I1460" t="b">
        <v>1</v>
      </c>
    </row>
    <row r="1461" spans="1:9" x14ac:dyDescent="0.35">
      <c r="A1461" t="s">
        <v>3684</v>
      </c>
      <c r="B1461" t="s">
        <v>3853</v>
      </c>
      <c r="D1461" t="b">
        <f>IFERROR(VLOOKUP(B1461,PatData!$A$2:$A$1440,1,),"")&lt;&gt;""</f>
        <v>0</v>
      </c>
      <c r="E1461" t="s">
        <v>3801</v>
      </c>
      <c r="F1461" t="b">
        <v>0</v>
      </c>
      <c r="G1461" t="b">
        <v>0</v>
      </c>
      <c r="H1461" t="b">
        <v>0</v>
      </c>
      <c r="I1461" t="b">
        <v>1</v>
      </c>
    </row>
    <row r="1462" spans="1:9" x14ac:dyDescent="0.35">
      <c r="A1462" t="s">
        <v>2984</v>
      </c>
      <c r="B1462" t="s">
        <v>1945</v>
      </c>
      <c r="D1462" t="b">
        <f>IFERROR(VLOOKUP(B1462,PatData!$A$2:$A$1440,1,),"")&lt;&gt;""</f>
        <v>0</v>
      </c>
      <c r="E1462">
        <v>1</v>
      </c>
      <c r="F1462" t="b">
        <v>0</v>
      </c>
      <c r="G1462" t="b">
        <v>0</v>
      </c>
      <c r="H1462" t="b">
        <v>0</v>
      </c>
      <c r="I1462" t="b">
        <v>1</v>
      </c>
    </row>
    <row r="1463" spans="1:9" x14ac:dyDescent="0.35">
      <c r="A1463" t="s">
        <v>2985</v>
      </c>
      <c r="B1463" t="s">
        <v>1946</v>
      </c>
      <c r="D1463" t="b">
        <f>IFERROR(VLOOKUP(B1463,PatData!$A$2:$A$1440,1,),"")&lt;&gt;""</f>
        <v>0</v>
      </c>
      <c r="F1463" t="b">
        <v>0</v>
      </c>
      <c r="G1463" t="b">
        <v>0</v>
      </c>
      <c r="H1463" t="b">
        <v>0</v>
      </c>
      <c r="I1463" t="b">
        <v>1</v>
      </c>
    </row>
    <row r="1464" spans="1:9" x14ac:dyDescent="0.35">
      <c r="A1464" t="s">
        <v>2986</v>
      </c>
      <c r="B1464" t="s">
        <v>1947</v>
      </c>
      <c r="D1464" t="b">
        <f>IFERROR(VLOOKUP(B1464,PatData!$A$2:$A$1440,1,),"")&lt;&gt;""</f>
        <v>0</v>
      </c>
      <c r="F1464" t="b">
        <v>0</v>
      </c>
      <c r="G1464" t="b">
        <v>0</v>
      </c>
      <c r="H1464" t="b">
        <v>0</v>
      </c>
      <c r="I1464" t="b">
        <v>1</v>
      </c>
    </row>
    <row r="1465" spans="1:9" x14ac:dyDescent="0.35">
      <c r="A1465" t="s">
        <v>2987</v>
      </c>
      <c r="B1465" t="s">
        <v>1948</v>
      </c>
      <c r="D1465" t="b">
        <f>IFERROR(VLOOKUP(B1465,PatData!$A$2:$A$1440,1,),"")&lt;&gt;""</f>
        <v>0</v>
      </c>
      <c r="F1465" t="b">
        <v>0</v>
      </c>
      <c r="G1465" t="b">
        <v>0</v>
      </c>
      <c r="H1465" t="b">
        <v>0</v>
      </c>
      <c r="I1465" t="b">
        <v>1</v>
      </c>
    </row>
    <row r="1466" spans="1:9" x14ac:dyDescent="0.35">
      <c r="A1466" t="s">
        <v>2988</v>
      </c>
      <c r="B1466" t="s">
        <v>1949</v>
      </c>
      <c r="D1466" t="b">
        <f>IFERROR(VLOOKUP(B1466,PatData!$A$2:$A$1440,1,),"")&lt;&gt;""</f>
        <v>0</v>
      </c>
      <c r="F1466" t="b">
        <v>0</v>
      </c>
      <c r="G1466" t="b">
        <v>0</v>
      </c>
      <c r="H1466" t="b">
        <v>0</v>
      </c>
      <c r="I1466" t="b">
        <v>1</v>
      </c>
    </row>
    <row r="1467" spans="1:9" x14ac:dyDescent="0.35">
      <c r="A1467" t="s">
        <v>2989</v>
      </c>
      <c r="B1467" t="s">
        <v>1950</v>
      </c>
      <c r="D1467" t="b">
        <f>IFERROR(VLOOKUP(B1467,PatData!$A$2:$A$1440,1,),"")&lt;&gt;""</f>
        <v>0</v>
      </c>
      <c r="F1467" t="b">
        <v>0</v>
      </c>
      <c r="G1467" t="b">
        <v>0</v>
      </c>
      <c r="H1467" t="b">
        <v>0</v>
      </c>
      <c r="I1467" t="b">
        <v>1</v>
      </c>
    </row>
    <row r="1468" spans="1:9" x14ac:dyDescent="0.35">
      <c r="A1468" t="s">
        <v>2990</v>
      </c>
      <c r="B1468" t="s">
        <v>1951</v>
      </c>
      <c r="D1468" t="b">
        <f>IFERROR(VLOOKUP(B1468,PatData!$A$2:$A$1440,1,),"")&lt;&gt;""</f>
        <v>0</v>
      </c>
      <c r="F1468" t="b">
        <v>0</v>
      </c>
      <c r="G1468" t="b">
        <v>0</v>
      </c>
      <c r="H1468" t="b">
        <v>0</v>
      </c>
      <c r="I1468" t="b">
        <v>1</v>
      </c>
    </row>
    <row r="1469" spans="1:9" x14ac:dyDescent="0.35">
      <c r="A1469" t="s">
        <v>2991</v>
      </c>
      <c r="B1469" t="s">
        <v>1952</v>
      </c>
      <c r="D1469" t="b">
        <f>IFERROR(VLOOKUP(B1469,PatData!$A$2:$A$1440,1,),"")&lt;&gt;""</f>
        <v>0</v>
      </c>
      <c r="F1469" t="b">
        <v>0</v>
      </c>
      <c r="G1469" t="b">
        <v>0</v>
      </c>
      <c r="H1469" t="b">
        <v>0</v>
      </c>
      <c r="I1469" t="b">
        <v>1</v>
      </c>
    </row>
    <row r="1470" spans="1:9" x14ac:dyDescent="0.35">
      <c r="A1470" t="s">
        <v>2992</v>
      </c>
      <c r="B1470" t="s">
        <v>1953</v>
      </c>
      <c r="D1470" t="b">
        <f>IFERROR(VLOOKUP(B1470,PatData!$A$2:$A$1440,1,),"")&lt;&gt;""</f>
        <v>0</v>
      </c>
      <c r="F1470" t="b">
        <v>0</v>
      </c>
      <c r="G1470" t="b">
        <v>0</v>
      </c>
      <c r="H1470" t="b">
        <v>0</v>
      </c>
      <c r="I1470" t="b">
        <v>1</v>
      </c>
    </row>
    <row r="1471" spans="1:9" x14ac:dyDescent="0.35">
      <c r="A1471" t="s">
        <v>2993</v>
      </c>
      <c r="B1471" t="s">
        <v>1954</v>
      </c>
      <c r="D1471" t="b">
        <f>IFERROR(VLOOKUP(B1471,PatData!$A$2:$A$1440,1,),"")&lt;&gt;""</f>
        <v>0</v>
      </c>
      <c r="F1471" t="b">
        <v>0</v>
      </c>
      <c r="G1471" t="b">
        <v>0</v>
      </c>
      <c r="H1471" t="b">
        <v>0</v>
      </c>
      <c r="I1471" t="b">
        <v>1</v>
      </c>
    </row>
    <row r="1472" spans="1:9" x14ac:dyDescent="0.35">
      <c r="A1472" t="s">
        <v>2994</v>
      </c>
      <c r="B1472" t="s">
        <v>1955</v>
      </c>
      <c r="D1472" t="b">
        <f>IFERROR(VLOOKUP(B1472,PatData!$A$2:$A$1440,1,),"")&lt;&gt;""</f>
        <v>0</v>
      </c>
      <c r="F1472" t="b">
        <v>0</v>
      </c>
      <c r="G1472" t="b">
        <v>0</v>
      </c>
      <c r="H1472" t="b">
        <v>0</v>
      </c>
      <c r="I1472" t="b">
        <v>1</v>
      </c>
    </row>
    <row r="1473" spans="1:9" x14ac:dyDescent="0.35">
      <c r="A1473" t="s">
        <v>2995</v>
      </c>
      <c r="B1473" t="s">
        <v>1956</v>
      </c>
      <c r="D1473" t="b">
        <f>IFERROR(VLOOKUP(B1473,PatData!$A$2:$A$1440,1,),"")&lt;&gt;""</f>
        <v>0</v>
      </c>
      <c r="F1473" t="b">
        <v>0</v>
      </c>
      <c r="G1473" t="b">
        <v>0</v>
      </c>
      <c r="H1473" t="b">
        <v>0</v>
      </c>
      <c r="I1473" t="b">
        <v>1</v>
      </c>
    </row>
    <row r="1474" spans="1:9" x14ac:dyDescent="0.35">
      <c r="A1474" t="s">
        <v>2996</v>
      </c>
      <c r="B1474" t="s">
        <v>1957</v>
      </c>
      <c r="D1474" t="b">
        <f>IFERROR(VLOOKUP(B1474,PatData!$A$2:$A$1440,1,),"")&lt;&gt;""</f>
        <v>0</v>
      </c>
      <c r="F1474" t="b">
        <v>0</v>
      </c>
      <c r="G1474" t="b">
        <v>0</v>
      </c>
      <c r="H1474" t="b">
        <v>0</v>
      </c>
      <c r="I1474" t="b">
        <v>1</v>
      </c>
    </row>
    <row r="1475" spans="1:9" x14ac:dyDescent="0.35">
      <c r="A1475" t="s">
        <v>2997</v>
      </c>
      <c r="B1475" t="s">
        <v>1958</v>
      </c>
      <c r="D1475" t="b">
        <f>IFERROR(VLOOKUP(B1475,PatData!$A$2:$A$1440,1,),"")&lt;&gt;""</f>
        <v>0</v>
      </c>
      <c r="F1475" t="b">
        <v>0</v>
      </c>
      <c r="G1475" t="b">
        <v>0</v>
      </c>
      <c r="H1475" t="b">
        <v>0</v>
      </c>
      <c r="I1475" t="b">
        <v>1</v>
      </c>
    </row>
    <row r="1476" spans="1:9" x14ac:dyDescent="0.35">
      <c r="A1476" t="s">
        <v>2998</v>
      </c>
      <c r="B1476" t="s">
        <v>1959</v>
      </c>
      <c r="D1476" t="b">
        <f>IFERROR(VLOOKUP(B1476,PatData!$A$2:$A$1440,1,),"")&lt;&gt;""</f>
        <v>0</v>
      </c>
      <c r="F1476" t="b">
        <v>0</v>
      </c>
      <c r="G1476" t="b">
        <v>0</v>
      </c>
      <c r="H1476" t="b">
        <v>0</v>
      </c>
      <c r="I1476" t="b">
        <v>1</v>
      </c>
    </row>
    <row r="1477" spans="1:9" x14ac:dyDescent="0.35">
      <c r="A1477" t="s">
        <v>2999</v>
      </c>
      <c r="B1477" t="s">
        <v>1960</v>
      </c>
      <c r="D1477" t="b">
        <f>IFERROR(VLOOKUP(B1477,PatData!$A$2:$A$1440,1,),"")&lt;&gt;""</f>
        <v>0</v>
      </c>
      <c r="F1477" t="b">
        <v>0</v>
      </c>
      <c r="G1477" t="b">
        <v>0</v>
      </c>
      <c r="H1477" t="b">
        <v>0</v>
      </c>
      <c r="I1477" t="b">
        <v>1</v>
      </c>
    </row>
    <row r="1478" spans="1:9" x14ac:dyDescent="0.35">
      <c r="A1478" t="s">
        <v>3000</v>
      </c>
      <c r="B1478" t="s">
        <v>1961</v>
      </c>
      <c r="D1478" t="b">
        <f>IFERROR(VLOOKUP(B1478,PatData!$A$2:$A$1440,1,),"")&lt;&gt;""</f>
        <v>0</v>
      </c>
      <c r="F1478" t="b">
        <v>0</v>
      </c>
      <c r="G1478" t="b">
        <v>0</v>
      </c>
      <c r="H1478" t="b">
        <v>0</v>
      </c>
      <c r="I1478" t="b">
        <v>1</v>
      </c>
    </row>
    <row r="1479" spans="1:9" x14ac:dyDescent="0.35">
      <c r="A1479" t="s">
        <v>3001</v>
      </c>
      <c r="B1479" t="s">
        <v>1962</v>
      </c>
      <c r="D1479" t="b">
        <f>IFERROR(VLOOKUP(B1479,PatData!$A$2:$A$1440,1,),"")&lt;&gt;""</f>
        <v>0</v>
      </c>
      <c r="F1479" t="b">
        <v>0</v>
      </c>
      <c r="G1479" t="b">
        <v>0</v>
      </c>
      <c r="H1479" t="b">
        <v>0</v>
      </c>
      <c r="I1479" t="b">
        <v>1</v>
      </c>
    </row>
    <row r="1480" spans="1:9" x14ac:dyDescent="0.35">
      <c r="A1480" t="s">
        <v>3002</v>
      </c>
      <c r="B1480" t="s">
        <v>1963</v>
      </c>
      <c r="D1480" t="b">
        <f>IFERROR(VLOOKUP(B1480,PatData!$A$2:$A$1440,1,),"")&lt;&gt;""</f>
        <v>0</v>
      </c>
      <c r="F1480" t="b">
        <v>0</v>
      </c>
      <c r="G1480" t="b">
        <v>0</v>
      </c>
      <c r="H1480" t="b">
        <v>0</v>
      </c>
      <c r="I1480" t="b">
        <v>1</v>
      </c>
    </row>
    <row r="1481" spans="1:9" x14ac:dyDescent="0.35">
      <c r="A1481" t="s">
        <v>3003</v>
      </c>
      <c r="B1481" t="s">
        <v>1964</v>
      </c>
      <c r="D1481" t="b">
        <f>IFERROR(VLOOKUP(B1481,PatData!$A$2:$A$1440,1,),"")&lt;&gt;""</f>
        <v>0</v>
      </c>
      <c r="F1481" t="b">
        <v>0</v>
      </c>
      <c r="G1481" t="b">
        <v>0</v>
      </c>
      <c r="H1481" t="b">
        <v>0</v>
      </c>
      <c r="I1481" t="b">
        <v>1</v>
      </c>
    </row>
    <row r="1482" spans="1:9" x14ac:dyDescent="0.35">
      <c r="A1482" t="s">
        <v>3004</v>
      </c>
      <c r="B1482" t="s">
        <v>1965</v>
      </c>
      <c r="D1482" t="b">
        <f>IFERROR(VLOOKUP(B1482,PatData!$A$2:$A$1440,1,),"")&lt;&gt;""</f>
        <v>0</v>
      </c>
      <c r="F1482" t="b">
        <v>0</v>
      </c>
      <c r="G1482" t="b">
        <v>0</v>
      </c>
      <c r="H1482" t="b">
        <v>0</v>
      </c>
      <c r="I1482" t="b">
        <v>1</v>
      </c>
    </row>
    <row r="1483" spans="1:9" x14ac:dyDescent="0.35">
      <c r="A1483" t="s">
        <v>3005</v>
      </c>
      <c r="B1483" t="s">
        <v>1966</v>
      </c>
      <c r="D1483" t="b">
        <f>IFERROR(VLOOKUP(B1483,PatData!$A$2:$A$1440,1,),"")&lt;&gt;""</f>
        <v>0</v>
      </c>
      <c r="F1483" t="b">
        <v>0</v>
      </c>
      <c r="G1483" t="b">
        <v>0</v>
      </c>
      <c r="H1483" t="b">
        <v>0</v>
      </c>
      <c r="I1483" t="b">
        <v>1</v>
      </c>
    </row>
    <row r="1484" spans="1:9" x14ac:dyDescent="0.35">
      <c r="A1484" t="s">
        <v>3006</v>
      </c>
      <c r="B1484" t="s">
        <v>1967</v>
      </c>
      <c r="D1484" t="b">
        <f>IFERROR(VLOOKUP(B1484,PatData!$A$2:$A$1440,1,),"")&lt;&gt;""</f>
        <v>0</v>
      </c>
      <c r="F1484" t="b">
        <v>0</v>
      </c>
      <c r="G1484" t="b">
        <v>0</v>
      </c>
      <c r="H1484" t="b">
        <v>0</v>
      </c>
      <c r="I1484" t="b">
        <v>1</v>
      </c>
    </row>
    <row r="1485" spans="1:9" x14ac:dyDescent="0.35">
      <c r="A1485" t="s">
        <v>3007</v>
      </c>
      <c r="B1485" t="s">
        <v>1968</v>
      </c>
      <c r="D1485" t="b">
        <f>IFERROR(VLOOKUP(B1485,PatData!$A$2:$A$1440,1,),"")&lt;&gt;""</f>
        <v>0</v>
      </c>
      <c r="F1485" t="b">
        <v>0</v>
      </c>
      <c r="G1485" t="b">
        <v>0</v>
      </c>
      <c r="H1485" t="b">
        <v>0</v>
      </c>
      <c r="I1485" t="b">
        <v>1</v>
      </c>
    </row>
    <row r="1486" spans="1:9" x14ac:dyDescent="0.35">
      <c r="A1486" t="s">
        <v>3008</v>
      </c>
      <c r="B1486" t="s">
        <v>1969</v>
      </c>
      <c r="D1486" t="b">
        <f>IFERROR(VLOOKUP(B1486,PatData!$A$2:$A$1440,1,),"")&lt;&gt;""</f>
        <v>0</v>
      </c>
      <c r="F1486" t="b">
        <v>0</v>
      </c>
      <c r="G1486" t="b">
        <v>0</v>
      </c>
      <c r="H1486" t="b">
        <v>0</v>
      </c>
      <c r="I1486" t="b">
        <v>1</v>
      </c>
    </row>
    <row r="1487" spans="1:9" x14ac:dyDescent="0.35">
      <c r="A1487" t="s">
        <v>3009</v>
      </c>
      <c r="B1487" t="s">
        <v>1970</v>
      </c>
      <c r="D1487" t="b">
        <f>IFERROR(VLOOKUP(B1487,PatData!$A$2:$A$1440,1,),"")&lt;&gt;""</f>
        <v>0</v>
      </c>
      <c r="F1487" t="b">
        <v>0</v>
      </c>
      <c r="G1487" t="b">
        <v>0</v>
      </c>
      <c r="H1487" t="b">
        <v>0</v>
      </c>
      <c r="I1487" t="b">
        <v>1</v>
      </c>
    </row>
    <row r="1488" spans="1:9" x14ac:dyDescent="0.35">
      <c r="A1488" t="s">
        <v>3010</v>
      </c>
      <c r="B1488" t="s">
        <v>1971</v>
      </c>
      <c r="D1488" t="b">
        <f>IFERROR(VLOOKUP(B1488,PatData!$A$2:$A$1440,1,),"")&lt;&gt;""</f>
        <v>0</v>
      </c>
      <c r="F1488" t="b">
        <v>0</v>
      </c>
      <c r="G1488" t="b">
        <v>0</v>
      </c>
      <c r="H1488" t="b">
        <v>0</v>
      </c>
      <c r="I1488" t="b">
        <v>1</v>
      </c>
    </row>
    <row r="1489" spans="1:9" x14ac:dyDescent="0.35">
      <c r="A1489" t="s">
        <v>3011</v>
      </c>
      <c r="B1489" t="s">
        <v>1972</v>
      </c>
      <c r="D1489" t="b">
        <f>IFERROR(VLOOKUP(B1489,PatData!$A$2:$A$1440,1,),"")&lt;&gt;""</f>
        <v>0</v>
      </c>
      <c r="F1489" t="b">
        <v>0</v>
      </c>
      <c r="G1489" t="b">
        <v>0</v>
      </c>
      <c r="H1489" t="b">
        <v>0</v>
      </c>
      <c r="I1489" t="b">
        <v>1</v>
      </c>
    </row>
    <row r="1490" spans="1:9" x14ac:dyDescent="0.35">
      <c r="A1490" t="s">
        <v>3012</v>
      </c>
      <c r="B1490" t="s">
        <v>1973</v>
      </c>
      <c r="D1490" t="b">
        <f>IFERROR(VLOOKUP(B1490,PatData!$A$2:$A$1440,1,),"")&lt;&gt;""</f>
        <v>0</v>
      </c>
      <c r="F1490" t="b">
        <v>0</v>
      </c>
      <c r="G1490" t="b">
        <v>0</v>
      </c>
      <c r="H1490" t="b">
        <v>0</v>
      </c>
      <c r="I1490" t="b">
        <v>1</v>
      </c>
    </row>
    <row r="1491" spans="1:9" x14ac:dyDescent="0.35">
      <c r="A1491" t="s">
        <v>3013</v>
      </c>
      <c r="B1491" t="s">
        <v>1974</v>
      </c>
      <c r="D1491" t="b">
        <f>IFERROR(VLOOKUP(B1491,PatData!$A$2:$A$1440,1,),"")&lt;&gt;""</f>
        <v>0</v>
      </c>
      <c r="F1491" t="b">
        <v>0</v>
      </c>
      <c r="G1491" t="b">
        <v>0</v>
      </c>
      <c r="H1491" t="b">
        <v>0</v>
      </c>
      <c r="I1491" t="b">
        <v>1</v>
      </c>
    </row>
    <row r="1492" spans="1:9" x14ac:dyDescent="0.35">
      <c r="A1492" t="s">
        <v>3014</v>
      </c>
      <c r="B1492" t="s">
        <v>1975</v>
      </c>
      <c r="D1492" t="b">
        <f>IFERROR(VLOOKUP(B1492,PatData!$A$2:$A$1440,1,),"")&lt;&gt;""</f>
        <v>0</v>
      </c>
      <c r="F1492" t="b">
        <v>0</v>
      </c>
      <c r="G1492" t="b">
        <v>0</v>
      </c>
      <c r="H1492" t="b">
        <v>0</v>
      </c>
      <c r="I1492" t="b">
        <v>1</v>
      </c>
    </row>
    <row r="1493" spans="1:9" x14ac:dyDescent="0.35">
      <c r="A1493" t="s">
        <v>3015</v>
      </c>
      <c r="B1493" t="s">
        <v>1976</v>
      </c>
      <c r="D1493" t="b">
        <f>IFERROR(VLOOKUP(B1493,PatData!$A$2:$A$1440,1,),"")&lt;&gt;""</f>
        <v>0</v>
      </c>
      <c r="F1493" t="b">
        <v>0</v>
      </c>
      <c r="G1493" t="b">
        <v>0</v>
      </c>
      <c r="H1493" t="b">
        <v>0</v>
      </c>
      <c r="I1493" t="b">
        <v>1</v>
      </c>
    </row>
    <row r="1494" spans="1:9" x14ac:dyDescent="0.35">
      <c r="A1494" t="s">
        <v>3016</v>
      </c>
      <c r="B1494" t="s">
        <v>1977</v>
      </c>
      <c r="D1494" t="b">
        <f>IFERROR(VLOOKUP(B1494,PatData!$A$2:$A$1440,1,),"")&lt;&gt;""</f>
        <v>0</v>
      </c>
      <c r="F1494" t="b">
        <v>0</v>
      </c>
      <c r="G1494" t="b">
        <v>0</v>
      </c>
      <c r="H1494" t="b">
        <v>0</v>
      </c>
      <c r="I1494" t="b">
        <v>1</v>
      </c>
    </row>
    <row r="1495" spans="1:9" x14ac:dyDescent="0.35">
      <c r="A1495" t="s">
        <v>3017</v>
      </c>
      <c r="B1495" t="s">
        <v>1978</v>
      </c>
      <c r="D1495" t="b">
        <f>IFERROR(VLOOKUP(B1495,PatData!$A$2:$A$1440,1,),"")&lt;&gt;""</f>
        <v>0</v>
      </c>
      <c r="F1495" t="b">
        <v>0</v>
      </c>
      <c r="G1495" t="b">
        <v>0</v>
      </c>
      <c r="H1495" t="b">
        <v>0</v>
      </c>
      <c r="I1495" t="b">
        <v>1</v>
      </c>
    </row>
    <row r="1496" spans="1:9" x14ac:dyDescent="0.35">
      <c r="A1496" t="s">
        <v>3018</v>
      </c>
      <c r="B1496" t="s">
        <v>1979</v>
      </c>
      <c r="D1496" t="b">
        <f>IFERROR(VLOOKUP(B1496,PatData!$A$2:$A$1440,1,),"")&lt;&gt;""</f>
        <v>0</v>
      </c>
      <c r="F1496" t="b">
        <v>0</v>
      </c>
      <c r="G1496" t="b">
        <v>0</v>
      </c>
      <c r="H1496" t="b">
        <v>0</v>
      </c>
      <c r="I1496" t="b">
        <v>1</v>
      </c>
    </row>
    <row r="1497" spans="1:9" x14ac:dyDescent="0.35">
      <c r="A1497" t="s">
        <v>3019</v>
      </c>
      <c r="B1497" t="s">
        <v>1980</v>
      </c>
      <c r="D1497" t="b">
        <f>IFERROR(VLOOKUP(B1497,PatData!$A$2:$A$1440,1,),"")&lt;&gt;""</f>
        <v>0</v>
      </c>
      <c r="F1497" t="b">
        <v>0</v>
      </c>
      <c r="G1497" t="b">
        <v>0</v>
      </c>
      <c r="H1497" t="b">
        <v>0</v>
      </c>
      <c r="I1497" t="b">
        <v>1</v>
      </c>
    </row>
    <row r="1498" spans="1:9" x14ac:dyDescent="0.35">
      <c r="A1498" t="s">
        <v>3020</v>
      </c>
      <c r="B1498" t="s">
        <v>1981</v>
      </c>
      <c r="D1498" t="b">
        <f>IFERROR(VLOOKUP(B1498,PatData!$A$2:$A$1440,1,),"")&lt;&gt;""</f>
        <v>0</v>
      </c>
      <c r="F1498" t="b">
        <v>0</v>
      </c>
      <c r="G1498" t="b">
        <v>0</v>
      </c>
      <c r="H1498" t="b">
        <v>0</v>
      </c>
      <c r="I1498" t="b">
        <v>1</v>
      </c>
    </row>
    <row r="1499" spans="1:9" x14ac:dyDescent="0.35">
      <c r="A1499" t="s">
        <v>3021</v>
      </c>
      <c r="B1499" t="s">
        <v>1982</v>
      </c>
      <c r="D1499" t="b">
        <f>IFERROR(VLOOKUP(B1499,PatData!$A$2:$A$1440,1,),"")&lt;&gt;""</f>
        <v>0</v>
      </c>
      <c r="F1499" t="b">
        <v>0</v>
      </c>
      <c r="G1499" t="b">
        <v>0</v>
      </c>
      <c r="H1499" t="b">
        <v>0</v>
      </c>
      <c r="I1499" t="b">
        <v>1</v>
      </c>
    </row>
    <row r="1500" spans="1:9" x14ac:dyDescent="0.35">
      <c r="A1500" t="s">
        <v>3364</v>
      </c>
      <c r="B1500" t="s">
        <v>4359</v>
      </c>
      <c r="D1500" t="b">
        <f>IFERROR(VLOOKUP(B1500,PatData!$A$2:$A$1440,1,),"")&lt;&gt;""</f>
        <v>0</v>
      </c>
      <c r="E1500" t="b">
        <v>0</v>
      </c>
      <c r="F1500" t="b">
        <v>0</v>
      </c>
      <c r="G1500" t="b">
        <v>0</v>
      </c>
      <c r="H1500" t="b">
        <v>0</v>
      </c>
      <c r="I1500" t="b">
        <v>1</v>
      </c>
    </row>
    <row r="1501" spans="1:9" x14ac:dyDescent="0.35">
      <c r="A1501" t="s">
        <v>3365</v>
      </c>
      <c r="B1501" t="s">
        <v>4360</v>
      </c>
      <c r="D1501" t="b">
        <f>IFERROR(VLOOKUP(B1501,PatData!$A$2:$A$1440,1,),"")&lt;&gt;""</f>
        <v>0</v>
      </c>
      <c r="F1501" t="b">
        <v>0</v>
      </c>
      <c r="G1501" t="b">
        <v>0</v>
      </c>
      <c r="H1501" t="b">
        <v>0</v>
      </c>
      <c r="I1501" t="b">
        <v>1</v>
      </c>
    </row>
    <row r="1502" spans="1:9" x14ac:dyDescent="0.35">
      <c r="A1502" t="s">
        <v>3371</v>
      </c>
      <c r="B1502" t="s">
        <v>4361</v>
      </c>
      <c r="D1502" t="b">
        <f>IFERROR(VLOOKUP(B1502,PatData!$A$2:$A$1440,1,),"")&lt;&gt;""</f>
        <v>0</v>
      </c>
      <c r="E1502" t="b">
        <v>0</v>
      </c>
      <c r="F1502" t="b">
        <v>0</v>
      </c>
      <c r="G1502" t="b">
        <v>0</v>
      </c>
      <c r="H1502" t="b">
        <v>0</v>
      </c>
      <c r="I1502" t="b">
        <v>1</v>
      </c>
    </row>
    <row r="1503" spans="1:9" x14ac:dyDescent="0.35">
      <c r="A1503" t="s">
        <v>3372</v>
      </c>
      <c r="B1503" t="s">
        <v>4362</v>
      </c>
      <c r="D1503" t="b">
        <f>IFERROR(VLOOKUP(B1503,PatData!$A$2:$A$1440,1,),"")&lt;&gt;""</f>
        <v>0</v>
      </c>
      <c r="F1503" t="b">
        <v>0</v>
      </c>
      <c r="G1503" t="b">
        <v>0</v>
      </c>
      <c r="H1503" t="b">
        <v>0</v>
      </c>
      <c r="I1503" t="b">
        <v>1</v>
      </c>
    </row>
    <row r="1504" spans="1:9" x14ac:dyDescent="0.35">
      <c r="A1504" t="s">
        <v>3373</v>
      </c>
      <c r="B1504" t="s">
        <v>4618</v>
      </c>
      <c r="D1504" t="b">
        <f>IFERROR(VLOOKUP(B1504,PatData!$A$2:$A$1440,1,),"")&lt;&gt;""</f>
        <v>0</v>
      </c>
      <c r="F1504" t="b">
        <v>0</v>
      </c>
      <c r="G1504" t="b">
        <v>0</v>
      </c>
      <c r="H1504" t="b">
        <v>0</v>
      </c>
      <c r="I1504" t="b">
        <v>1</v>
      </c>
    </row>
    <row r="1505" spans="1:9" x14ac:dyDescent="0.35">
      <c r="A1505" t="s">
        <v>3374</v>
      </c>
      <c r="B1505" t="s">
        <v>4619</v>
      </c>
      <c r="D1505" t="b">
        <f>IFERROR(VLOOKUP(B1505,PatData!$A$2:$A$1440,1,),"")&lt;&gt;""</f>
        <v>0</v>
      </c>
      <c r="F1505" t="b">
        <v>0</v>
      </c>
      <c r="G1505" t="b">
        <v>0</v>
      </c>
      <c r="H1505" t="b">
        <v>0</v>
      </c>
      <c r="I1505" t="b">
        <v>1</v>
      </c>
    </row>
    <row r="1506" spans="1:9" x14ac:dyDescent="0.35">
      <c r="A1506" t="s">
        <v>3787</v>
      </c>
      <c r="B1506" t="s">
        <v>4363</v>
      </c>
      <c r="D1506" t="b">
        <f>IFERROR(VLOOKUP(B1506,PatData!$A$2:$A$1440,1,),"")&lt;&gt;""</f>
        <v>0</v>
      </c>
      <c r="E1506">
        <v>1</v>
      </c>
      <c r="F1506" t="b">
        <v>0</v>
      </c>
      <c r="G1506" t="b">
        <v>0</v>
      </c>
      <c r="H1506" t="b">
        <v>0</v>
      </c>
      <c r="I1506" t="b">
        <v>1</v>
      </c>
    </row>
    <row r="1507" spans="1:9" x14ac:dyDescent="0.35">
      <c r="A1507" t="s">
        <v>3375</v>
      </c>
      <c r="B1507" t="s">
        <v>4622</v>
      </c>
      <c r="D1507" t="b">
        <f>IFERROR(VLOOKUP(B1507,PatData!$A$2:$A$1440,1,),"")&lt;&gt;""</f>
        <v>0</v>
      </c>
      <c r="E1507" t="b">
        <v>0</v>
      </c>
      <c r="F1507" t="b">
        <v>0</v>
      </c>
      <c r="G1507" t="b">
        <v>0</v>
      </c>
      <c r="H1507" t="b">
        <v>0</v>
      </c>
      <c r="I1507" t="b">
        <v>1</v>
      </c>
    </row>
    <row r="1508" spans="1:9" x14ac:dyDescent="0.35">
      <c r="A1508" t="s">
        <v>3376</v>
      </c>
      <c r="B1508" t="s">
        <v>4364</v>
      </c>
      <c r="D1508" t="b">
        <f>IFERROR(VLOOKUP(B1508,PatData!$A$2:$A$1440,1,),"")&lt;&gt;""</f>
        <v>0</v>
      </c>
      <c r="F1508" t="b">
        <v>0</v>
      </c>
      <c r="G1508" t="b">
        <v>0</v>
      </c>
      <c r="H1508" t="b">
        <v>0</v>
      </c>
      <c r="I1508" t="b">
        <v>1</v>
      </c>
    </row>
    <row r="1509" spans="1:9" x14ac:dyDescent="0.35">
      <c r="A1509" t="s">
        <v>3668</v>
      </c>
      <c r="B1509" t="s">
        <v>4624</v>
      </c>
      <c r="D1509" t="b">
        <f>IFERROR(VLOOKUP(B1509,PatData!$A$2:$A$1440,1,),"")&lt;&gt;""</f>
        <v>0</v>
      </c>
      <c r="E1509">
        <v>0</v>
      </c>
      <c r="F1509" t="b">
        <v>0</v>
      </c>
      <c r="G1509" t="b">
        <v>0</v>
      </c>
      <c r="H1509" t="b">
        <v>0</v>
      </c>
      <c r="I1509" t="b">
        <v>1</v>
      </c>
    </row>
    <row r="1510" spans="1:9" x14ac:dyDescent="0.35">
      <c r="A1510" t="s">
        <v>3670</v>
      </c>
      <c r="B1510" t="s">
        <v>4626</v>
      </c>
      <c r="D1510" t="b">
        <f>IFERROR(VLOOKUP(B1510,PatData!$A$2:$A$1440,1,),"")&lt;&gt;""</f>
        <v>0</v>
      </c>
      <c r="E1510" t="b">
        <v>0</v>
      </c>
      <c r="F1510" t="b">
        <v>0</v>
      </c>
      <c r="G1510" t="b">
        <v>0</v>
      </c>
      <c r="H1510" t="b">
        <v>0</v>
      </c>
      <c r="I1510" t="b">
        <v>1</v>
      </c>
    </row>
    <row r="1511" spans="1:9" x14ac:dyDescent="0.35">
      <c r="A1511" t="s">
        <v>3671</v>
      </c>
      <c r="B1511" t="s">
        <v>4627</v>
      </c>
      <c r="D1511" t="b">
        <f>IFERROR(VLOOKUP(B1511,PatData!$A$2:$A$1440,1,),"")&lt;&gt;""</f>
        <v>0</v>
      </c>
      <c r="F1511" t="b">
        <v>0</v>
      </c>
      <c r="G1511" t="b">
        <v>0</v>
      </c>
      <c r="H1511" t="b">
        <v>0</v>
      </c>
      <c r="I1511" t="b">
        <v>1</v>
      </c>
    </row>
    <row r="1512" spans="1:9" x14ac:dyDescent="0.35">
      <c r="A1512" t="s">
        <v>3672</v>
      </c>
      <c r="B1512" t="s">
        <v>4365</v>
      </c>
      <c r="D1512" t="b">
        <f>IFERROR(VLOOKUP(B1512,PatData!$A$2:$A$1440,1,),"")&lt;&gt;""</f>
        <v>0</v>
      </c>
      <c r="E1512" t="b">
        <v>0</v>
      </c>
      <c r="F1512" t="b">
        <v>0</v>
      </c>
      <c r="G1512" t="b">
        <v>0</v>
      </c>
      <c r="H1512" t="b">
        <v>0</v>
      </c>
      <c r="I1512" t="b">
        <v>1</v>
      </c>
    </row>
    <row r="1513" spans="1:9" x14ac:dyDescent="0.35">
      <c r="A1513" t="s">
        <v>3673</v>
      </c>
      <c r="B1513" t="s">
        <v>4620</v>
      </c>
      <c r="D1513" t="b">
        <f>IFERROR(VLOOKUP(B1513,PatData!$A$2:$A$1440,1,),"")&lt;&gt;""</f>
        <v>0</v>
      </c>
      <c r="F1513" t="b">
        <v>0</v>
      </c>
      <c r="G1513" t="b">
        <v>0</v>
      </c>
      <c r="H1513" t="b">
        <v>0</v>
      </c>
      <c r="I1513" t="b">
        <v>1</v>
      </c>
    </row>
    <row r="1514" spans="1:9" x14ac:dyDescent="0.35">
      <c r="A1514" t="s">
        <v>3674</v>
      </c>
      <c r="B1514" t="s">
        <v>4628</v>
      </c>
      <c r="D1514" t="b">
        <f>IFERROR(VLOOKUP(B1514,PatData!$A$2:$A$1440,1,),"")&lt;&gt;""</f>
        <v>0</v>
      </c>
      <c r="F1514" t="b">
        <v>0</v>
      </c>
      <c r="G1514" t="b">
        <v>0</v>
      </c>
      <c r="H1514" t="b">
        <v>0</v>
      </c>
      <c r="I1514" t="b">
        <v>1</v>
      </c>
    </row>
    <row r="1515" spans="1:9" x14ac:dyDescent="0.35">
      <c r="A1515" t="s">
        <v>3675</v>
      </c>
      <c r="B1515" t="s">
        <v>4621</v>
      </c>
      <c r="D1515" t="b">
        <f>IFERROR(VLOOKUP(B1515,PatData!$A$2:$A$1440,1,),"")&lt;&gt;""</f>
        <v>0</v>
      </c>
      <c r="F1515" t="b">
        <v>0</v>
      </c>
      <c r="G1515" t="b">
        <v>0</v>
      </c>
      <c r="H1515" t="b">
        <v>0</v>
      </c>
      <c r="I1515" t="b">
        <v>1</v>
      </c>
    </row>
    <row r="1516" spans="1:9" x14ac:dyDescent="0.35">
      <c r="A1516" t="s">
        <v>3685</v>
      </c>
      <c r="B1516" t="s">
        <v>3854</v>
      </c>
      <c r="D1516" t="b">
        <f>IFERROR(VLOOKUP(B1516,PatData!$A$2:$A$1440,1,),"")&lt;&gt;""</f>
        <v>0</v>
      </c>
      <c r="E1516" t="s">
        <v>3804</v>
      </c>
      <c r="F1516" t="b">
        <v>0</v>
      </c>
      <c r="G1516" t="b">
        <v>0</v>
      </c>
      <c r="H1516" t="b">
        <v>0</v>
      </c>
      <c r="I1516" t="b">
        <v>1</v>
      </c>
    </row>
    <row r="1517" spans="1:9" x14ac:dyDescent="0.35">
      <c r="A1517" t="s">
        <v>3713</v>
      </c>
      <c r="B1517" t="s">
        <v>4630</v>
      </c>
      <c r="D1517" t="b">
        <f>IFERROR(VLOOKUP(B1517,PatData!$A$2:$A$1440,1,),"")&lt;&gt;""</f>
        <v>0</v>
      </c>
      <c r="F1517" t="b">
        <v>0</v>
      </c>
      <c r="G1517" t="b">
        <v>0</v>
      </c>
      <c r="H1517" t="b">
        <v>0</v>
      </c>
      <c r="I1517" t="b">
        <v>1</v>
      </c>
    </row>
    <row r="1518" spans="1:9" x14ac:dyDescent="0.35">
      <c r="A1518" t="s">
        <v>3746</v>
      </c>
      <c r="B1518" t="s">
        <v>4635</v>
      </c>
      <c r="D1518" t="b">
        <f>IFERROR(VLOOKUP(B1518,PatData!$A$2:$A$1440,1,),"")&lt;&gt;""</f>
        <v>0</v>
      </c>
      <c r="F1518" t="b">
        <v>0</v>
      </c>
      <c r="G1518" t="b">
        <v>0</v>
      </c>
      <c r="H1518" t="b">
        <v>0</v>
      </c>
      <c r="I1518" t="b">
        <v>1</v>
      </c>
    </row>
    <row r="1519" spans="1:9" x14ac:dyDescent="0.35">
      <c r="A1519" t="s">
        <v>3747</v>
      </c>
      <c r="B1519" t="s">
        <v>4636</v>
      </c>
      <c r="D1519" t="b">
        <f>IFERROR(VLOOKUP(B1519,PatData!$A$2:$A$1440,1,),"")&lt;&gt;""</f>
        <v>0</v>
      </c>
      <c r="E1519" t="b">
        <v>0</v>
      </c>
      <c r="F1519" t="b">
        <v>0</v>
      </c>
      <c r="G1519" t="b">
        <v>0</v>
      </c>
      <c r="H1519" t="b">
        <v>0</v>
      </c>
      <c r="I1519" t="b">
        <v>1</v>
      </c>
    </row>
    <row r="1520" spans="1:9" x14ac:dyDescent="0.35">
      <c r="A1520" t="s">
        <v>3748</v>
      </c>
      <c r="B1520" t="s">
        <v>4637</v>
      </c>
      <c r="D1520" t="b">
        <f>IFERROR(VLOOKUP(B1520,PatData!$A$2:$A$1440,1,),"")&lt;&gt;""</f>
        <v>0</v>
      </c>
      <c r="E1520">
        <v>1</v>
      </c>
      <c r="F1520" t="b">
        <v>0</v>
      </c>
      <c r="G1520" t="b">
        <v>0</v>
      </c>
      <c r="H1520" t="b">
        <v>0</v>
      </c>
      <c r="I1520" t="b">
        <v>1</v>
      </c>
    </row>
    <row r="1521" spans="1:9" x14ac:dyDescent="0.35">
      <c r="A1521" t="s">
        <v>3750</v>
      </c>
      <c r="B1521" t="s">
        <v>4366</v>
      </c>
      <c r="D1521" t="b">
        <f>IFERROR(VLOOKUP(B1521,PatData!$A$2:$A$1440,1,),"")&lt;&gt;""</f>
        <v>0</v>
      </c>
      <c r="E1521">
        <v>1</v>
      </c>
      <c r="F1521" t="b">
        <v>0</v>
      </c>
      <c r="G1521" t="b">
        <v>0</v>
      </c>
      <c r="H1521" t="b">
        <v>0</v>
      </c>
      <c r="I1521" t="b">
        <v>1</v>
      </c>
    </row>
    <row r="1522" spans="1:9" x14ac:dyDescent="0.35">
      <c r="A1522" t="s">
        <v>3752</v>
      </c>
      <c r="B1522" t="s">
        <v>4639</v>
      </c>
      <c r="D1522" t="b">
        <f>IFERROR(VLOOKUP(B1522,PatData!$A$2:$A$1440,1,),"")&lt;&gt;""</f>
        <v>0</v>
      </c>
      <c r="F1522" t="b">
        <v>0</v>
      </c>
      <c r="G1522" t="b">
        <v>0</v>
      </c>
      <c r="H1522" t="b">
        <v>0</v>
      </c>
      <c r="I1522" t="b">
        <v>1</v>
      </c>
    </row>
    <row r="1523" spans="1:9" x14ac:dyDescent="0.35">
      <c r="A1523" t="s">
        <v>3751</v>
      </c>
      <c r="B1523" t="s">
        <v>4367</v>
      </c>
      <c r="D1523" t="b">
        <f>IFERROR(VLOOKUP(B1523,PatData!$A$2:$A$1440,1,),"")&lt;&gt;""</f>
        <v>0</v>
      </c>
      <c r="E1523">
        <v>1</v>
      </c>
      <c r="F1523" t="b">
        <v>0</v>
      </c>
      <c r="G1523" t="b">
        <v>0</v>
      </c>
      <c r="H1523" t="b">
        <v>0</v>
      </c>
      <c r="I1523" t="b">
        <v>1</v>
      </c>
    </row>
    <row r="1524" spans="1:9" x14ac:dyDescent="0.35">
      <c r="A1524" t="s">
        <v>3749</v>
      </c>
      <c r="B1524" t="s">
        <v>4638</v>
      </c>
      <c r="D1524" t="b">
        <f>IFERROR(VLOOKUP(B1524,PatData!$A$2:$A$1440,1,),"")&lt;&gt;""</f>
        <v>0</v>
      </c>
      <c r="E1524">
        <v>0</v>
      </c>
      <c r="F1524" t="b">
        <v>0</v>
      </c>
      <c r="G1524" t="b">
        <v>0</v>
      </c>
      <c r="H1524" t="b">
        <v>0</v>
      </c>
      <c r="I1524" t="b">
        <v>1</v>
      </c>
    </row>
    <row r="1525" spans="1:9" x14ac:dyDescent="0.35">
      <c r="A1525" t="s">
        <v>3796</v>
      </c>
      <c r="B1525" t="s">
        <v>4643</v>
      </c>
      <c r="D1525" t="b">
        <f>IFERROR(VLOOKUP(B1525,PatData!$A$2:$A$1440,1,),"")&lt;&gt;""</f>
        <v>0</v>
      </c>
      <c r="E1525" t="b">
        <v>0</v>
      </c>
      <c r="F1525" t="b">
        <v>0</v>
      </c>
      <c r="G1525" t="b">
        <v>0</v>
      </c>
      <c r="H1525" t="b">
        <v>0</v>
      </c>
      <c r="I1525" t="b">
        <v>1</v>
      </c>
    </row>
    <row r="1526" spans="1:9" x14ac:dyDescent="0.35">
      <c r="A1526" t="s">
        <v>3797</v>
      </c>
      <c r="B1526" t="s">
        <v>4644</v>
      </c>
      <c r="D1526" t="b">
        <f>IFERROR(VLOOKUP(B1526,PatData!$A$2:$A$1440,1,),"")&lt;&gt;""</f>
        <v>0</v>
      </c>
      <c r="E1526">
        <v>1</v>
      </c>
      <c r="F1526" t="b">
        <v>0</v>
      </c>
      <c r="G1526" t="b">
        <v>0</v>
      </c>
      <c r="H1526" t="b">
        <v>0</v>
      </c>
      <c r="I1526" t="b">
        <v>1</v>
      </c>
    </row>
    <row r="1527" spans="1:9" x14ac:dyDescent="0.35">
      <c r="A1527" t="s">
        <v>3795</v>
      </c>
      <c r="B1527" t="s">
        <v>4642</v>
      </c>
      <c r="D1527" t="b">
        <f>IFERROR(VLOOKUP(B1527,PatData!$A$2:$A$1440,1,),"")&lt;&gt;""</f>
        <v>0</v>
      </c>
      <c r="F1527" t="b">
        <v>0</v>
      </c>
      <c r="G1527" t="b">
        <v>0</v>
      </c>
      <c r="H1527" t="b">
        <v>0</v>
      </c>
      <c r="I1527" t="b">
        <v>1</v>
      </c>
    </row>
    <row r="1528" spans="1:9" x14ac:dyDescent="0.35">
      <c r="A1528" t="e">
        <v>#NAME?</v>
      </c>
      <c r="B1528" t="s">
        <v>1983</v>
      </c>
      <c r="D1528" t="b">
        <f>IFERROR(VLOOKUP(B1528,PatData!$A$2:$A$1440,1,),"")&lt;&gt;""</f>
        <v>0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3717</v>
      </c>
      <c r="B1529" t="s">
        <v>1984</v>
      </c>
      <c r="D1529" t="b">
        <f>IFERROR(VLOOKUP(B1529,PatData!$A$2:$A$1440,1,),"")&lt;&gt;""</f>
        <v>0</v>
      </c>
      <c r="E1529" t="s">
        <v>4848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3718</v>
      </c>
      <c r="B1530" t="s">
        <v>1985</v>
      </c>
      <c r="D1530" t="b">
        <f>IFERROR(VLOOKUP(B1530,PatData!$A$2:$A$1440,1,),"")&lt;&gt;""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3719</v>
      </c>
      <c r="B1531" t="s">
        <v>1986</v>
      </c>
      <c r="D1531" t="b">
        <f>IFERROR(VLOOKUP(B1531,PatData!$A$2:$A$1440,1,),"")&lt;&gt;""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3720</v>
      </c>
      <c r="B1532" t="s">
        <v>1987</v>
      </c>
      <c r="D1532" t="b">
        <f>IFERROR(VLOOKUP(B1532,PatData!$A$2:$A$1440,1,),"")&lt;&gt;""</f>
        <v>0</v>
      </c>
      <c r="E1532" t="s">
        <v>4849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3721</v>
      </c>
      <c r="B1533" t="s">
        <v>1988</v>
      </c>
      <c r="D1533" t="b">
        <f>IFERROR(VLOOKUP(B1533,PatData!$A$2:$A$1440,1,),"")&lt;&gt;""</f>
        <v>0</v>
      </c>
      <c r="E1533" t="s">
        <v>568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3722</v>
      </c>
      <c r="B1534" t="s">
        <v>1989</v>
      </c>
      <c r="D1534" t="b">
        <f>IFERROR(VLOOKUP(B1534,PatData!$A$2:$A$1440,1,),"")&lt;&gt;""</f>
        <v>0</v>
      </c>
      <c r="E1534" t="s">
        <v>4848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3723</v>
      </c>
      <c r="B1535" t="s">
        <v>1990</v>
      </c>
      <c r="D1535" t="b">
        <f>IFERROR(VLOOKUP(B1535,PatData!$A$2:$A$1440,1,),"")&lt;&gt;""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3724</v>
      </c>
      <c r="B1536" t="s">
        <v>1991</v>
      </c>
      <c r="D1536" t="b">
        <f>IFERROR(VLOOKUP(B1536,PatData!$A$2:$A$1440,1,),"")&lt;&gt;""</f>
        <v>0</v>
      </c>
      <c r="E1536" t="s">
        <v>4849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3725</v>
      </c>
      <c r="B1537" t="s">
        <v>1992</v>
      </c>
      <c r="D1537" t="b">
        <f>IFERROR(VLOOKUP(B1537,PatData!$A$2:$A$1440,1,),"")&lt;&gt;""</f>
        <v>0</v>
      </c>
      <c r="E1537" t="s">
        <v>275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3726</v>
      </c>
      <c r="B1538" t="s">
        <v>1993</v>
      </c>
      <c r="D1538" t="b">
        <f>IFERROR(VLOOKUP(B1538,PatData!$A$2:$A$1440,1,),"")&lt;&gt;""</f>
        <v>0</v>
      </c>
      <c r="E1538" t="s">
        <v>275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3727</v>
      </c>
      <c r="B1539" t="s">
        <v>1994</v>
      </c>
      <c r="D1539" t="b">
        <f>IFERROR(VLOOKUP(B1539,PatData!$A$2:$A$1440,1,),"")&lt;&gt;""</f>
        <v>0</v>
      </c>
      <c r="E1539" t="s">
        <v>275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3728</v>
      </c>
      <c r="B1540" t="s">
        <v>1995</v>
      </c>
      <c r="D1540" t="b">
        <f>IFERROR(VLOOKUP(B1540,PatData!$A$2:$A$1440,1,),"")&lt;&gt;""</f>
        <v>0</v>
      </c>
      <c r="E1540" t="s">
        <v>275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3729</v>
      </c>
      <c r="B1541" t="s">
        <v>1996</v>
      </c>
      <c r="D1541" t="b">
        <f>IFERROR(VLOOKUP(B1541,PatData!$A$2:$A$1440,1,),"")&lt;&gt;""</f>
        <v>0</v>
      </c>
      <c r="E1541" t="s">
        <v>275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3730</v>
      </c>
      <c r="B1542" t="s">
        <v>1997</v>
      </c>
      <c r="D1542" t="b">
        <f>IFERROR(VLOOKUP(B1542,PatData!$A$2:$A$1440,1,),"")&lt;&gt;""</f>
        <v>0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3731</v>
      </c>
      <c r="B1543" t="s">
        <v>1998</v>
      </c>
      <c r="D1543" t="b">
        <f>IFERROR(VLOOKUP(B1543,PatData!$A$2:$A$1440,1,),"")&lt;&gt;""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3732</v>
      </c>
      <c r="B1544" t="s">
        <v>1999</v>
      </c>
      <c r="D1544" t="b">
        <f>IFERROR(VLOOKUP(B1544,PatData!$A$2:$A$1440,1,),"")&lt;&gt;""</f>
        <v>0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3733</v>
      </c>
      <c r="B1545" t="s">
        <v>2000</v>
      </c>
      <c r="D1545" t="b">
        <f>IFERROR(VLOOKUP(B1545,PatData!$A$2:$A$1440,1,),"")&lt;&gt;""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3734</v>
      </c>
      <c r="B1546" t="s">
        <v>2001</v>
      </c>
      <c r="D1546" t="b">
        <f>IFERROR(VLOOKUP(B1546,PatData!$A$2:$A$1440,1,),"")&lt;&gt;""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3735</v>
      </c>
      <c r="B1547" t="s">
        <v>2002</v>
      </c>
      <c r="D1547" t="b">
        <f>IFERROR(VLOOKUP(B1547,PatData!$A$2:$A$1440,1,),"")&lt;&gt;""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3738</v>
      </c>
      <c r="B1548" t="s">
        <v>2003</v>
      </c>
      <c r="D1548" t="b">
        <f>IFERROR(VLOOKUP(B1548,PatData!$A$2:$A$1440,1,),"")&lt;&gt;""</f>
        <v>0</v>
      </c>
      <c r="E1548" t="s">
        <v>1217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3739</v>
      </c>
      <c r="B1549" t="s">
        <v>2004</v>
      </c>
      <c r="D1549" t="b">
        <f>IFERROR(VLOOKUP(B1549,PatData!$A$2:$A$1440,1,),"")&lt;&gt;""</f>
        <v>0</v>
      </c>
      <c r="E1549" t="s">
        <v>1211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3740</v>
      </c>
      <c r="B1550" t="s">
        <v>2005</v>
      </c>
      <c r="D1550" t="b">
        <f>IFERROR(VLOOKUP(B1550,PatData!$A$2:$A$1440,1,),"")&lt;&gt;""</f>
        <v>0</v>
      </c>
      <c r="E1550" t="b">
        <v>1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3741</v>
      </c>
      <c r="B1551" t="s">
        <v>2006</v>
      </c>
      <c r="D1551" t="b">
        <f>IFERROR(VLOOKUP(B1551,PatData!$A$2:$A$1440,1,),"")&lt;&gt;""</f>
        <v>0</v>
      </c>
      <c r="E1551" t="s">
        <v>1215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3742</v>
      </c>
      <c r="B1552" t="s">
        <v>2007</v>
      </c>
      <c r="D1552" t="b">
        <f>IFERROR(VLOOKUP(B1552,PatData!$A$2:$A$1440,1,),"")&lt;&gt;""</f>
        <v>0</v>
      </c>
      <c r="E1552" t="b">
        <v>1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3743</v>
      </c>
      <c r="B1553" t="s">
        <v>2008</v>
      </c>
      <c r="D1553" t="b">
        <f>IFERROR(VLOOKUP(B1553,PatData!$A$2:$A$1440,1,),"")&lt;&gt;""</f>
        <v>0</v>
      </c>
      <c r="E1553" t="s">
        <v>1208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3744</v>
      </c>
      <c r="B1554" t="s">
        <v>2009</v>
      </c>
      <c r="D1554" t="b">
        <f>IFERROR(VLOOKUP(B1554,PatData!$A$2:$A$1440,1,),"")&lt;&gt;""</f>
        <v>0</v>
      </c>
      <c r="E1554" t="s">
        <v>1209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3745</v>
      </c>
      <c r="B1555" t="s">
        <v>2010</v>
      </c>
      <c r="D1555" t="b">
        <f>IFERROR(VLOOKUP(B1555,PatData!$A$2:$A$1440,1,),"")&lt;&gt;""</f>
        <v>0</v>
      </c>
      <c r="E1555" t="s">
        <v>1213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3367</v>
      </c>
      <c r="B1556" t="s">
        <v>4615</v>
      </c>
      <c r="D1556" t="b">
        <f>IFERROR(VLOOKUP(B1556,PatData!$A$2:$A$1440,1,),"")&lt;&gt;""</f>
        <v>0</v>
      </c>
      <c r="E1556" t="s">
        <v>172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3368</v>
      </c>
      <c r="B1557" t="s">
        <v>4616</v>
      </c>
      <c r="D1557" t="b">
        <f>IFERROR(VLOOKUP(B1557,PatData!$A$2:$A$1440,1,),"")&lt;&gt;""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3369</v>
      </c>
      <c r="B1558" t="s">
        <v>4617</v>
      </c>
      <c r="D1558" t="b">
        <f>IFERROR(VLOOKUP(B1558,PatData!$A$2:$A$1440,1,),"")&lt;&gt;""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3665</v>
      </c>
      <c r="B1559" t="s">
        <v>4760</v>
      </c>
      <c r="D1559" t="b">
        <f>IFERROR(VLOOKUP(B1559,PatData!$A$2:$A$1440,1,),"")&lt;&gt;""</f>
        <v>0</v>
      </c>
      <c r="E1559" t="s">
        <v>620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3659</v>
      </c>
      <c r="B1560" t="s">
        <v>4754</v>
      </c>
      <c r="D1560" t="b">
        <f>IFERROR(VLOOKUP(B1560,PatData!$A$2:$A$1440,1,),"")&lt;&gt;""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3660</v>
      </c>
      <c r="B1561" t="s">
        <v>4755</v>
      </c>
      <c r="D1561" t="b">
        <f>IFERROR(VLOOKUP(B1561,PatData!$A$2:$A$1440,1,),"")&lt;&gt;""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3661</v>
      </c>
      <c r="B1562" t="s">
        <v>4756</v>
      </c>
      <c r="D1562" t="b">
        <f>IFERROR(VLOOKUP(B1562,PatData!$A$2:$A$1440,1,),"")&lt;&gt;""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3093</v>
      </c>
      <c r="B1563" t="s">
        <v>4370</v>
      </c>
      <c r="D1563" t="b">
        <f>IFERROR(VLOOKUP(B1563,PatData!$A$2:$A$1440,1,),"")&lt;&gt;""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3092</v>
      </c>
      <c r="B1564" t="s">
        <v>4371</v>
      </c>
      <c r="D1564" t="b">
        <f>IFERROR(VLOOKUP(B1564,PatData!$A$2:$A$1440,1,),"")&lt;&gt;""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3094</v>
      </c>
      <c r="B1565" t="s">
        <v>4368</v>
      </c>
      <c r="D1565" t="b">
        <f>IFERROR(VLOOKUP(B1565,PatData!$A$2:$A$1440,1,),"")&lt;&gt;""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3095</v>
      </c>
      <c r="B1566" t="s">
        <v>4369</v>
      </c>
      <c r="D1566" t="b">
        <f>IFERROR(VLOOKUP(B1566,PatData!$A$2:$A$1440,1,),"")&lt;&gt;""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3096</v>
      </c>
      <c r="B1567" t="s">
        <v>4372</v>
      </c>
      <c r="D1567" t="b">
        <f>IFERROR(VLOOKUP(B1567,PatData!$A$2:$A$1440,1,),"")&lt;&gt;""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3676</v>
      </c>
      <c r="B1568" t="s">
        <v>4629</v>
      </c>
      <c r="D1568" t="b">
        <f>IFERROR(VLOOKUP(B1568,PatData!$A$2:$A$1440,1,),"")&lt;&gt;""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3662</v>
      </c>
      <c r="B1569" t="s">
        <v>4757</v>
      </c>
      <c r="D1569" t="b">
        <f>IFERROR(VLOOKUP(B1569,PatData!$A$2:$A$1440,1,),"")&lt;&gt;""</f>
        <v>0</v>
      </c>
      <c r="E1569" t="s">
        <v>970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3663</v>
      </c>
      <c r="B1570" t="s">
        <v>4758</v>
      </c>
      <c r="D1570" t="b">
        <f>IFERROR(VLOOKUP(B1570,PatData!$A$2:$A$1440,1,),"")&lt;&gt;""</f>
        <v>0</v>
      </c>
      <c r="E1570" t="s">
        <v>969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3664</v>
      </c>
      <c r="B1571" t="s">
        <v>4759</v>
      </c>
      <c r="D1571" t="b">
        <f>IFERROR(VLOOKUP(B1571,PatData!$A$2:$A$1440,1,),"")&lt;&gt;""</f>
        <v>0</v>
      </c>
      <c r="E1571" t="s">
        <v>309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3716</v>
      </c>
      <c r="B1572" t="s">
        <v>4633</v>
      </c>
      <c r="D1572" t="b">
        <f>IFERROR(VLOOKUP(B1572,PatData!$A$2:$A$1440,1,),"")&lt;&gt;""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3666</v>
      </c>
      <c r="B1573" t="s">
        <v>4761</v>
      </c>
      <c r="D1573" t="b">
        <f>IFERROR(VLOOKUP(B1573,PatData!$A$2:$A$1440,1,),"")&lt;&gt;""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3667</v>
      </c>
      <c r="B1574" t="s">
        <v>4762</v>
      </c>
      <c r="D1574" t="b">
        <f>IFERROR(VLOOKUP(B1574,PatData!$A$2:$A$1440,1,),"")&lt;&gt;""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3792</v>
      </c>
      <c r="B1575" t="s">
        <v>4769</v>
      </c>
      <c r="D1575" t="b">
        <f>IFERROR(VLOOKUP(B1575,PatData!$A$2:$A$1440,1,),"")&lt;&gt;""</f>
        <v>0</v>
      </c>
      <c r="E1575" t="s">
        <v>359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3753</v>
      </c>
      <c r="B1576" t="s">
        <v>4640</v>
      </c>
      <c r="D1576" t="b">
        <f>IFERROR(VLOOKUP(B1576,PatData!$A$2:$A$1440,1,),"")&lt;&gt;""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3169</v>
      </c>
      <c r="B1577" t="s">
        <v>4168</v>
      </c>
      <c r="D1577" t="b">
        <f>IFERROR(VLOOKUP(B1577,PatData!$A$2:$A$1440,1,),"")&lt;&gt;""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3175</v>
      </c>
      <c r="B1578" t="s">
        <v>4174</v>
      </c>
      <c r="D1578" t="b">
        <f>IFERROR(VLOOKUP(B1578,PatData!$A$2:$A$1440,1,),"")&lt;&gt;""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3176</v>
      </c>
      <c r="B1579" t="s">
        <v>4175</v>
      </c>
      <c r="D1579" t="b">
        <f>IFERROR(VLOOKUP(B1579,PatData!$A$2:$A$1440,1,),"")&lt;&gt;""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3174</v>
      </c>
      <c r="B1580" t="s">
        <v>4173</v>
      </c>
      <c r="D1580" t="b">
        <f>IFERROR(VLOOKUP(B1580,PatData!$A$2:$A$1440,1,),"")&lt;&gt;""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3179</v>
      </c>
      <c r="B1581" t="s">
        <v>4178</v>
      </c>
      <c r="D1581" t="b">
        <f>IFERROR(VLOOKUP(B1581,PatData!$A$2:$A$1440,1,),"")&lt;&gt;""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3170</v>
      </c>
      <c r="B1582" t="s">
        <v>4170</v>
      </c>
      <c r="D1582" t="b">
        <f>IFERROR(VLOOKUP(B1582,PatData!$A$2:$A$1440,1,),"")&lt;&gt;""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3669</v>
      </c>
      <c r="B1583" t="s">
        <v>4625</v>
      </c>
      <c r="D1583" t="b">
        <f>IFERROR(VLOOKUP(B1583,PatData!$A$2:$A$1440,1,),"")&lt;&gt;""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3171</v>
      </c>
      <c r="B1584" t="s">
        <v>4169</v>
      </c>
      <c r="D1584" t="b">
        <f>IFERROR(VLOOKUP(B1584,PatData!$A$2:$A$1440,1,),"")&lt;&gt;""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3173</v>
      </c>
      <c r="B1585" t="s">
        <v>4172</v>
      </c>
      <c r="D1585" t="b">
        <f>IFERROR(VLOOKUP(B1585,PatData!$A$2:$A$1440,1,),"")&lt;&gt;""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3714</v>
      </c>
      <c r="B1586" t="s">
        <v>4631</v>
      </c>
      <c r="D1586" t="b">
        <f>IFERROR(VLOOKUP(B1586,PatData!$A$2:$A$1440,1,),"")&lt;&gt;""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3715</v>
      </c>
      <c r="B1587" t="s">
        <v>4632</v>
      </c>
      <c r="D1587" t="b">
        <f>IFERROR(VLOOKUP(B1587,PatData!$A$2:$A$1440,1,),"")&lt;&gt;""</f>
        <v>0</v>
      </c>
      <c r="E1587">
        <v>70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3788</v>
      </c>
      <c r="B1588" t="s">
        <v>4765</v>
      </c>
      <c r="D1588" t="b">
        <f>IFERROR(VLOOKUP(B1588,PatData!$A$2:$A$1440,1,),"")&lt;&gt;""</f>
        <v>0</v>
      </c>
      <c r="E1588" t="s">
        <v>359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3789</v>
      </c>
      <c r="B1589" t="s">
        <v>4766</v>
      </c>
      <c r="D1589" t="b">
        <f>IFERROR(VLOOKUP(B1589,PatData!$A$2:$A$1440,1,),"")&lt;&gt;""</f>
        <v>0</v>
      </c>
      <c r="E1589" t="s">
        <v>360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3790</v>
      </c>
      <c r="B1590" t="s">
        <v>4767</v>
      </c>
      <c r="D1590" t="b">
        <f>IFERROR(VLOOKUP(B1590,PatData!$A$2:$A$1440,1,),"")&lt;&gt;""</f>
        <v>0</v>
      </c>
      <c r="E1590" t="s">
        <v>42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3791</v>
      </c>
      <c r="B1591" t="s">
        <v>4768</v>
      </c>
      <c r="D1591" t="b">
        <f>IFERROR(VLOOKUP(B1591,PatData!$A$2:$A$1440,1,),"")&lt;&gt;""</f>
        <v>0</v>
      </c>
      <c r="E1591" t="s">
        <v>43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3793</v>
      </c>
      <c r="B1592" t="s">
        <v>4770</v>
      </c>
      <c r="D1592" t="b">
        <f>IFERROR(VLOOKUP(B1592,PatData!$A$2:$A$1440,1,),"")&lt;&gt;""</f>
        <v>0</v>
      </c>
      <c r="E1592" t="s">
        <v>84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3794</v>
      </c>
      <c r="B1593" t="s">
        <v>4771</v>
      </c>
      <c r="D1593" t="b">
        <f>IFERROR(VLOOKUP(B1593,PatData!$A$2:$A$1440,1,),"")&lt;&gt;""</f>
        <v>0</v>
      </c>
      <c r="E1593" t="s">
        <v>360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3178</v>
      </c>
      <c r="B1594" t="s">
        <v>4177</v>
      </c>
      <c r="D1594" t="b">
        <f>IFERROR(VLOOKUP(B1594,PatData!$A$2:$A$1440,1,),"")&lt;&gt;""</f>
        <v>0</v>
      </c>
      <c r="E1594">
        <v>1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5017</v>
      </c>
      <c r="B1595" t="s">
        <v>4634</v>
      </c>
      <c r="D1595" t="b">
        <f>IFERROR(VLOOKUP(B1595,PatData!$A$2:$A$1440,1,),"")&lt;&gt;""</f>
        <v>0</v>
      </c>
      <c r="E1595">
        <v>1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3754</v>
      </c>
      <c r="B1596" t="s">
        <v>2011</v>
      </c>
      <c r="D1596" t="b">
        <f>IFERROR(VLOOKUP(B1596,PatData!$A$2:$A$1440,1,),"")&lt;&gt;""</f>
        <v>0</v>
      </c>
      <c r="E1596"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3755</v>
      </c>
      <c r="B1597" t="s">
        <v>1090</v>
      </c>
      <c r="D1597" t="b">
        <f>IFERROR(VLOOKUP(B1597,PatData!$A$2:$A$1440,1,),"")&lt;&gt;""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3756</v>
      </c>
      <c r="B1598" t="s">
        <v>2012</v>
      </c>
      <c r="D1598" t="b">
        <f>IFERROR(VLOOKUP(B1598,PatData!$A$2:$A$1440,1,),"")&lt;&gt;""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3757</v>
      </c>
      <c r="B1599" t="s">
        <v>1089</v>
      </c>
      <c r="D1599" t="b">
        <f>IFERROR(VLOOKUP(B1599,PatData!$A$2:$A$1440,1,),"")&lt;&gt;""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3758</v>
      </c>
      <c r="B1600" t="s">
        <v>1086</v>
      </c>
      <c r="D1600" t="b">
        <f>IFERROR(VLOOKUP(B1600,PatData!$A$2:$A$1440,1,),"")&lt;&gt;""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3759</v>
      </c>
      <c r="B1601" t="s">
        <v>1088</v>
      </c>
      <c r="D1601" t="b">
        <f>IFERROR(VLOOKUP(B1601,PatData!$A$2:$A$1440,1,),"")&lt;&gt;""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3760</v>
      </c>
      <c r="B1602" t="s">
        <v>1087</v>
      </c>
      <c r="D1602" t="b">
        <f>IFERROR(VLOOKUP(B1602,PatData!$A$2:$A$1440,1,),"")&lt;&gt;""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3761</v>
      </c>
      <c r="B1603" t="s">
        <v>2013</v>
      </c>
      <c r="D1603" t="b">
        <f>IFERROR(VLOOKUP(B1603,PatData!$A$2:$A$1440,1,),"")&lt;&gt;""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3762</v>
      </c>
      <c r="B1604" t="s">
        <v>1085</v>
      </c>
      <c r="D1604" t="b">
        <f>IFERROR(VLOOKUP(B1604,PatData!$A$2:$A$1440,1,),"")&lt;&gt;""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3763</v>
      </c>
      <c r="B1605" t="s">
        <v>2014</v>
      </c>
      <c r="D1605" t="b">
        <f>IFERROR(VLOOKUP(B1605,PatData!$A$2:$A$1440,1,),"")&lt;&gt;""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3764</v>
      </c>
      <c r="B1606" t="s">
        <v>2015</v>
      </c>
      <c r="D1606" t="b">
        <f>IFERROR(VLOOKUP(B1606,PatData!$A$2:$A$1440,1,),"")&lt;&gt;""</f>
        <v>0</v>
      </c>
      <c r="E1606">
        <v>2.4899999999999999E-2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3765</v>
      </c>
      <c r="B1607" t="s">
        <v>2016</v>
      </c>
      <c r="D1607" t="b">
        <f>IFERROR(VLOOKUP(B1607,PatData!$A$2:$A$1440,1,),"")&lt;&gt;""</f>
        <v>0</v>
      </c>
      <c r="E1607">
        <v>2.8205999999999998E-2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3766</v>
      </c>
      <c r="B1608" t="s">
        <v>2017</v>
      </c>
      <c r="D1608" t="b">
        <f>IFERROR(VLOOKUP(B1608,PatData!$A$2:$A$1440,1,),"")&lt;&gt;""</f>
        <v>0</v>
      </c>
      <c r="E1608">
        <v>1.7899999999999999E-2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3767</v>
      </c>
      <c r="B1609" t="s">
        <v>2018</v>
      </c>
      <c r="D1609" t="b">
        <f>IFERROR(VLOOKUP(B1609,PatData!$A$2:$A$1440,1,),"")&lt;&gt;""</f>
        <v>0</v>
      </c>
      <c r="E1609">
        <v>2.5641000000000001E-2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3768</v>
      </c>
      <c r="B1610" t="s">
        <v>2019</v>
      </c>
      <c r="D1610" t="b">
        <f>IFERROR(VLOOKUP(B1610,PatData!$A$2:$A$1440,1,),"")&lt;&gt;""</f>
        <v>0</v>
      </c>
      <c r="E1610">
        <v>4.1140999999999997E-2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3769</v>
      </c>
      <c r="B1611" t="s">
        <v>2020</v>
      </c>
      <c r="D1611" t="b">
        <f>IFERROR(VLOOKUP(B1611,PatData!$A$2:$A$1440,1,),"")&lt;&gt;""</f>
        <v>0</v>
      </c>
      <c r="E1611">
        <v>4.3478000000000003E-2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3770</v>
      </c>
      <c r="B1612" t="s">
        <v>2021</v>
      </c>
      <c r="D1612" t="b">
        <f>IFERROR(VLOOKUP(B1612,PatData!$A$2:$A$1440,1,),"")&lt;&gt;""</f>
        <v>0</v>
      </c>
      <c r="E1612">
        <v>3.2288999999999998E-2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3771</v>
      </c>
      <c r="B1613" t="s">
        <v>2022</v>
      </c>
      <c r="D1613" t="b">
        <f>IFERROR(VLOOKUP(B1613,PatData!$A$2:$A$1440,1,),"")&lt;&gt;""</f>
        <v>0</v>
      </c>
      <c r="E1613">
        <v>40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3772</v>
      </c>
      <c r="B1614" t="s">
        <v>2023</v>
      </c>
      <c r="D1614" t="b">
        <f>IFERROR(VLOOKUP(B1614,PatData!$A$2:$A$1440,1,),"")&lt;&gt;""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3773</v>
      </c>
      <c r="B1615" t="s">
        <v>2024</v>
      </c>
      <c r="D1615" t="b">
        <f>IFERROR(VLOOKUP(B1615,PatData!$A$2:$A$1440,1,),"")&lt;&gt;""</f>
        <v>0</v>
      </c>
      <c r="E1615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3774</v>
      </c>
      <c r="B1616" t="s">
        <v>2025</v>
      </c>
      <c r="D1616" t="b">
        <f>IFERROR(VLOOKUP(B1616,PatData!$A$2:$A$1440,1,),"")&lt;&gt;""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3775</v>
      </c>
      <c r="B1617" t="s">
        <v>2026</v>
      </c>
      <c r="D1617" t="b">
        <f>IFERROR(VLOOKUP(B1617,PatData!$A$2:$A$1440,1,),"")&lt;&gt;""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3776</v>
      </c>
      <c r="B1618" t="s">
        <v>2027</v>
      </c>
      <c r="D1618" t="b">
        <f>IFERROR(VLOOKUP(B1618,PatData!$A$2:$A$1440,1,),"")&lt;&gt;""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3777</v>
      </c>
      <c r="B1619" t="s">
        <v>2028</v>
      </c>
      <c r="D1619" t="b">
        <f>IFERROR(VLOOKUP(B1619,PatData!$A$2:$A$1440,1,),"")&lt;&gt;""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3778</v>
      </c>
      <c r="B1620" t="s">
        <v>2029</v>
      </c>
      <c r="D1620" t="b">
        <f>IFERROR(VLOOKUP(B1620,PatData!$A$2:$A$1440,1,),"")&lt;&gt;""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3779</v>
      </c>
      <c r="B1621" t="s">
        <v>2030</v>
      </c>
      <c r="D1621" t="b">
        <f>IFERROR(VLOOKUP(B1621,PatData!$A$2:$A$1440,1,),"")&lt;&gt;""</f>
        <v>0</v>
      </c>
      <c r="E1621" t="s">
        <v>545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3780</v>
      </c>
      <c r="B1622" t="s">
        <v>2031</v>
      </c>
      <c r="D1622" t="b">
        <f>IFERROR(VLOOKUP(B1622,PatData!$A$2:$A$1440,1,),"")&lt;&gt;""</f>
        <v>0</v>
      </c>
      <c r="E1622" t="s">
        <v>328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3781</v>
      </c>
      <c r="B1623" t="s">
        <v>2032</v>
      </c>
      <c r="D1623" t="b">
        <f>IFERROR(VLOOKUP(B1623,PatData!$A$2:$A$1440,1,),"")&lt;&gt;""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3782</v>
      </c>
      <c r="B1624" t="s">
        <v>2033</v>
      </c>
      <c r="D1624" t="b">
        <f>IFERROR(VLOOKUP(B1624,PatData!$A$2:$A$1440,1,),"")&lt;&gt;""</f>
        <v>0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3783</v>
      </c>
      <c r="B1625" t="s">
        <v>2034</v>
      </c>
      <c r="D1625" t="b">
        <f>IFERROR(VLOOKUP(B1625,PatData!$A$2:$A$1440,1,),"")&lt;&gt;""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3784</v>
      </c>
      <c r="B1626" t="s">
        <v>2035</v>
      </c>
      <c r="D1626" t="b">
        <f>IFERROR(VLOOKUP(B1626,PatData!$A$2:$A$1440,1,),"")&lt;&gt;""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3785</v>
      </c>
      <c r="B1627" t="s">
        <v>2036</v>
      </c>
      <c r="D1627" t="b">
        <f>IFERROR(VLOOKUP(B1627,PatData!$A$2:$A$1440,1,),"")&lt;&gt;""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3355</v>
      </c>
      <c r="B1628" t="s">
        <v>4840</v>
      </c>
      <c r="D1628" t="b">
        <f>IFERROR(VLOOKUP(B1628,PatData!$A$2:$A$1440,1,),"")&lt;&gt;""</f>
        <v>0</v>
      </c>
      <c r="E1628" t="s">
        <v>4850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3356</v>
      </c>
      <c r="B1629" t="s">
        <v>4614</v>
      </c>
      <c r="D1629" t="b">
        <f>IFERROR(VLOOKUP(B1629,PatData!$A$2:$A$1440,1,),"")&lt;&gt;""</f>
        <v>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3357</v>
      </c>
      <c r="B1630" t="s">
        <v>4747</v>
      </c>
      <c r="D1630" t="b">
        <f>IFERROR(VLOOKUP(B1630,PatData!$A$2:$A$1440,1,),"")&lt;&gt;""</f>
        <v>0</v>
      </c>
      <c r="E1630" t="s">
        <v>4851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3358</v>
      </c>
      <c r="B1631" t="s">
        <v>4748</v>
      </c>
      <c r="D1631" t="b">
        <f>IFERROR(VLOOKUP(B1631,PatData!$A$2:$A$1440,1,),"")&lt;&gt;""</f>
        <v>0</v>
      </c>
      <c r="E1631" t="s">
        <v>4852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3359</v>
      </c>
      <c r="B1632" t="s">
        <v>4749</v>
      </c>
      <c r="D1632" t="b">
        <f>IFERROR(VLOOKUP(B1632,PatData!$A$2:$A$1440,1,),"")&lt;&gt;""</f>
        <v>0</v>
      </c>
      <c r="E1632" t="s">
        <v>4853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2055</v>
      </c>
      <c r="B1633" t="s">
        <v>4609</v>
      </c>
      <c r="D1633" t="b">
        <f>IFERROR(VLOOKUP(B1633,PatData!$A$2:$A$1440,1,),"")&lt;&gt;""</f>
        <v>0</v>
      </c>
      <c r="E1633" t="s">
        <v>4854</v>
      </c>
      <c r="F1633" t="b">
        <v>1</v>
      </c>
      <c r="G1633" t="b">
        <v>0</v>
      </c>
      <c r="H1633" t="b">
        <v>0</v>
      </c>
      <c r="I1633" t="b">
        <v>0</v>
      </c>
    </row>
    <row r="1634" spans="1:9" ht="333.25" x14ac:dyDescent="0.35">
      <c r="A1634" t="s">
        <v>2056</v>
      </c>
      <c r="B1634" t="s">
        <v>4610</v>
      </c>
      <c r="D1634" t="b">
        <f>IFERROR(VLOOKUP(B1634,PatData!$A$2:$A$1440,1,),"")&lt;&gt;""</f>
        <v>0</v>
      </c>
      <c r="E1634" s="25" t="s">
        <v>4855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3366</v>
      </c>
      <c r="B1635" t="s">
        <v>4613</v>
      </c>
      <c r="D1635" t="b">
        <f>IFERROR(VLOOKUP(B1635,PatData!$A$2:$A$1440,1,),"")&lt;&gt;""</f>
        <v>0</v>
      </c>
      <c r="E1635" t="s">
        <v>4856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2067</v>
      </c>
      <c r="B1636" t="s">
        <v>4843</v>
      </c>
      <c r="D1636" t="b">
        <f>IFERROR(VLOOKUP(B1636,PatData!$A$2:$A$1440,1,),"")&lt;&gt;""</f>
        <v>0</v>
      </c>
      <c r="E1636" t="s">
        <v>4856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2080</v>
      </c>
      <c r="B1637" t="s">
        <v>4611</v>
      </c>
      <c r="D1637" t="b">
        <f>IFERROR(VLOOKUP(B1637,PatData!$A$2:$A$1440,1,),"")&lt;&gt;""</f>
        <v>0</v>
      </c>
      <c r="E1637" t="s">
        <v>4857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2082</v>
      </c>
      <c r="B1638" t="s">
        <v>4612</v>
      </c>
      <c r="D1638" t="b">
        <f>IFERROR(VLOOKUP(B1638,PatData!$A$2:$A$1440,1,),"")&lt;&gt;""</f>
        <v>0</v>
      </c>
      <c r="E1638" t="s">
        <v>4858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2619</v>
      </c>
      <c r="B1639" t="s">
        <v>4663</v>
      </c>
      <c r="D1639" t="b">
        <f>IFERROR(VLOOKUP(B1639,PatData!$A$2:$A$1440,1,),"")&lt;&gt;""</f>
        <v>0</v>
      </c>
      <c r="E1639" t="s">
        <v>4859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2620</v>
      </c>
      <c r="B1640" t="s">
        <v>4664</v>
      </c>
      <c r="D1640" t="b">
        <f>IFERROR(VLOOKUP(B1640,PatData!$A$2:$A$1440,1,),"")&lt;&gt;""</f>
        <v>0</v>
      </c>
      <c r="E1640" t="s">
        <v>4860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2621</v>
      </c>
      <c r="B1641" t="s">
        <v>4665</v>
      </c>
      <c r="D1641" t="b">
        <f>IFERROR(VLOOKUP(B1641,PatData!$A$2:$A$1440,1,),"")&lt;&gt;""</f>
        <v>0</v>
      </c>
      <c r="E1641" t="s">
        <v>4861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2622</v>
      </c>
      <c r="B1642" t="s">
        <v>4666</v>
      </c>
      <c r="D1642" t="b">
        <f>IFERROR(VLOOKUP(B1642,PatData!$A$2:$A$1440,1,),"")&lt;&gt;""</f>
        <v>0</v>
      </c>
      <c r="E1642" t="s">
        <v>4862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2623</v>
      </c>
      <c r="B1643" t="s">
        <v>4667</v>
      </c>
      <c r="D1643" t="b">
        <f>IFERROR(VLOOKUP(B1643,PatData!$A$2:$A$1440,1,),"")&lt;&gt;""</f>
        <v>0</v>
      </c>
      <c r="E1643" t="s">
        <v>4863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2624</v>
      </c>
      <c r="B1644" t="s">
        <v>4668</v>
      </c>
      <c r="D1644" t="b">
        <f>IFERROR(VLOOKUP(B1644,PatData!$A$2:$A$1440,1,),"")&lt;&gt;""</f>
        <v>0</v>
      </c>
      <c r="E1644" t="s">
        <v>4864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2625</v>
      </c>
      <c r="B1645" t="s">
        <v>4669</v>
      </c>
      <c r="D1645" t="b">
        <f>IFERROR(VLOOKUP(B1645,PatData!$A$2:$A$1440,1,),"")&lt;&gt;""</f>
        <v>0</v>
      </c>
      <c r="E1645" t="s">
        <v>4865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2626</v>
      </c>
      <c r="B1646" t="s">
        <v>4670</v>
      </c>
      <c r="D1646" t="b">
        <f>IFERROR(VLOOKUP(B1646,PatData!$A$2:$A$1440,1,),"")&lt;&gt;""</f>
        <v>0</v>
      </c>
      <c r="E1646" t="s">
        <v>4866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2627</v>
      </c>
      <c r="B1647" t="s">
        <v>4671</v>
      </c>
      <c r="D1647" t="b">
        <f>IFERROR(VLOOKUP(B1647,PatData!$A$2:$A$1440,1,),"")&lt;&gt;""</f>
        <v>0</v>
      </c>
      <c r="E1647" t="s">
        <v>4867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2628</v>
      </c>
      <c r="B1648" t="s">
        <v>4672</v>
      </c>
      <c r="D1648" t="b">
        <f>IFERROR(VLOOKUP(B1648,PatData!$A$2:$A$1440,1,),"")&lt;&gt;""</f>
        <v>0</v>
      </c>
      <c r="E1648" t="s">
        <v>4868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2629</v>
      </c>
      <c r="B1649" t="s">
        <v>4673</v>
      </c>
      <c r="D1649" t="b">
        <f>IFERROR(VLOOKUP(B1649,PatData!$A$2:$A$1440,1,),"")&lt;&gt;""</f>
        <v>0</v>
      </c>
      <c r="E1649" t="s">
        <v>4869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2630</v>
      </c>
      <c r="B1650" t="s">
        <v>4674</v>
      </c>
      <c r="D1650" t="b">
        <f>IFERROR(VLOOKUP(B1650,PatData!$A$2:$A$1440,1,),"")&lt;&gt;""</f>
        <v>0</v>
      </c>
      <c r="E1650" t="s">
        <v>4870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2631</v>
      </c>
      <c r="B1651" t="s">
        <v>4675</v>
      </c>
      <c r="D1651" t="b">
        <f>IFERROR(VLOOKUP(B1651,PatData!$A$2:$A$1440,1,),"")&lt;&gt;""</f>
        <v>0</v>
      </c>
      <c r="E1651" t="s">
        <v>4871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2632</v>
      </c>
      <c r="B1652" t="s">
        <v>4676</v>
      </c>
      <c r="D1652" t="b">
        <f>IFERROR(VLOOKUP(B1652,PatData!$A$2:$A$1440,1,),"")&lt;&gt;""</f>
        <v>0</v>
      </c>
      <c r="E1652" t="s">
        <v>4872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2633</v>
      </c>
      <c r="B1653" t="s">
        <v>4677</v>
      </c>
      <c r="D1653" t="b">
        <f>IFERROR(VLOOKUP(B1653,PatData!$A$2:$A$1440,1,),"")&lt;&gt;""</f>
        <v>0</v>
      </c>
      <c r="E1653" t="s">
        <v>4873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2634</v>
      </c>
      <c r="B1654" t="s">
        <v>4678</v>
      </c>
      <c r="D1654" t="b">
        <f>IFERROR(VLOOKUP(B1654,PatData!$A$2:$A$1440,1,),"")&lt;&gt;""</f>
        <v>0</v>
      </c>
      <c r="E1654" t="s">
        <v>4874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2635</v>
      </c>
      <c r="B1655" t="s">
        <v>4679</v>
      </c>
      <c r="D1655" t="b">
        <f>IFERROR(VLOOKUP(B1655,PatData!$A$2:$A$1440,1,),"")&lt;&gt;""</f>
        <v>0</v>
      </c>
      <c r="E1655" t="s">
        <v>4875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2636</v>
      </c>
      <c r="B1656" t="s">
        <v>4680</v>
      </c>
      <c r="D1656" t="b">
        <f>IFERROR(VLOOKUP(B1656,PatData!$A$2:$A$1440,1,),"")&lt;&gt;""</f>
        <v>0</v>
      </c>
      <c r="E1656" t="s">
        <v>4876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2637</v>
      </c>
      <c r="B1657" t="s">
        <v>4681</v>
      </c>
      <c r="D1657" t="b">
        <f>IFERROR(VLOOKUP(B1657,PatData!$A$2:$A$1440,1,),"")&lt;&gt;""</f>
        <v>0</v>
      </c>
      <c r="E1657" t="s">
        <v>4877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2638</v>
      </c>
      <c r="B1658" t="s">
        <v>4682</v>
      </c>
      <c r="D1658" t="b">
        <f>IFERROR(VLOOKUP(B1658,PatData!$A$2:$A$1440,1,),"")&lt;&gt;""</f>
        <v>0</v>
      </c>
      <c r="E1658" t="s">
        <v>4878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2639</v>
      </c>
      <c r="B1659" t="s">
        <v>4683</v>
      </c>
      <c r="D1659" t="b">
        <f>IFERROR(VLOOKUP(B1659,PatData!$A$2:$A$1440,1,),"")&lt;&gt;""</f>
        <v>0</v>
      </c>
      <c r="E1659" t="s">
        <v>4879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2640</v>
      </c>
      <c r="B1660" t="s">
        <v>4684</v>
      </c>
      <c r="D1660" t="b">
        <f>IFERROR(VLOOKUP(B1660,PatData!$A$2:$A$1440,1,),"")&lt;&gt;""</f>
        <v>0</v>
      </c>
      <c r="E1660" t="s">
        <v>4880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2641</v>
      </c>
      <c r="B1661" t="s">
        <v>4685</v>
      </c>
      <c r="D1661" t="b">
        <f>IFERROR(VLOOKUP(B1661,PatData!$A$2:$A$1440,1,),"")&lt;&gt;""</f>
        <v>0</v>
      </c>
      <c r="E1661" t="s">
        <v>4881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2642</v>
      </c>
      <c r="B1662" t="s">
        <v>4686</v>
      </c>
      <c r="D1662" t="b">
        <f>IFERROR(VLOOKUP(B1662,PatData!$A$2:$A$1440,1,),"")&lt;&gt;""</f>
        <v>0</v>
      </c>
      <c r="E1662" t="s">
        <v>4882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2643</v>
      </c>
      <c r="B1663" t="s">
        <v>4687</v>
      </c>
      <c r="D1663" t="b">
        <f>IFERROR(VLOOKUP(B1663,PatData!$A$2:$A$1440,1,),"")&lt;&gt;""</f>
        <v>0</v>
      </c>
      <c r="E1663" t="s">
        <v>4883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2644</v>
      </c>
      <c r="B1664" t="s">
        <v>4688</v>
      </c>
      <c r="D1664" t="b">
        <f>IFERROR(VLOOKUP(B1664,PatData!$A$2:$A$1440,1,),"")&lt;&gt;""</f>
        <v>0</v>
      </c>
      <c r="E1664" t="s">
        <v>4884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2645</v>
      </c>
      <c r="B1665" t="s">
        <v>4689</v>
      </c>
      <c r="D1665" t="b">
        <f>IFERROR(VLOOKUP(B1665,PatData!$A$2:$A$1440,1,),"")&lt;&gt;""</f>
        <v>0</v>
      </c>
      <c r="E1665" t="s">
        <v>4885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2646</v>
      </c>
      <c r="B1666" t="s">
        <v>4690</v>
      </c>
      <c r="D1666" t="b">
        <f>IFERROR(VLOOKUP(B1666,PatData!$A$2:$A$1440,1,),"")&lt;&gt;""</f>
        <v>0</v>
      </c>
      <c r="E1666" t="s">
        <v>4886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2647</v>
      </c>
      <c r="B1667" t="s">
        <v>4691</v>
      </c>
      <c r="D1667" t="b">
        <f>IFERROR(VLOOKUP(B1667,PatData!$A$2:$A$1440,1,),"")&lt;&gt;""</f>
        <v>0</v>
      </c>
      <c r="E1667" t="s">
        <v>4887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2648</v>
      </c>
      <c r="B1668" t="s">
        <v>4692</v>
      </c>
      <c r="D1668" t="b">
        <f>IFERROR(VLOOKUP(B1668,PatData!$A$2:$A$1440,1,),"")&lt;&gt;""</f>
        <v>0</v>
      </c>
      <c r="E1668" t="s">
        <v>4888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2649</v>
      </c>
      <c r="B1669" t="s">
        <v>4693</v>
      </c>
      <c r="D1669" t="b">
        <f>IFERROR(VLOOKUP(B1669,PatData!$A$2:$A$1440,1,),"")&lt;&gt;""</f>
        <v>0</v>
      </c>
      <c r="E1669" t="s">
        <v>4889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2650</v>
      </c>
      <c r="B1670" t="s">
        <v>4694</v>
      </c>
      <c r="D1670" t="b">
        <f>IFERROR(VLOOKUP(B1670,PatData!$A$2:$A$1440,1,),"")&lt;&gt;""</f>
        <v>0</v>
      </c>
      <c r="E1670" t="s">
        <v>4890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2651</v>
      </c>
      <c r="B1671" t="s">
        <v>4695</v>
      </c>
      <c r="D1671" t="b">
        <f>IFERROR(VLOOKUP(B1671,PatData!$A$2:$A$1440,1,),"")&lt;&gt;""</f>
        <v>0</v>
      </c>
      <c r="E1671" t="s">
        <v>4891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2652</v>
      </c>
      <c r="B1672" t="s">
        <v>4696</v>
      </c>
      <c r="D1672" t="b">
        <f>IFERROR(VLOOKUP(B1672,PatData!$A$2:$A$1440,1,),"")&lt;&gt;""</f>
        <v>0</v>
      </c>
      <c r="E1672" t="s">
        <v>4892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2653</v>
      </c>
      <c r="B1673" t="s">
        <v>4697</v>
      </c>
      <c r="D1673" t="b">
        <f>IFERROR(VLOOKUP(B1673,PatData!$A$2:$A$1440,1,),"")&lt;&gt;""</f>
        <v>0</v>
      </c>
      <c r="E1673" t="s">
        <v>4893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2654</v>
      </c>
      <c r="B1674" t="s">
        <v>4698</v>
      </c>
      <c r="D1674" t="b">
        <f>IFERROR(VLOOKUP(B1674,PatData!$A$2:$A$1440,1,),"")&lt;&gt;""</f>
        <v>0</v>
      </c>
      <c r="E1674" t="s">
        <v>4894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2655</v>
      </c>
      <c r="B1675" t="s">
        <v>4699</v>
      </c>
      <c r="D1675" t="b">
        <f>IFERROR(VLOOKUP(B1675,PatData!$A$2:$A$1440,1,),"")&lt;&gt;""</f>
        <v>0</v>
      </c>
      <c r="E1675" t="s">
        <v>4895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2656</v>
      </c>
      <c r="B1676" t="s">
        <v>4700</v>
      </c>
      <c r="D1676" t="b">
        <f>IFERROR(VLOOKUP(B1676,PatData!$A$2:$A$1440,1,),"")&lt;&gt;""</f>
        <v>0</v>
      </c>
      <c r="E1676" t="s">
        <v>4896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2657</v>
      </c>
      <c r="B1677" t="s">
        <v>4701</v>
      </c>
      <c r="D1677" t="b">
        <f>IFERROR(VLOOKUP(B1677,PatData!$A$2:$A$1440,1,),"")&lt;&gt;""</f>
        <v>0</v>
      </c>
      <c r="E1677" t="s">
        <v>4897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2658</v>
      </c>
      <c r="B1678" t="s">
        <v>4702</v>
      </c>
      <c r="D1678" t="b">
        <f>IFERROR(VLOOKUP(B1678,PatData!$A$2:$A$1440,1,),"")&lt;&gt;""</f>
        <v>0</v>
      </c>
      <c r="E1678" t="s">
        <v>4898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2659</v>
      </c>
      <c r="B1679" t="s">
        <v>4703</v>
      </c>
      <c r="D1679" t="b">
        <f>IFERROR(VLOOKUP(B1679,PatData!$A$2:$A$1440,1,),"")&lt;&gt;""</f>
        <v>0</v>
      </c>
      <c r="E1679" t="s">
        <v>4899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2660</v>
      </c>
      <c r="B1680" t="s">
        <v>4704</v>
      </c>
      <c r="D1680" t="b">
        <f>IFERROR(VLOOKUP(B1680,PatData!$A$2:$A$1440,1,),"")&lt;&gt;""</f>
        <v>0</v>
      </c>
      <c r="E1680" t="s">
        <v>4900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2661</v>
      </c>
      <c r="B1681" t="s">
        <v>4705</v>
      </c>
      <c r="D1681" t="b">
        <f>IFERROR(VLOOKUP(B1681,PatData!$A$2:$A$1440,1,),"")&lt;&gt;""</f>
        <v>0</v>
      </c>
      <c r="E1681" t="s">
        <v>4901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2662</v>
      </c>
      <c r="B1682" t="s">
        <v>4706</v>
      </c>
      <c r="D1682" t="b">
        <f>IFERROR(VLOOKUP(B1682,PatData!$A$2:$A$1440,1,),"")&lt;&gt;""</f>
        <v>0</v>
      </c>
      <c r="E1682" t="s">
        <v>4902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2663</v>
      </c>
      <c r="B1683" t="s">
        <v>4707</v>
      </c>
      <c r="D1683" t="b">
        <f>IFERROR(VLOOKUP(B1683,PatData!$A$2:$A$1440,1,),"")&lt;&gt;""</f>
        <v>0</v>
      </c>
      <c r="E1683" t="s">
        <v>4903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2664</v>
      </c>
      <c r="B1684" t="s">
        <v>4708</v>
      </c>
      <c r="D1684" t="b">
        <f>IFERROR(VLOOKUP(B1684,PatData!$A$2:$A$1440,1,),"")&lt;&gt;""</f>
        <v>0</v>
      </c>
      <c r="E1684" t="s">
        <v>4904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2665</v>
      </c>
      <c r="B1685" t="s">
        <v>4709</v>
      </c>
      <c r="D1685" t="b">
        <f>IFERROR(VLOOKUP(B1685,PatData!$A$2:$A$1440,1,),"")&lt;&gt;""</f>
        <v>0</v>
      </c>
      <c r="E1685" t="s">
        <v>4887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2666</v>
      </c>
      <c r="B1686" t="s">
        <v>4710</v>
      </c>
      <c r="D1686" t="b">
        <f>IFERROR(VLOOKUP(B1686,PatData!$A$2:$A$1440,1,),"")&lt;&gt;""</f>
        <v>0</v>
      </c>
      <c r="E1686" t="s">
        <v>4905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2667</v>
      </c>
      <c r="B1687" t="s">
        <v>4711</v>
      </c>
      <c r="D1687" t="b">
        <f>IFERROR(VLOOKUP(B1687,PatData!$A$2:$A$1440,1,),"")&lt;&gt;""</f>
        <v>0</v>
      </c>
      <c r="E1687" t="s">
        <v>4906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2668</v>
      </c>
      <c r="B1688" t="s">
        <v>4712</v>
      </c>
      <c r="D1688" t="b">
        <f>IFERROR(VLOOKUP(B1688,PatData!$A$2:$A$1440,1,),"")&lt;&gt;""</f>
        <v>0</v>
      </c>
      <c r="E1688" t="s">
        <v>4907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2669</v>
      </c>
      <c r="B1689" t="s">
        <v>4713</v>
      </c>
      <c r="D1689" t="b">
        <f>IFERROR(VLOOKUP(B1689,PatData!$A$2:$A$1440,1,),"")&lt;&gt;""</f>
        <v>0</v>
      </c>
      <c r="E1689" t="s">
        <v>4908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2670</v>
      </c>
      <c r="B1690" t="s">
        <v>4714</v>
      </c>
      <c r="D1690" t="b">
        <f>IFERROR(VLOOKUP(B1690,PatData!$A$2:$A$1440,1,),"")&lt;&gt;""</f>
        <v>0</v>
      </c>
      <c r="E1690" t="s">
        <v>4909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2671</v>
      </c>
      <c r="B1691" t="s">
        <v>4715</v>
      </c>
      <c r="D1691" t="b">
        <f>IFERROR(VLOOKUP(B1691,PatData!$A$2:$A$1440,1,),"")&lt;&gt;""</f>
        <v>0</v>
      </c>
      <c r="E1691" t="s">
        <v>4910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2672</v>
      </c>
      <c r="B1692" t="s">
        <v>4716</v>
      </c>
      <c r="D1692" t="b">
        <f>IFERROR(VLOOKUP(B1692,PatData!$A$2:$A$1440,1,),"")&lt;&gt;""</f>
        <v>0</v>
      </c>
      <c r="E1692" t="s">
        <v>4911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3022</v>
      </c>
      <c r="B1693" t="s">
        <v>4645</v>
      </c>
      <c r="D1693" t="b">
        <f>IFERROR(VLOOKUP(B1693,PatData!$A$2:$A$1440,1,),"")&lt;&gt;""</f>
        <v>0</v>
      </c>
      <c r="E1693" t="s">
        <v>4912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3023</v>
      </c>
      <c r="B1694" t="s">
        <v>4646</v>
      </c>
      <c r="D1694" t="b">
        <f>IFERROR(VLOOKUP(B1694,PatData!$A$2:$A$1440,1,),"")&lt;&gt;""</f>
        <v>0</v>
      </c>
      <c r="E1694" t="s">
        <v>4913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3024</v>
      </c>
      <c r="B1695" t="s">
        <v>4647</v>
      </c>
      <c r="D1695" t="b">
        <f>IFERROR(VLOOKUP(B1695,PatData!$A$2:$A$1440,1,),"")&lt;&gt;""</f>
        <v>0</v>
      </c>
      <c r="E1695" t="s">
        <v>4914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3025</v>
      </c>
      <c r="B1696" t="s">
        <v>4648</v>
      </c>
      <c r="D1696" t="b">
        <f>IFERROR(VLOOKUP(B1696,PatData!$A$2:$A$1440,1,),"")&lt;&gt;""</f>
        <v>0</v>
      </c>
      <c r="E1696" t="s">
        <v>4915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3026</v>
      </c>
      <c r="B1697" t="s">
        <v>4649</v>
      </c>
      <c r="D1697" t="b">
        <f>IFERROR(VLOOKUP(B1697,PatData!$A$2:$A$1440,1,),"")&lt;&gt;""</f>
        <v>0</v>
      </c>
      <c r="E1697" t="s">
        <v>4916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3027</v>
      </c>
      <c r="B1698" t="s">
        <v>4650</v>
      </c>
      <c r="D1698" t="b">
        <f>IFERROR(VLOOKUP(B1698,PatData!$A$2:$A$1440,1,),"")&lt;&gt;""</f>
        <v>0</v>
      </c>
      <c r="E1698" t="s">
        <v>4917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3028</v>
      </c>
      <c r="B1699" t="s">
        <v>4651</v>
      </c>
      <c r="D1699" t="b">
        <f>IFERROR(VLOOKUP(B1699,PatData!$A$2:$A$1440,1,),"")&lt;&gt;""</f>
        <v>0</v>
      </c>
      <c r="E1699" t="s">
        <v>4918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3029</v>
      </c>
      <c r="B1700" t="s">
        <v>4652</v>
      </c>
      <c r="D1700" t="b">
        <f>IFERROR(VLOOKUP(B1700,PatData!$A$2:$A$1440,1,),"")&lt;&gt;""</f>
        <v>0</v>
      </c>
      <c r="E1700" t="s">
        <v>4919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3030</v>
      </c>
      <c r="B1701" t="s">
        <v>4653</v>
      </c>
      <c r="D1701" t="b">
        <f>IFERROR(VLOOKUP(B1701,PatData!$A$2:$A$1440,1,),"")&lt;&gt;""</f>
        <v>0</v>
      </c>
      <c r="E1701" t="s">
        <v>4920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3031</v>
      </c>
      <c r="B1702" t="s">
        <v>4654</v>
      </c>
      <c r="D1702" t="b">
        <f>IFERROR(VLOOKUP(B1702,PatData!$A$2:$A$1440,1,),"")&lt;&gt;""</f>
        <v>0</v>
      </c>
      <c r="E1702" t="s">
        <v>4921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3032</v>
      </c>
      <c r="B1703" t="s">
        <v>4655</v>
      </c>
      <c r="D1703" t="b">
        <f>IFERROR(VLOOKUP(B1703,PatData!$A$2:$A$1440,1,),"")&lt;&gt;""</f>
        <v>0</v>
      </c>
      <c r="E1703" t="s">
        <v>4922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3033</v>
      </c>
      <c r="B1704" t="s">
        <v>4656</v>
      </c>
      <c r="D1704" t="b">
        <f>IFERROR(VLOOKUP(B1704,PatData!$A$2:$A$1440,1,),"")&lt;&gt;""</f>
        <v>0</v>
      </c>
      <c r="E1704" t="s">
        <v>4923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3034</v>
      </c>
      <c r="B1705" t="s">
        <v>4657</v>
      </c>
      <c r="D1705" t="b">
        <f>IFERROR(VLOOKUP(B1705,PatData!$A$2:$A$1440,1,),"")&lt;&gt;""</f>
        <v>0</v>
      </c>
      <c r="E1705" t="s">
        <v>4924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3035</v>
      </c>
      <c r="B1706" t="s">
        <v>4658</v>
      </c>
      <c r="D1706" t="b">
        <f>IFERROR(VLOOKUP(B1706,PatData!$A$2:$A$1440,1,),"")&lt;&gt;""</f>
        <v>0</v>
      </c>
      <c r="E1706" t="s">
        <v>4925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3036</v>
      </c>
      <c r="B1707" t="s">
        <v>4659</v>
      </c>
      <c r="D1707" t="b">
        <f>IFERROR(VLOOKUP(B1707,PatData!$A$2:$A$1440,1,),"")&lt;&gt;""</f>
        <v>0</v>
      </c>
      <c r="E1707" t="s">
        <v>4926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3037</v>
      </c>
      <c r="B1708" t="s">
        <v>4660</v>
      </c>
      <c r="D1708" t="b">
        <f>IFERROR(VLOOKUP(B1708,PatData!$A$2:$A$1440,1,),"")&lt;&gt;""</f>
        <v>0</v>
      </c>
      <c r="E1708" t="s">
        <v>4927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3038</v>
      </c>
      <c r="B1709" t="s">
        <v>4661</v>
      </c>
      <c r="D1709" t="b">
        <f>IFERROR(VLOOKUP(B1709,PatData!$A$2:$A$1440,1,),"")&lt;&gt;""</f>
        <v>0</v>
      </c>
      <c r="E1709" t="s">
        <v>4928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3039</v>
      </c>
      <c r="B1710" t="s">
        <v>4662</v>
      </c>
      <c r="D1710" t="b">
        <f>IFERROR(VLOOKUP(B1710,PatData!$A$2:$A$1440,1,),"")&lt;&gt;""</f>
        <v>0</v>
      </c>
      <c r="E1710" t="s">
        <v>4929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2673</v>
      </c>
      <c r="B1711" t="s">
        <v>4717</v>
      </c>
      <c r="D1711" t="b">
        <f>IFERROR(VLOOKUP(B1711,PatData!$A$2:$A$1440,1,),"")&lt;&gt;""</f>
        <v>0</v>
      </c>
      <c r="E1711" t="s">
        <v>4930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2674</v>
      </c>
      <c r="B1712" t="s">
        <v>4718</v>
      </c>
      <c r="D1712" t="b">
        <f>IFERROR(VLOOKUP(B1712,PatData!$A$2:$A$1440,1,),"")&lt;&gt;""</f>
        <v>0</v>
      </c>
      <c r="E1712" t="s">
        <v>4931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2675</v>
      </c>
      <c r="B1713" t="s">
        <v>4719</v>
      </c>
      <c r="D1713" t="b">
        <f>IFERROR(VLOOKUP(B1713,PatData!$A$2:$A$1440,1,),"")&lt;&gt;""</f>
        <v>0</v>
      </c>
      <c r="E1713" t="s">
        <v>4932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2676</v>
      </c>
      <c r="B1714" t="s">
        <v>4720</v>
      </c>
      <c r="D1714" t="b">
        <f>IFERROR(VLOOKUP(B1714,PatData!$A$2:$A$1440,1,),"")&lt;&gt;""</f>
        <v>0</v>
      </c>
      <c r="E1714" t="s">
        <v>4933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2677</v>
      </c>
      <c r="B1715" t="s">
        <v>4721</v>
      </c>
      <c r="D1715" t="b">
        <f>IFERROR(VLOOKUP(B1715,PatData!$A$2:$A$1440,1,),"")&lt;&gt;""</f>
        <v>0</v>
      </c>
      <c r="E1715" t="s">
        <v>4934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2678</v>
      </c>
      <c r="B1716" t="s">
        <v>4722</v>
      </c>
      <c r="D1716" t="b">
        <f>IFERROR(VLOOKUP(B1716,PatData!$A$2:$A$1440,1,),"")&lt;&gt;""</f>
        <v>0</v>
      </c>
      <c r="E1716" t="s">
        <v>4935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2679</v>
      </c>
      <c r="B1717" t="s">
        <v>4723</v>
      </c>
      <c r="D1717" t="b">
        <f>IFERROR(VLOOKUP(B1717,PatData!$A$2:$A$1440,1,),"")&lt;&gt;""</f>
        <v>0</v>
      </c>
      <c r="E1717" t="s">
        <v>4936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2680</v>
      </c>
      <c r="B1718" t="s">
        <v>4724</v>
      </c>
      <c r="D1718" t="b">
        <f>IFERROR(VLOOKUP(B1718,PatData!$A$2:$A$1440,1,),"")&lt;&gt;""</f>
        <v>0</v>
      </c>
      <c r="E1718" t="s">
        <v>4937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2681</v>
      </c>
      <c r="B1719" t="s">
        <v>4725</v>
      </c>
      <c r="D1719" t="b">
        <f>IFERROR(VLOOKUP(B1719,PatData!$A$2:$A$1440,1,),"")&lt;&gt;""</f>
        <v>0</v>
      </c>
      <c r="E1719" t="s">
        <v>4938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2682</v>
      </c>
      <c r="B1720" t="s">
        <v>4726</v>
      </c>
      <c r="D1720" t="b">
        <f>IFERROR(VLOOKUP(B1720,PatData!$A$2:$A$1440,1,),"")&lt;&gt;""</f>
        <v>0</v>
      </c>
      <c r="E1720" t="s">
        <v>4939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2683</v>
      </c>
      <c r="B1721" t="s">
        <v>4727</v>
      </c>
      <c r="D1721" t="b">
        <f>IFERROR(VLOOKUP(B1721,PatData!$A$2:$A$1440,1,),"")&lt;&gt;""</f>
        <v>0</v>
      </c>
      <c r="E1721" t="s">
        <v>4940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2684</v>
      </c>
      <c r="B1722" t="s">
        <v>4728</v>
      </c>
      <c r="D1722" t="b">
        <f>IFERROR(VLOOKUP(B1722,PatData!$A$2:$A$1440,1,),"")&lt;&gt;""</f>
        <v>0</v>
      </c>
      <c r="E1722" t="s">
        <v>4941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2685</v>
      </c>
      <c r="B1723" t="s">
        <v>4729</v>
      </c>
      <c r="D1723" t="b">
        <f>IFERROR(VLOOKUP(B1723,PatData!$A$2:$A$1440,1,),"")&lt;&gt;""</f>
        <v>0</v>
      </c>
      <c r="E1723" t="s">
        <v>4942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2686</v>
      </c>
      <c r="B1724" t="s">
        <v>4730</v>
      </c>
      <c r="D1724" t="b">
        <f>IFERROR(VLOOKUP(B1724,PatData!$A$2:$A$1440,1,),"")&lt;&gt;""</f>
        <v>0</v>
      </c>
      <c r="E1724" t="s">
        <v>4943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2687</v>
      </c>
      <c r="B1725" t="s">
        <v>4731</v>
      </c>
      <c r="D1725" t="b">
        <f>IFERROR(VLOOKUP(B1725,PatData!$A$2:$A$1440,1,),"")&lt;&gt;""</f>
        <v>0</v>
      </c>
      <c r="E1725" t="s">
        <v>4944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2688</v>
      </c>
      <c r="B1726" t="s">
        <v>4732</v>
      </c>
      <c r="D1726" t="b">
        <f>IFERROR(VLOOKUP(B1726,PatData!$A$2:$A$1440,1,),"")&lt;&gt;""</f>
        <v>0</v>
      </c>
      <c r="E1726" t="s">
        <v>4945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2689</v>
      </c>
      <c r="B1727" t="s">
        <v>4733</v>
      </c>
      <c r="D1727" t="b">
        <f>IFERROR(VLOOKUP(B1727,PatData!$A$2:$A$1440,1,),"")&lt;&gt;""</f>
        <v>0</v>
      </c>
      <c r="E1727" t="s">
        <v>4946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2690</v>
      </c>
      <c r="B1728" t="s">
        <v>4734</v>
      </c>
      <c r="D1728" t="b">
        <f>IFERROR(VLOOKUP(B1728,PatData!$A$2:$A$1440,1,),"")&lt;&gt;""</f>
        <v>0</v>
      </c>
      <c r="E1728" t="s">
        <v>4947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2691</v>
      </c>
      <c r="B1729" t="s">
        <v>4735</v>
      </c>
      <c r="D1729" t="b">
        <f>IFERROR(VLOOKUP(B1729,PatData!$A$2:$A$1440,1,),"")&lt;&gt;""</f>
        <v>0</v>
      </c>
      <c r="E1729" t="s">
        <v>4948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2692</v>
      </c>
      <c r="B1730" t="s">
        <v>4736</v>
      </c>
      <c r="D1730" t="b">
        <f>IFERROR(VLOOKUP(B1730,PatData!$A$2:$A$1440,1,),"")&lt;&gt;""</f>
        <v>0</v>
      </c>
      <c r="E1730" t="s">
        <v>4949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2693</v>
      </c>
      <c r="B1731" t="s">
        <v>4737</v>
      </c>
      <c r="D1731" t="b">
        <f>IFERROR(VLOOKUP(B1731,PatData!$A$2:$A$1440,1,),"")&lt;&gt;""</f>
        <v>0</v>
      </c>
      <c r="E1731" t="s">
        <v>4950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2694</v>
      </c>
      <c r="B1732" t="s">
        <v>4738</v>
      </c>
      <c r="D1732" t="b">
        <f>IFERROR(VLOOKUP(B1732,PatData!$A$2:$A$1440,1,),"")&lt;&gt;""</f>
        <v>0</v>
      </c>
      <c r="E1732" t="s">
        <v>4951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2695</v>
      </c>
      <c r="B1733" t="s">
        <v>4739</v>
      </c>
      <c r="D1733" t="b">
        <f>IFERROR(VLOOKUP(B1733,PatData!$A$2:$A$1440,1,),"")&lt;&gt;""</f>
        <v>0</v>
      </c>
      <c r="E1733" t="s">
        <v>4952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2696</v>
      </c>
      <c r="B1734" t="s">
        <v>4740</v>
      </c>
      <c r="D1734" t="b">
        <f>IFERROR(VLOOKUP(B1734,PatData!$A$2:$A$1440,1,),"")&lt;&gt;""</f>
        <v>0</v>
      </c>
      <c r="E1734" t="s">
        <v>4953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2697</v>
      </c>
      <c r="B1735" t="s">
        <v>4741</v>
      </c>
      <c r="D1735" t="b">
        <f>IFERROR(VLOOKUP(B1735,PatData!$A$2:$A$1440,1,),"")&lt;&gt;""</f>
        <v>0</v>
      </c>
      <c r="E1735" t="s">
        <v>4954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2698</v>
      </c>
      <c r="B1736" t="s">
        <v>4742</v>
      </c>
      <c r="D1736" t="b">
        <f>IFERROR(VLOOKUP(B1736,PatData!$A$2:$A$1440,1,),"")&lt;&gt;""</f>
        <v>0</v>
      </c>
      <c r="E1736" t="s">
        <v>4955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2699</v>
      </c>
      <c r="B1737" t="s">
        <v>4743</v>
      </c>
      <c r="D1737" t="b">
        <f>IFERROR(VLOOKUP(B1737,PatData!$A$2:$A$1440,1,),"")&lt;&gt;""</f>
        <v>0</v>
      </c>
      <c r="E1737" t="s">
        <v>4956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2700</v>
      </c>
      <c r="B1738" t="s">
        <v>4744</v>
      </c>
      <c r="D1738" t="b">
        <f>IFERROR(VLOOKUP(B1738,PatData!$A$2:$A$1440,1,),"")&lt;&gt;""</f>
        <v>0</v>
      </c>
      <c r="E1738" t="s">
        <v>4957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2701</v>
      </c>
      <c r="B1739" t="s">
        <v>4745</v>
      </c>
      <c r="D1739" t="b">
        <f>IFERROR(VLOOKUP(B1739,PatData!$A$2:$A$1440,1,),"")&lt;&gt;""</f>
        <v>0</v>
      </c>
      <c r="E1739" t="s">
        <v>4958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2702</v>
      </c>
      <c r="B1740" t="s">
        <v>4746</v>
      </c>
      <c r="D1740" t="b">
        <f>IFERROR(VLOOKUP(B1740,PatData!$A$2:$A$1440,1,),"")&lt;&gt;""</f>
        <v>0</v>
      </c>
      <c r="E1740" t="s">
        <v>4959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3101</v>
      </c>
      <c r="B1741" t="s">
        <v>4772</v>
      </c>
      <c r="D1741" t="b">
        <f>IFERROR(VLOOKUP(B1741,PatData!$A$2:$A$1440,1,),"")&lt;&gt;""</f>
        <v>0</v>
      </c>
      <c r="E1741" t="s">
        <v>4960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3102</v>
      </c>
      <c r="B1742" t="s">
        <v>4773</v>
      </c>
      <c r="D1742" t="b">
        <f>IFERROR(VLOOKUP(B1742,PatData!$A$2:$A$1440,1,),"")&lt;&gt;""</f>
        <v>0</v>
      </c>
      <c r="E1742" t="s">
        <v>4961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3103</v>
      </c>
      <c r="B1743" t="s">
        <v>4774</v>
      </c>
      <c r="D1743" t="b">
        <f>IFERROR(VLOOKUP(B1743,PatData!$A$2:$A$1440,1,),"")&lt;&gt;""</f>
        <v>0</v>
      </c>
      <c r="E1743" t="s">
        <v>4962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3104</v>
      </c>
      <c r="B1744" t="s">
        <v>4775</v>
      </c>
      <c r="D1744" t="b">
        <f>IFERROR(VLOOKUP(B1744,PatData!$A$2:$A$1440,1,),"")&lt;&gt;""</f>
        <v>0</v>
      </c>
      <c r="E1744" t="s">
        <v>4963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3105</v>
      </c>
      <c r="B1745" t="s">
        <v>4776</v>
      </c>
      <c r="D1745" t="b">
        <f>IFERROR(VLOOKUP(B1745,PatData!$A$2:$A$1440,1,),"")&lt;&gt;""</f>
        <v>0</v>
      </c>
      <c r="E1745" t="s">
        <v>4964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3106</v>
      </c>
      <c r="B1746" t="s">
        <v>4777</v>
      </c>
      <c r="D1746" t="b">
        <f>IFERROR(VLOOKUP(B1746,PatData!$A$2:$A$1440,1,),"")&lt;&gt;""</f>
        <v>0</v>
      </c>
      <c r="E1746" t="s">
        <v>4965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3107</v>
      </c>
      <c r="B1747" t="s">
        <v>4778</v>
      </c>
      <c r="D1747" t="b">
        <f>IFERROR(VLOOKUP(B1747,PatData!$A$2:$A$1440,1,),"")&lt;&gt;""</f>
        <v>0</v>
      </c>
      <c r="E1747" t="s">
        <v>455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3108</v>
      </c>
      <c r="B1748" t="s">
        <v>4779</v>
      </c>
      <c r="D1748" t="b">
        <f>IFERROR(VLOOKUP(B1748,PatData!$A$2:$A$1440,1,),"")&lt;&gt;""</f>
        <v>0</v>
      </c>
      <c r="E1748" t="s">
        <v>4966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3109</v>
      </c>
      <c r="B1749" t="s">
        <v>4780</v>
      </c>
      <c r="D1749" t="b">
        <f>IFERROR(VLOOKUP(B1749,PatData!$A$2:$A$1440,1,),"")&lt;&gt;""</f>
        <v>0</v>
      </c>
      <c r="E1749" t="s">
        <v>4967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3110</v>
      </c>
      <c r="B1750" t="s">
        <v>4781</v>
      </c>
      <c r="D1750" t="b">
        <f>IFERROR(VLOOKUP(B1750,PatData!$A$2:$A$1440,1,),"")&lt;&gt;""</f>
        <v>0</v>
      </c>
      <c r="E1750" t="s">
        <v>4968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3111</v>
      </c>
      <c r="B1751" t="s">
        <v>4782</v>
      </c>
      <c r="D1751" t="b">
        <f>IFERROR(VLOOKUP(B1751,PatData!$A$2:$A$1440,1,),"")&lt;&gt;""</f>
        <v>0</v>
      </c>
      <c r="E1751" t="s">
        <v>4969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3112</v>
      </c>
      <c r="B1752" t="s">
        <v>4783</v>
      </c>
      <c r="D1752" t="b">
        <f>IFERROR(VLOOKUP(B1752,PatData!$A$2:$A$1440,1,),"")&lt;&gt;""</f>
        <v>0</v>
      </c>
      <c r="E1752" t="s">
        <v>4970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3113</v>
      </c>
      <c r="B1753" t="s">
        <v>4784</v>
      </c>
      <c r="D1753" t="b">
        <f>IFERROR(VLOOKUP(B1753,PatData!$A$2:$A$1440,1,),"")&lt;&gt;""</f>
        <v>0</v>
      </c>
      <c r="E1753" t="s">
        <v>578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3114</v>
      </c>
      <c r="B1754" t="s">
        <v>4785</v>
      </c>
      <c r="D1754" t="b">
        <f>IFERROR(VLOOKUP(B1754,PatData!$A$2:$A$1440,1,),"")&lt;&gt;""</f>
        <v>0</v>
      </c>
      <c r="E1754" t="s">
        <v>4971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3115</v>
      </c>
      <c r="B1755" t="s">
        <v>4786</v>
      </c>
      <c r="D1755" t="b">
        <f>IFERROR(VLOOKUP(B1755,PatData!$A$2:$A$1440,1,),"")&lt;&gt;""</f>
        <v>0</v>
      </c>
      <c r="E1755" t="s">
        <v>4972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3116</v>
      </c>
      <c r="B1756" t="s">
        <v>4787</v>
      </c>
      <c r="D1756" t="b">
        <f>IFERROR(VLOOKUP(B1756,PatData!$A$2:$A$1440,1,),"")&lt;&gt;""</f>
        <v>0</v>
      </c>
      <c r="E1756" t="s">
        <v>456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3117</v>
      </c>
      <c r="B1757" t="s">
        <v>4788</v>
      </c>
      <c r="D1757" t="b">
        <f>IFERROR(VLOOKUP(B1757,PatData!$A$2:$A$1440,1,),"")&lt;&gt;""</f>
        <v>0</v>
      </c>
      <c r="E1757" t="s">
        <v>4973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3118</v>
      </c>
      <c r="B1758" t="s">
        <v>4789</v>
      </c>
      <c r="D1758" t="b">
        <f>IFERROR(VLOOKUP(B1758,PatData!$A$2:$A$1440,1,),"")&lt;&gt;""</f>
        <v>0</v>
      </c>
      <c r="E1758" t="s">
        <v>4974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3119</v>
      </c>
      <c r="B1759" t="s">
        <v>4790</v>
      </c>
      <c r="D1759" t="b">
        <f>IFERROR(VLOOKUP(B1759,PatData!$A$2:$A$1440,1,),"")&lt;&gt;""</f>
        <v>0</v>
      </c>
      <c r="E1759" t="s">
        <v>34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3120</v>
      </c>
      <c r="B1760" t="s">
        <v>4791</v>
      </c>
      <c r="D1760" t="b">
        <f>IFERROR(VLOOKUP(B1760,PatData!$A$2:$A$1440,1,),"")&lt;&gt;""</f>
        <v>0</v>
      </c>
      <c r="E1760" t="s">
        <v>4975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3121</v>
      </c>
      <c r="B1761" t="s">
        <v>4792</v>
      </c>
      <c r="D1761" t="b">
        <f>IFERROR(VLOOKUP(B1761,PatData!$A$2:$A$1440,1,),"")&lt;&gt;""</f>
        <v>0</v>
      </c>
      <c r="E1761" t="s">
        <v>4976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3122</v>
      </c>
      <c r="B1762" t="s">
        <v>4793</v>
      </c>
      <c r="D1762" t="b">
        <f>IFERROR(VLOOKUP(B1762,PatData!$A$2:$A$1440,1,),"")&lt;&gt;""</f>
        <v>0</v>
      </c>
      <c r="E1762" t="s">
        <v>580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3123</v>
      </c>
      <c r="B1763" t="s">
        <v>4794</v>
      </c>
      <c r="D1763" t="b">
        <f>IFERROR(VLOOKUP(B1763,PatData!$A$2:$A$1440,1,),"")&lt;&gt;""</f>
        <v>0</v>
      </c>
      <c r="E1763" t="s">
        <v>4977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3124</v>
      </c>
      <c r="B1764" t="s">
        <v>4795</v>
      </c>
      <c r="D1764" t="b">
        <f>IFERROR(VLOOKUP(B1764,PatData!$A$2:$A$1440,1,),"")&lt;&gt;""</f>
        <v>0</v>
      </c>
      <c r="E1764" t="s">
        <v>4978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3125</v>
      </c>
      <c r="B1765" t="s">
        <v>4796</v>
      </c>
      <c r="D1765" t="b">
        <f>IFERROR(VLOOKUP(B1765,PatData!$A$2:$A$1440,1,),"")&lt;&gt;""</f>
        <v>0</v>
      </c>
      <c r="E1765" t="s">
        <v>579</v>
      </c>
      <c r="F1765" t="b">
        <v>0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3126</v>
      </c>
      <c r="B1766" t="s">
        <v>4797</v>
      </c>
      <c r="D1766" t="b">
        <f>IFERROR(VLOOKUP(B1766,PatData!$A$2:$A$1440,1,),"")&lt;&gt;""</f>
        <v>0</v>
      </c>
      <c r="E1766" t="s">
        <v>4979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3127</v>
      </c>
      <c r="B1767" t="s">
        <v>4798</v>
      </c>
      <c r="D1767" t="b">
        <f>IFERROR(VLOOKUP(B1767,PatData!$A$2:$A$1440,1,),"")&lt;&gt;""</f>
        <v>0</v>
      </c>
      <c r="E1767" t="s">
        <v>4980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3128</v>
      </c>
      <c r="B1768" t="s">
        <v>4799</v>
      </c>
      <c r="D1768" t="b">
        <f>IFERROR(VLOOKUP(B1768,PatData!$A$2:$A$1440,1,),"")&lt;&gt;""</f>
        <v>0</v>
      </c>
      <c r="E1768" t="s">
        <v>359</v>
      </c>
      <c r="F1768" t="b">
        <v>0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3129</v>
      </c>
      <c r="B1769" t="s">
        <v>4800</v>
      </c>
      <c r="D1769" t="b">
        <f>IFERROR(VLOOKUP(B1769,PatData!$A$2:$A$1440,1,),"")&lt;&gt;""</f>
        <v>0</v>
      </c>
      <c r="E1769" t="s">
        <v>4981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3130</v>
      </c>
      <c r="B1770" t="s">
        <v>4801</v>
      </c>
      <c r="D1770" t="b">
        <f>IFERROR(VLOOKUP(B1770,PatData!$A$2:$A$1440,1,),"")&lt;&gt;""</f>
        <v>0</v>
      </c>
      <c r="E1770" t="s">
        <v>4982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3131</v>
      </c>
      <c r="B1771" t="s">
        <v>4802</v>
      </c>
      <c r="D1771" t="b">
        <f>IFERROR(VLOOKUP(B1771,PatData!$A$2:$A$1440,1,),"")&lt;&gt;""</f>
        <v>0</v>
      </c>
      <c r="E1771" t="s">
        <v>217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3132</v>
      </c>
      <c r="B1772" t="s">
        <v>4803</v>
      </c>
      <c r="D1772" t="b">
        <f>IFERROR(VLOOKUP(B1772,PatData!$A$2:$A$1440,1,),"")&lt;&gt;""</f>
        <v>0</v>
      </c>
      <c r="E1772" t="s">
        <v>4983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3133</v>
      </c>
      <c r="B1773" t="s">
        <v>4804</v>
      </c>
      <c r="D1773" t="b">
        <f>IFERROR(VLOOKUP(B1773,PatData!$A$2:$A$1440,1,),"")&lt;&gt;""</f>
        <v>0</v>
      </c>
      <c r="E1773" t="s">
        <v>4984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3134</v>
      </c>
      <c r="B1774" t="s">
        <v>4805</v>
      </c>
      <c r="D1774" t="b">
        <f>IFERROR(VLOOKUP(B1774,PatData!$A$2:$A$1440,1,),"")&lt;&gt;""</f>
        <v>0</v>
      </c>
      <c r="E1774" t="s">
        <v>4985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3135</v>
      </c>
      <c r="B1775" t="s">
        <v>4806</v>
      </c>
      <c r="D1775" t="b">
        <f>IFERROR(VLOOKUP(B1775,PatData!$A$2:$A$1440,1,),"")&lt;&gt;""</f>
        <v>0</v>
      </c>
      <c r="E1775" t="s">
        <v>4986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3136</v>
      </c>
      <c r="B1776" t="s">
        <v>4807</v>
      </c>
      <c r="D1776" t="b">
        <f>IFERROR(VLOOKUP(B1776,PatData!$A$2:$A$1440,1,),"")&lt;&gt;""</f>
        <v>0</v>
      </c>
      <c r="E1776" t="s">
        <v>4987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3137</v>
      </c>
      <c r="B1777" t="s">
        <v>4808</v>
      </c>
      <c r="D1777" t="b">
        <f>IFERROR(VLOOKUP(B1777,PatData!$A$2:$A$1440,1,),"")&lt;&gt;""</f>
        <v>0</v>
      </c>
      <c r="E1777" t="s">
        <v>4962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3138</v>
      </c>
      <c r="B1778" t="s">
        <v>4809</v>
      </c>
      <c r="D1778" t="b">
        <f>IFERROR(VLOOKUP(B1778,PatData!$A$2:$A$1440,1,),"")&lt;&gt;""</f>
        <v>0</v>
      </c>
      <c r="E1778" t="s">
        <v>4988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3139</v>
      </c>
      <c r="B1779" t="s">
        <v>4810</v>
      </c>
      <c r="D1779" t="b">
        <f>IFERROR(VLOOKUP(B1779,PatData!$A$2:$A$1440,1,),"")&lt;&gt;""</f>
        <v>0</v>
      </c>
      <c r="E1779" t="s">
        <v>4989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3140</v>
      </c>
      <c r="B1780" t="s">
        <v>4811</v>
      </c>
      <c r="D1780" t="b">
        <f>IFERROR(VLOOKUP(B1780,PatData!$A$2:$A$1440,1,),"")&lt;&gt;""</f>
        <v>0</v>
      </c>
      <c r="E1780" t="s">
        <v>4990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3141</v>
      </c>
      <c r="B1781" t="s">
        <v>4812</v>
      </c>
      <c r="D1781" t="b">
        <f>IFERROR(VLOOKUP(B1781,PatData!$A$2:$A$1440,1,),"")&lt;&gt;""</f>
        <v>0</v>
      </c>
      <c r="E1781" t="s">
        <v>455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3142</v>
      </c>
      <c r="B1782" t="s">
        <v>4813</v>
      </c>
      <c r="D1782" t="b">
        <f>IFERROR(VLOOKUP(B1782,PatData!$A$2:$A$1440,1,),"")&lt;&gt;""</f>
        <v>0</v>
      </c>
      <c r="E1782" t="s">
        <v>4991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3143</v>
      </c>
      <c r="B1783" t="s">
        <v>4814</v>
      </c>
      <c r="D1783" t="b">
        <f>IFERROR(VLOOKUP(B1783,PatData!$A$2:$A$1440,1,),"")&lt;&gt;""</f>
        <v>0</v>
      </c>
      <c r="E1783" t="s">
        <v>4992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3144</v>
      </c>
      <c r="B1784" t="s">
        <v>4815</v>
      </c>
      <c r="D1784" t="b">
        <f>IFERROR(VLOOKUP(B1784,PatData!$A$2:$A$1440,1,),"")&lt;&gt;""</f>
        <v>0</v>
      </c>
      <c r="E1784" t="s">
        <v>4993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3145</v>
      </c>
      <c r="B1785" t="s">
        <v>4816</v>
      </c>
      <c r="D1785" t="b">
        <f>IFERROR(VLOOKUP(B1785,PatData!$A$2:$A$1440,1,),"")&lt;&gt;""</f>
        <v>0</v>
      </c>
      <c r="E1785" t="s">
        <v>4994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3146</v>
      </c>
      <c r="B1786" t="s">
        <v>4817</v>
      </c>
      <c r="D1786" t="b">
        <f>IFERROR(VLOOKUP(B1786,PatData!$A$2:$A$1440,1,),"")&lt;&gt;""</f>
        <v>0</v>
      </c>
      <c r="E1786" t="s">
        <v>4995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3147</v>
      </c>
      <c r="B1787" t="s">
        <v>4818</v>
      </c>
      <c r="D1787" t="b">
        <f>IFERROR(VLOOKUP(B1787,PatData!$A$2:$A$1440,1,),"")&lt;&gt;""</f>
        <v>0</v>
      </c>
      <c r="E1787" t="s">
        <v>578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3148</v>
      </c>
      <c r="B1788" t="s">
        <v>4819</v>
      </c>
      <c r="D1788" t="b">
        <f>IFERROR(VLOOKUP(B1788,PatData!$A$2:$A$1440,1,),"")&lt;&gt;""</f>
        <v>0</v>
      </c>
      <c r="E1788" t="s">
        <v>4996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3149</v>
      </c>
      <c r="B1789" t="s">
        <v>4820</v>
      </c>
      <c r="D1789" t="b">
        <f>IFERROR(VLOOKUP(B1789,PatData!$A$2:$A$1440,1,),"")&lt;&gt;""</f>
        <v>0</v>
      </c>
      <c r="E1789" t="s">
        <v>4997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3150</v>
      </c>
      <c r="B1790" t="s">
        <v>4821</v>
      </c>
      <c r="D1790" t="b">
        <f>IFERROR(VLOOKUP(B1790,PatData!$A$2:$A$1440,1,),"")&lt;&gt;""</f>
        <v>0</v>
      </c>
      <c r="E1790" t="s">
        <v>456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3151</v>
      </c>
      <c r="B1791" t="s">
        <v>4822</v>
      </c>
      <c r="D1791" t="b">
        <f>IFERROR(VLOOKUP(B1791,PatData!$A$2:$A$1440,1,),"")&lt;&gt;""</f>
        <v>0</v>
      </c>
      <c r="E1791" t="s">
        <v>4998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3152</v>
      </c>
      <c r="B1792" t="s">
        <v>4823</v>
      </c>
      <c r="D1792" t="b">
        <f>IFERROR(VLOOKUP(B1792,PatData!$A$2:$A$1440,1,),"")&lt;&gt;""</f>
        <v>0</v>
      </c>
      <c r="E1792" t="s">
        <v>4999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3153</v>
      </c>
      <c r="B1793" t="s">
        <v>4824</v>
      </c>
      <c r="D1793" t="b">
        <f>IFERROR(VLOOKUP(B1793,PatData!$A$2:$A$1440,1,),"")&lt;&gt;""</f>
        <v>0</v>
      </c>
      <c r="E1793" t="s">
        <v>34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3154</v>
      </c>
      <c r="B1794" t="s">
        <v>4825</v>
      </c>
      <c r="D1794" t="b">
        <f>IFERROR(VLOOKUP(B1794,PatData!$A$2:$A$1440,1,),"")&lt;&gt;""</f>
        <v>0</v>
      </c>
      <c r="E1794" t="s">
        <v>5000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3155</v>
      </c>
      <c r="B1795" t="s">
        <v>4826</v>
      </c>
      <c r="D1795" t="b">
        <f>IFERROR(VLOOKUP(B1795,PatData!$A$2:$A$1440,1,),"")&lt;&gt;""</f>
        <v>0</v>
      </c>
      <c r="E1795" t="s">
        <v>5001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3156</v>
      </c>
      <c r="B1796" t="s">
        <v>4827</v>
      </c>
      <c r="D1796" t="b">
        <f>IFERROR(VLOOKUP(B1796,PatData!$A$2:$A$1440,1,),"")&lt;&gt;""</f>
        <v>0</v>
      </c>
      <c r="E1796" t="s">
        <v>580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3157</v>
      </c>
      <c r="B1797" t="s">
        <v>4828</v>
      </c>
      <c r="D1797" t="b">
        <f>IFERROR(VLOOKUP(B1797,PatData!$A$2:$A$1440,1,),"")&lt;&gt;""</f>
        <v>0</v>
      </c>
      <c r="E1797" t="s">
        <v>5002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3158</v>
      </c>
      <c r="B1798" t="s">
        <v>4829</v>
      </c>
      <c r="D1798" t="b">
        <f>IFERROR(VLOOKUP(B1798,PatData!$A$2:$A$1440,1,),"")&lt;&gt;""</f>
        <v>0</v>
      </c>
      <c r="E1798" t="s">
        <v>5003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3159</v>
      </c>
      <c r="B1799" t="s">
        <v>4830</v>
      </c>
      <c r="D1799" t="b">
        <f>IFERROR(VLOOKUP(B1799,PatData!$A$2:$A$1440,1,),"")&lt;&gt;""</f>
        <v>0</v>
      </c>
      <c r="E1799" t="s">
        <v>579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3160</v>
      </c>
      <c r="B1800" t="s">
        <v>4831</v>
      </c>
      <c r="D1800" t="b">
        <f>IFERROR(VLOOKUP(B1800,PatData!$A$2:$A$1440,1,),"")&lt;&gt;""</f>
        <v>0</v>
      </c>
      <c r="E1800" t="s">
        <v>5004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3161</v>
      </c>
      <c r="B1801" t="s">
        <v>4832</v>
      </c>
      <c r="D1801" t="b">
        <f>IFERROR(VLOOKUP(B1801,PatData!$A$2:$A$1440,1,),"")&lt;&gt;""</f>
        <v>0</v>
      </c>
      <c r="E1801" t="s">
        <v>5005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3162</v>
      </c>
      <c r="B1802" t="s">
        <v>4833</v>
      </c>
      <c r="D1802" t="b">
        <f>IFERROR(VLOOKUP(B1802,PatData!$A$2:$A$1440,1,),"")&lt;&gt;""</f>
        <v>0</v>
      </c>
      <c r="E1802" t="s">
        <v>359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3163</v>
      </c>
      <c r="B1803" t="s">
        <v>4834</v>
      </c>
      <c r="D1803" t="b">
        <f>IFERROR(VLOOKUP(B1803,PatData!$A$2:$A$1440,1,),"")&lt;&gt;""</f>
        <v>0</v>
      </c>
      <c r="E1803" t="s">
        <v>5006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3164</v>
      </c>
      <c r="B1804" t="s">
        <v>4835</v>
      </c>
      <c r="D1804" t="b">
        <f>IFERROR(VLOOKUP(B1804,PatData!$A$2:$A$1440,1,),"")&lt;&gt;""</f>
        <v>0</v>
      </c>
      <c r="E1804" t="s">
        <v>5007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3165</v>
      </c>
      <c r="B1805" t="s">
        <v>4836</v>
      </c>
      <c r="D1805" t="b">
        <f>IFERROR(VLOOKUP(B1805,PatData!$A$2:$A$1440,1,),"")&lt;&gt;""</f>
        <v>0</v>
      </c>
      <c r="E1805" t="s">
        <v>217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3166</v>
      </c>
      <c r="B1806" t="s">
        <v>4837</v>
      </c>
      <c r="D1806" t="b">
        <f>IFERROR(VLOOKUP(B1806,PatData!$A$2:$A$1440,1,),"")&lt;&gt;""</f>
        <v>0</v>
      </c>
      <c r="E1806" t="s">
        <v>4983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3167</v>
      </c>
      <c r="B1807" t="s">
        <v>4838</v>
      </c>
      <c r="D1807" t="b">
        <f>IFERROR(VLOOKUP(B1807,PatData!$A$2:$A$1440,1,),"")&lt;&gt;""</f>
        <v>0</v>
      </c>
      <c r="E1807" t="s">
        <v>5008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3168</v>
      </c>
      <c r="B1808" t="s">
        <v>4839</v>
      </c>
      <c r="D1808" t="b">
        <f>IFERROR(VLOOKUP(B1808,PatData!$A$2:$A$1440,1,),"")&lt;&gt;""</f>
        <v>0</v>
      </c>
      <c r="E1808" t="s">
        <v>4985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3360</v>
      </c>
      <c r="B1809" t="s">
        <v>4750</v>
      </c>
      <c r="D1809" t="b">
        <f>IFERROR(VLOOKUP(B1809,PatData!$A$2:$A$1440,1,),"")&lt;&gt;""</f>
        <v>0</v>
      </c>
      <c r="E1809" t="s">
        <v>5009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3361</v>
      </c>
      <c r="B1810" t="s">
        <v>4751</v>
      </c>
      <c r="D1810" t="b">
        <f>IFERROR(VLOOKUP(B1810,PatData!$A$2:$A$1440,1,),"")&lt;&gt;""</f>
        <v>0</v>
      </c>
      <c r="E1810" t="s">
        <v>5010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3362</v>
      </c>
      <c r="B1811" t="s">
        <v>4752</v>
      </c>
      <c r="D1811" t="b">
        <f>IFERROR(VLOOKUP(B1811,PatData!$A$2:$A$1440,1,),"")&lt;&gt;""</f>
        <v>0</v>
      </c>
      <c r="E1811" t="s">
        <v>5011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3363</v>
      </c>
      <c r="B1812" t="s">
        <v>4753</v>
      </c>
      <c r="D1812" t="b">
        <f>IFERROR(VLOOKUP(B1812,PatData!$A$2:$A$1440,1,),"")&lt;&gt;""</f>
        <v>0</v>
      </c>
      <c r="E1812" t="s">
        <v>5012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3786</v>
      </c>
      <c r="B1813" t="s">
        <v>4641</v>
      </c>
      <c r="D1813" t="b">
        <f>IFERROR(VLOOKUP(B1813,PatData!$A$2:$A$1440,1,),"")&lt;&gt;""</f>
        <v>0</v>
      </c>
      <c r="E1813" t="s">
        <v>5013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2072</v>
      </c>
      <c r="B1814" t="s">
        <v>2037</v>
      </c>
      <c r="D1814" t="b">
        <f>IFERROR(VLOOKUP(B1814,PatData!$A$2:$A$1440,1,),"")&lt;&gt;""</f>
        <v>0</v>
      </c>
      <c r="E1814" t="s">
        <v>5013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5016</v>
      </c>
      <c r="B1815" t="s">
        <v>2038</v>
      </c>
      <c r="D1815" t="b">
        <f>IFERROR(VLOOKUP(B1815,PatData!$A$2:$A$1440,1,),"")&lt;&gt;""</f>
        <v>0</v>
      </c>
      <c r="E1815" t="s">
        <v>5013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3717</v>
      </c>
      <c r="B1816" t="s">
        <v>2039</v>
      </c>
      <c r="D1816" t="b">
        <f>IFERROR(VLOOKUP(B1816,PatData!$A$2:$A$1440,1,),"")&lt;&gt;""</f>
        <v>0</v>
      </c>
      <c r="E1816" t="s">
        <v>5013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3720</v>
      </c>
      <c r="B1817" t="s">
        <v>2040</v>
      </c>
      <c r="D1817" t="b">
        <f>IFERROR(VLOOKUP(B1817,PatData!$A$2:$A$1440,1,),"")&lt;&gt;""</f>
        <v>0</v>
      </c>
      <c r="E1817" t="s">
        <v>5013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3722</v>
      </c>
      <c r="B1818" t="s">
        <v>2041</v>
      </c>
      <c r="D1818" t="b">
        <f>IFERROR(VLOOKUP(B1818,PatData!$A$2:$A$1440,1,),"")&lt;&gt;""</f>
        <v>0</v>
      </c>
      <c r="E1818" t="s">
        <v>5013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3723</v>
      </c>
      <c r="B1819" t="s">
        <v>2042</v>
      </c>
      <c r="D1819" t="b">
        <f>IFERROR(VLOOKUP(B1819,PatData!$A$2:$A$1440,1,),"")&lt;&gt;""</f>
        <v>0</v>
      </c>
      <c r="E1819" t="s">
        <v>5013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3724</v>
      </c>
      <c r="B1820" t="s">
        <v>2043</v>
      </c>
      <c r="D1820" t="b">
        <f>IFERROR(VLOOKUP(B1820,PatData!$A$2:$A$1440,1,),"")&lt;&gt;""</f>
        <v>0</v>
      </c>
      <c r="E1820" t="s">
        <v>5013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3725</v>
      </c>
      <c r="B1821" t="s">
        <v>2044</v>
      </c>
      <c r="D1821" t="b">
        <f>IFERROR(VLOOKUP(B1821,PatData!$A$2:$A$1440,1,),"")&lt;&gt;""</f>
        <v>0</v>
      </c>
      <c r="E1821" t="s">
        <v>5013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3726</v>
      </c>
      <c r="B1822" t="s">
        <v>2045</v>
      </c>
      <c r="D1822" t="b">
        <f>IFERROR(VLOOKUP(B1822,PatData!$A$2:$A$1440,1,),"")&lt;&gt;""</f>
        <v>0</v>
      </c>
      <c r="E1822" t="s">
        <v>5013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3727</v>
      </c>
      <c r="B1823" t="s">
        <v>2046</v>
      </c>
      <c r="D1823" t="b">
        <f>IFERROR(VLOOKUP(B1823,PatData!$A$2:$A$1440,1,),"")&lt;&gt;""</f>
        <v>0</v>
      </c>
      <c r="E1823" t="s">
        <v>5013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3728</v>
      </c>
      <c r="B1824" t="s">
        <v>2047</v>
      </c>
      <c r="D1824" t="b">
        <f>IFERROR(VLOOKUP(B1824,PatData!$A$2:$A$1440,1,),"")&lt;&gt;""</f>
        <v>0</v>
      </c>
      <c r="E1824" t="s">
        <v>5013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3729</v>
      </c>
      <c r="B1825" t="s">
        <v>2048</v>
      </c>
      <c r="D1825" t="b">
        <f>IFERROR(VLOOKUP(B1825,PatData!$A$2:$A$1440,1,),"")&lt;&gt;""</f>
        <v>0</v>
      </c>
      <c r="E1825" t="s">
        <v>5013</v>
      </c>
      <c r="F1825" t="b">
        <v>1</v>
      </c>
      <c r="G1825" t="b">
        <v>0</v>
      </c>
      <c r="H1825" t="b">
        <v>0</v>
      </c>
      <c r="I1825" t="b">
        <v>0</v>
      </c>
    </row>
  </sheetData>
  <autoFilter ref="A1:I18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 t="s">
        <v>3802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  <c r="C6" t="s">
        <v>3803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376</v>
      </c>
      <c r="E17" t="s">
        <v>377</v>
      </c>
      <c r="F17" s="20">
        <f ca="1">TODAY()-__4_GebDatum+1</f>
        <v>364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378</v>
      </c>
      <c r="F18">
        <f>_Pat__Gewicht/10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5020</v>
      </c>
      <c r="B2" t="s">
        <v>5019</v>
      </c>
    </row>
    <row r="3" spans="1:2" x14ac:dyDescent="0.35">
      <c r="A3" t="s">
        <v>5021</v>
      </c>
      <c r="B3" t="s">
        <v>5019</v>
      </c>
    </row>
    <row r="4" spans="1:2" x14ac:dyDescent="0.35">
      <c r="A4" t="s">
        <v>232</v>
      </c>
      <c r="B4">
        <v>42640</v>
      </c>
    </row>
    <row r="5" spans="1:2" x14ac:dyDescent="0.35">
      <c r="A5" t="s">
        <v>5022</v>
      </c>
      <c r="B5" t="b">
        <v>1</v>
      </c>
    </row>
    <row r="6" spans="1:2" x14ac:dyDescent="0.35">
      <c r="A6" t="s">
        <v>5023</v>
      </c>
      <c r="B6">
        <v>7</v>
      </c>
    </row>
    <row r="7" spans="1:2" x14ac:dyDescent="0.35">
      <c r="A7" t="s">
        <v>5024</v>
      </c>
      <c r="B7" t="b">
        <v>1</v>
      </c>
    </row>
    <row r="8" spans="1:2" x14ac:dyDescent="0.35">
      <c r="A8" t="s">
        <v>5025</v>
      </c>
      <c r="B8">
        <v>1</v>
      </c>
    </row>
    <row r="9" spans="1:2" x14ac:dyDescent="0.35">
      <c r="A9" t="s">
        <v>5026</v>
      </c>
    </row>
    <row r="10" spans="1:2" x14ac:dyDescent="0.35">
      <c r="A10" t="s">
        <v>5027</v>
      </c>
    </row>
    <row r="11" spans="1:2" x14ac:dyDescent="0.35">
      <c r="A11" t="s">
        <v>5028</v>
      </c>
    </row>
    <row r="12" spans="1:2" x14ac:dyDescent="0.35">
      <c r="A12" t="s">
        <v>5029</v>
      </c>
    </row>
    <row r="13" spans="1:2" x14ac:dyDescent="0.35">
      <c r="A13" t="s">
        <v>5030</v>
      </c>
    </row>
    <row r="14" spans="1:2" x14ac:dyDescent="0.35">
      <c r="A14" t="s">
        <v>5031</v>
      </c>
    </row>
    <row r="15" spans="1:2" x14ac:dyDescent="0.35">
      <c r="A15" t="s">
        <v>5032</v>
      </c>
    </row>
    <row r="16" spans="1:2" x14ac:dyDescent="0.35">
      <c r="A16" t="s">
        <v>5033</v>
      </c>
    </row>
    <row r="17" spans="1:2" x14ac:dyDescent="0.35">
      <c r="A17" t="s">
        <v>5034</v>
      </c>
    </row>
    <row r="18" spans="1:2" x14ac:dyDescent="0.35">
      <c r="A18" t="s">
        <v>5035</v>
      </c>
    </row>
    <row r="19" spans="1:2" x14ac:dyDescent="0.35">
      <c r="A19" t="s">
        <v>5036</v>
      </c>
      <c r="B19">
        <v>4</v>
      </c>
    </row>
    <row r="20" spans="1:2" x14ac:dyDescent="0.35">
      <c r="A20" t="s">
        <v>5037</v>
      </c>
    </row>
    <row r="21" spans="1:2" x14ac:dyDescent="0.35">
      <c r="A21" t="s">
        <v>5876</v>
      </c>
    </row>
    <row r="22" spans="1:2" x14ac:dyDescent="0.35">
      <c r="A22" t="s">
        <v>5877</v>
      </c>
    </row>
    <row r="23" spans="1:2" x14ac:dyDescent="0.35">
      <c r="A23" t="s">
        <v>5878</v>
      </c>
    </row>
    <row r="24" spans="1:2" x14ac:dyDescent="0.35">
      <c r="A24" t="s">
        <v>5879</v>
      </c>
    </row>
    <row r="25" spans="1:2" x14ac:dyDescent="0.35">
      <c r="A25" t="s">
        <v>5880</v>
      </c>
    </row>
    <row r="26" spans="1:2" x14ac:dyDescent="0.35">
      <c r="A26" t="s">
        <v>5881</v>
      </c>
    </row>
    <row r="27" spans="1:2" x14ac:dyDescent="0.35">
      <c r="A27" t="s">
        <v>5882</v>
      </c>
    </row>
    <row r="28" spans="1:2" x14ac:dyDescent="0.35">
      <c r="A28" t="s">
        <v>5883</v>
      </c>
    </row>
    <row r="29" spans="1:2" x14ac:dyDescent="0.35">
      <c r="A29" t="s">
        <v>5884</v>
      </c>
    </row>
    <row r="30" spans="1:2" x14ac:dyDescent="0.35">
      <c r="A30" t="s">
        <v>5885</v>
      </c>
    </row>
    <row r="31" spans="1:2" x14ac:dyDescent="0.35">
      <c r="A31" t="s">
        <v>5038</v>
      </c>
      <c r="B31">
        <v>1</v>
      </c>
    </row>
    <row r="32" spans="1:2" x14ac:dyDescent="0.35">
      <c r="A32" t="s">
        <v>5039</v>
      </c>
    </row>
    <row r="33" spans="1:2" x14ac:dyDescent="0.35">
      <c r="A33" t="s">
        <v>5040</v>
      </c>
    </row>
    <row r="34" spans="1:2" x14ac:dyDescent="0.35">
      <c r="A34" t="s">
        <v>5041</v>
      </c>
    </row>
    <row r="35" spans="1:2" x14ac:dyDescent="0.35">
      <c r="A35" t="s">
        <v>5042</v>
      </c>
    </row>
    <row r="36" spans="1:2" x14ac:dyDescent="0.35">
      <c r="A36" t="s">
        <v>5043</v>
      </c>
    </row>
    <row r="37" spans="1:2" x14ac:dyDescent="0.35">
      <c r="A37" t="s">
        <v>5044</v>
      </c>
    </row>
    <row r="38" spans="1:2" x14ac:dyDescent="0.35">
      <c r="A38" t="s">
        <v>5045</v>
      </c>
      <c r="B38" t="s">
        <v>176</v>
      </c>
    </row>
    <row r="39" spans="1:2" x14ac:dyDescent="0.35">
      <c r="A39" t="s">
        <v>5046</v>
      </c>
    </row>
    <row r="40" spans="1:2" x14ac:dyDescent="0.35">
      <c r="A40" t="s">
        <v>5047</v>
      </c>
    </row>
    <row r="41" spans="1:2" x14ac:dyDescent="0.35">
      <c r="A41" t="s">
        <v>5048</v>
      </c>
    </row>
    <row r="42" spans="1:2" x14ac:dyDescent="0.35">
      <c r="A42" t="s">
        <v>5049</v>
      </c>
    </row>
    <row r="43" spans="1:2" x14ac:dyDescent="0.35">
      <c r="A43" t="s">
        <v>5050</v>
      </c>
    </row>
    <row r="44" spans="1:2" x14ac:dyDescent="0.35">
      <c r="A44" t="s">
        <v>5051</v>
      </c>
    </row>
    <row r="45" spans="1:2" x14ac:dyDescent="0.35">
      <c r="A45" t="s">
        <v>5052</v>
      </c>
    </row>
    <row r="46" spans="1:2" x14ac:dyDescent="0.35">
      <c r="A46" t="s">
        <v>5053</v>
      </c>
    </row>
    <row r="47" spans="1:2" x14ac:dyDescent="0.35">
      <c r="A47" t="s">
        <v>5054</v>
      </c>
    </row>
    <row r="48" spans="1:2" x14ac:dyDescent="0.35">
      <c r="A48" t="s">
        <v>5055</v>
      </c>
    </row>
    <row r="49" spans="1:2" x14ac:dyDescent="0.35">
      <c r="A49" t="s">
        <v>5056</v>
      </c>
      <c r="B49" t="s">
        <v>176</v>
      </c>
    </row>
    <row r="50" spans="1:2" x14ac:dyDescent="0.35">
      <c r="A50" t="s">
        <v>5057</v>
      </c>
    </row>
    <row r="51" spans="1:2" x14ac:dyDescent="0.35">
      <c r="A51" t="s">
        <v>5886</v>
      </c>
    </row>
    <row r="52" spans="1:2" x14ac:dyDescent="0.35">
      <c r="A52" t="s">
        <v>5887</v>
      </c>
    </row>
    <row r="53" spans="1:2" x14ac:dyDescent="0.35">
      <c r="A53" t="s">
        <v>5888</v>
      </c>
    </row>
    <row r="54" spans="1:2" x14ac:dyDescent="0.35">
      <c r="A54" t="s">
        <v>5889</v>
      </c>
    </row>
    <row r="55" spans="1:2" x14ac:dyDescent="0.35">
      <c r="A55" t="s">
        <v>5890</v>
      </c>
    </row>
    <row r="56" spans="1:2" x14ac:dyDescent="0.35">
      <c r="A56" t="s">
        <v>5891</v>
      </c>
    </row>
    <row r="57" spans="1:2" x14ac:dyDescent="0.35">
      <c r="A57" t="s">
        <v>5892</v>
      </c>
    </row>
    <row r="58" spans="1:2" x14ac:dyDescent="0.35">
      <c r="A58" t="s">
        <v>5893</v>
      </c>
    </row>
    <row r="59" spans="1:2" x14ac:dyDescent="0.35">
      <c r="A59" t="s">
        <v>5894</v>
      </c>
    </row>
    <row r="60" spans="1:2" x14ac:dyDescent="0.35">
      <c r="A60" t="s">
        <v>5895</v>
      </c>
    </row>
    <row r="61" spans="1:2" x14ac:dyDescent="0.35">
      <c r="A61" t="s">
        <v>5058</v>
      </c>
      <c r="B61" t="s">
        <v>176</v>
      </c>
    </row>
    <row r="62" spans="1:2" x14ac:dyDescent="0.35">
      <c r="A62" t="s">
        <v>5059</v>
      </c>
    </row>
    <row r="63" spans="1:2" x14ac:dyDescent="0.35">
      <c r="A63" t="s">
        <v>5060</v>
      </c>
    </row>
    <row r="64" spans="1:2" x14ac:dyDescent="0.35">
      <c r="A64" t="s">
        <v>5061</v>
      </c>
    </row>
    <row r="65" spans="1:2" x14ac:dyDescent="0.35">
      <c r="A65" t="s">
        <v>5062</v>
      </c>
    </row>
    <row r="66" spans="1:2" x14ac:dyDescent="0.35">
      <c r="A66" t="s">
        <v>5063</v>
      </c>
    </row>
    <row r="67" spans="1:2" x14ac:dyDescent="0.35">
      <c r="A67" t="s">
        <v>5064</v>
      </c>
    </row>
    <row r="68" spans="1:2" x14ac:dyDescent="0.35">
      <c r="A68" t="s">
        <v>5065</v>
      </c>
      <c r="B68">
        <v>1</v>
      </c>
    </row>
    <row r="69" spans="1:2" x14ac:dyDescent="0.35">
      <c r="A69" t="s">
        <v>5066</v>
      </c>
    </row>
    <row r="70" spans="1:2" x14ac:dyDescent="0.35">
      <c r="A70" t="s">
        <v>5067</v>
      </c>
    </row>
    <row r="71" spans="1:2" x14ac:dyDescent="0.35">
      <c r="A71" t="s">
        <v>5068</v>
      </c>
    </row>
    <row r="72" spans="1:2" x14ac:dyDescent="0.35">
      <c r="A72" t="s">
        <v>299</v>
      </c>
      <c r="B72">
        <v>80</v>
      </c>
    </row>
    <row r="73" spans="1:2" x14ac:dyDescent="0.35">
      <c r="A73" t="s">
        <v>5069</v>
      </c>
      <c r="B73">
        <v>1</v>
      </c>
    </row>
    <row r="74" spans="1:2" x14ac:dyDescent="0.35">
      <c r="A74" t="s">
        <v>5070</v>
      </c>
      <c r="B74">
        <v>1</v>
      </c>
    </row>
    <row r="75" spans="1:2" x14ac:dyDescent="0.35">
      <c r="A75" t="s">
        <v>5071</v>
      </c>
      <c r="B75">
        <v>1</v>
      </c>
    </row>
    <row r="76" spans="1:2" x14ac:dyDescent="0.35">
      <c r="A76" t="s">
        <v>5072</v>
      </c>
      <c r="B76">
        <v>1</v>
      </c>
    </row>
    <row r="77" spans="1:2" x14ac:dyDescent="0.35">
      <c r="A77" t="s">
        <v>5073</v>
      </c>
      <c r="B77">
        <v>1</v>
      </c>
    </row>
    <row r="78" spans="1:2" x14ac:dyDescent="0.35">
      <c r="A78" t="s">
        <v>5074</v>
      </c>
      <c r="B78">
        <v>1</v>
      </c>
    </row>
    <row r="79" spans="1:2" x14ac:dyDescent="0.35">
      <c r="A79" t="s">
        <v>5075</v>
      </c>
      <c r="B79" t="b">
        <v>1</v>
      </c>
    </row>
    <row r="80" spans="1:2" x14ac:dyDescent="0.35">
      <c r="A80" t="s">
        <v>5076</v>
      </c>
      <c r="B80" t="b">
        <v>1</v>
      </c>
    </row>
    <row r="81" spans="1:2" x14ac:dyDescent="0.35">
      <c r="A81" t="s">
        <v>5077</v>
      </c>
      <c r="B81">
        <v>7</v>
      </c>
    </row>
    <row r="82" spans="1:2" x14ac:dyDescent="0.35">
      <c r="A82" t="s">
        <v>5078</v>
      </c>
      <c r="B82">
        <v>2</v>
      </c>
    </row>
    <row r="83" spans="1:2" x14ac:dyDescent="0.35">
      <c r="A83" t="s">
        <v>5079</v>
      </c>
      <c r="B83">
        <v>1</v>
      </c>
    </row>
    <row r="84" spans="1:2" x14ac:dyDescent="0.35">
      <c r="A84" t="s">
        <v>5080</v>
      </c>
    </row>
    <row r="85" spans="1:2" x14ac:dyDescent="0.35">
      <c r="A85" t="s">
        <v>5081</v>
      </c>
    </row>
    <row r="86" spans="1:2" x14ac:dyDescent="0.35">
      <c r="A86" t="s">
        <v>5082</v>
      </c>
    </row>
    <row r="87" spans="1:2" x14ac:dyDescent="0.35">
      <c r="A87" t="s">
        <v>341</v>
      </c>
      <c r="B87" t="b">
        <v>1</v>
      </c>
    </row>
    <row r="88" spans="1:2" x14ac:dyDescent="0.35">
      <c r="A88" t="s">
        <v>5083</v>
      </c>
      <c r="B88">
        <v>8</v>
      </c>
    </row>
    <row r="89" spans="1:2" x14ac:dyDescent="0.35">
      <c r="A89" t="s">
        <v>5084</v>
      </c>
    </row>
    <row r="90" spans="1:2" x14ac:dyDescent="0.35">
      <c r="A90" t="s">
        <v>5085</v>
      </c>
    </row>
    <row r="91" spans="1:2" x14ac:dyDescent="0.35">
      <c r="A91" t="s">
        <v>5086</v>
      </c>
    </row>
    <row r="92" spans="1:2" x14ac:dyDescent="0.35">
      <c r="A92" t="s">
        <v>5087</v>
      </c>
    </row>
    <row r="93" spans="1:2" x14ac:dyDescent="0.35">
      <c r="A93" t="s">
        <v>5088</v>
      </c>
    </row>
    <row r="94" spans="1:2" x14ac:dyDescent="0.35">
      <c r="A94" t="s">
        <v>5089</v>
      </c>
    </row>
    <row r="95" spans="1:2" x14ac:dyDescent="0.35">
      <c r="A95" t="s">
        <v>5090</v>
      </c>
    </row>
    <row r="96" spans="1:2" x14ac:dyDescent="0.35">
      <c r="A96" t="s">
        <v>5091</v>
      </c>
    </row>
    <row r="97" spans="1:2" x14ac:dyDescent="0.35">
      <c r="A97" t="s">
        <v>5092</v>
      </c>
    </row>
    <row r="98" spans="1:2" x14ac:dyDescent="0.35">
      <c r="A98" t="s">
        <v>5093</v>
      </c>
    </row>
    <row r="99" spans="1:2" x14ac:dyDescent="0.35">
      <c r="A99" t="s">
        <v>5094</v>
      </c>
    </row>
    <row r="100" spans="1:2" x14ac:dyDescent="0.35">
      <c r="A100" t="s">
        <v>5095</v>
      </c>
      <c r="B100" t="b">
        <v>1</v>
      </c>
    </row>
    <row r="101" spans="1:2" x14ac:dyDescent="0.35">
      <c r="A101" t="s">
        <v>5096</v>
      </c>
    </row>
    <row r="102" spans="1:2" x14ac:dyDescent="0.35">
      <c r="A102" t="s">
        <v>5097</v>
      </c>
    </row>
    <row r="103" spans="1:2" x14ac:dyDescent="0.35">
      <c r="A103" t="s">
        <v>5098</v>
      </c>
    </row>
    <row r="104" spans="1:2" x14ac:dyDescent="0.35">
      <c r="A104" t="s">
        <v>5099</v>
      </c>
    </row>
    <row r="105" spans="1:2" x14ac:dyDescent="0.35">
      <c r="A105" t="s">
        <v>5100</v>
      </c>
    </row>
    <row r="106" spans="1:2" x14ac:dyDescent="0.35">
      <c r="A106" t="s">
        <v>5101</v>
      </c>
    </row>
    <row r="107" spans="1:2" x14ac:dyDescent="0.35">
      <c r="A107" t="s">
        <v>5102</v>
      </c>
    </row>
    <row r="108" spans="1:2" x14ac:dyDescent="0.35">
      <c r="A108" t="s">
        <v>5103</v>
      </c>
    </row>
    <row r="109" spans="1:2" x14ac:dyDescent="0.35">
      <c r="A109" t="s">
        <v>5104</v>
      </c>
    </row>
    <row r="110" spans="1:2" x14ac:dyDescent="0.35">
      <c r="A110" t="s">
        <v>5105</v>
      </c>
    </row>
    <row r="111" spans="1:2" x14ac:dyDescent="0.35">
      <c r="A111" t="s">
        <v>5106</v>
      </c>
    </row>
    <row r="112" spans="1:2" x14ac:dyDescent="0.35">
      <c r="A112" t="s">
        <v>5107</v>
      </c>
    </row>
    <row r="113" spans="1:2" x14ac:dyDescent="0.35">
      <c r="A113" t="s">
        <v>5108</v>
      </c>
    </row>
    <row r="114" spans="1:2" x14ac:dyDescent="0.35">
      <c r="A114" t="s">
        <v>5109</v>
      </c>
    </row>
    <row r="115" spans="1:2" x14ac:dyDescent="0.35">
      <c r="A115" t="s">
        <v>5110</v>
      </c>
    </row>
    <row r="116" spans="1:2" x14ac:dyDescent="0.35">
      <c r="A116" t="s">
        <v>5111</v>
      </c>
    </row>
    <row r="117" spans="1:2" x14ac:dyDescent="0.35">
      <c r="A117" t="s">
        <v>5112</v>
      </c>
    </row>
    <row r="118" spans="1:2" x14ac:dyDescent="0.35">
      <c r="A118" t="s">
        <v>5113</v>
      </c>
    </row>
    <row r="119" spans="1:2" x14ac:dyDescent="0.35">
      <c r="A119" t="s">
        <v>5114</v>
      </c>
    </row>
    <row r="120" spans="1:2" x14ac:dyDescent="0.35">
      <c r="A120" t="s">
        <v>5115</v>
      </c>
      <c r="B120" t="b">
        <v>1</v>
      </c>
    </row>
    <row r="121" spans="1:2" x14ac:dyDescent="0.35">
      <c r="A121" t="s">
        <v>5116</v>
      </c>
    </row>
    <row r="122" spans="1:2" x14ac:dyDescent="0.35">
      <c r="A122" t="s">
        <v>5117</v>
      </c>
    </row>
    <row r="123" spans="1:2" x14ac:dyDescent="0.35">
      <c r="A123" t="s">
        <v>5118</v>
      </c>
    </row>
    <row r="124" spans="1:2" x14ac:dyDescent="0.35">
      <c r="A124" t="s">
        <v>5119</v>
      </c>
    </row>
    <row r="125" spans="1:2" x14ac:dyDescent="0.35">
      <c r="A125" t="s">
        <v>5120</v>
      </c>
    </row>
    <row r="126" spans="1:2" x14ac:dyDescent="0.35">
      <c r="A126" t="s">
        <v>5121</v>
      </c>
    </row>
    <row r="127" spans="1:2" x14ac:dyDescent="0.35">
      <c r="A127" t="s">
        <v>5122</v>
      </c>
    </row>
    <row r="128" spans="1:2" x14ac:dyDescent="0.35">
      <c r="A128" t="s">
        <v>5123</v>
      </c>
    </row>
    <row r="129" spans="1:1" x14ac:dyDescent="0.35">
      <c r="A129" t="s">
        <v>5124</v>
      </c>
    </row>
    <row r="130" spans="1:1" x14ac:dyDescent="0.35">
      <c r="A130" t="s">
        <v>5125</v>
      </c>
    </row>
    <row r="131" spans="1:1" x14ac:dyDescent="0.35">
      <c r="A131" t="s">
        <v>5126</v>
      </c>
    </row>
    <row r="132" spans="1:1" x14ac:dyDescent="0.35">
      <c r="A132" t="s">
        <v>5127</v>
      </c>
    </row>
    <row r="133" spans="1:1" x14ac:dyDescent="0.35">
      <c r="A133" t="s">
        <v>5128</v>
      </c>
    </row>
    <row r="134" spans="1:1" x14ac:dyDescent="0.35">
      <c r="A134" t="s">
        <v>5129</v>
      </c>
    </row>
    <row r="135" spans="1:1" x14ac:dyDescent="0.35">
      <c r="A135" t="s">
        <v>5130</v>
      </c>
    </row>
    <row r="136" spans="1:1" x14ac:dyDescent="0.35">
      <c r="A136" t="s">
        <v>5131</v>
      </c>
    </row>
    <row r="137" spans="1:1" x14ac:dyDescent="0.35">
      <c r="A137" t="s">
        <v>5132</v>
      </c>
    </row>
    <row r="138" spans="1:1" x14ac:dyDescent="0.35">
      <c r="A138" t="s">
        <v>5133</v>
      </c>
    </row>
    <row r="139" spans="1:1" x14ac:dyDescent="0.35">
      <c r="A139" t="s">
        <v>5134</v>
      </c>
    </row>
    <row r="140" spans="1:1" x14ac:dyDescent="0.35">
      <c r="A140" t="s">
        <v>5135</v>
      </c>
    </row>
    <row r="141" spans="1:1" x14ac:dyDescent="0.35">
      <c r="A141" t="s">
        <v>5136</v>
      </c>
    </row>
    <row r="142" spans="1:1" x14ac:dyDescent="0.35">
      <c r="A142" t="s">
        <v>5137</v>
      </c>
    </row>
    <row r="143" spans="1:1" x14ac:dyDescent="0.35">
      <c r="A143" t="s">
        <v>5138</v>
      </c>
    </row>
    <row r="144" spans="1:1" x14ac:dyDescent="0.35">
      <c r="A144" t="s">
        <v>5139</v>
      </c>
    </row>
    <row r="145" spans="1:2" x14ac:dyDescent="0.35">
      <c r="A145" t="s">
        <v>5140</v>
      </c>
    </row>
    <row r="146" spans="1:2" x14ac:dyDescent="0.35">
      <c r="A146" t="s">
        <v>5141</v>
      </c>
    </row>
    <row r="147" spans="1:2" x14ac:dyDescent="0.35">
      <c r="A147" t="s">
        <v>5142</v>
      </c>
    </row>
    <row r="148" spans="1:2" x14ac:dyDescent="0.35">
      <c r="A148" t="s">
        <v>5143</v>
      </c>
      <c r="B148" t="b">
        <v>1</v>
      </c>
    </row>
    <row r="149" spans="1:2" x14ac:dyDescent="0.35">
      <c r="A149" t="s">
        <v>5144</v>
      </c>
    </row>
    <row r="150" spans="1:2" x14ac:dyDescent="0.35">
      <c r="A150" t="s">
        <v>5145</v>
      </c>
    </row>
    <row r="151" spans="1:2" x14ac:dyDescent="0.35">
      <c r="A151" t="s">
        <v>5146</v>
      </c>
      <c r="B151" t="b">
        <v>1</v>
      </c>
    </row>
    <row r="152" spans="1:2" x14ac:dyDescent="0.35">
      <c r="A152" t="s">
        <v>5147</v>
      </c>
    </row>
    <row r="153" spans="1:2" x14ac:dyDescent="0.35">
      <c r="A153" t="s">
        <v>5148</v>
      </c>
    </row>
    <row r="154" spans="1:2" x14ac:dyDescent="0.35">
      <c r="A154" t="s">
        <v>5149</v>
      </c>
    </row>
    <row r="155" spans="1:2" x14ac:dyDescent="0.35">
      <c r="A155" t="s">
        <v>5150</v>
      </c>
    </row>
    <row r="156" spans="1:2" x14ac:dyDescent="0.35">
      <c r="A156" t="s">
        <v>5151</v>
      </c>
    </row>
    <row r="157" spans="1:2" x14ac:dyDescent="0.35">
      <c r="A157" t="s">
        <v>5152</v>
      </c>
    </row>
    <row r="158" spans="1:2" x14ac:dyDescent="0.35">
      <c r="A158" t="s">
        <v>5153</v>
      </c>
    </row>
    <row r="159" spans="1:2" x14ac:dyDescent="0.35">
      <c r="A159" t="s">
        <v>5154</v>
      </c>
    </row>
    <row r="160" spans="1:2" x14ac:dyDescent="0.35">
      <c r="A160" t="s">
        <v>5155</v>
      </c>
    </row>
    <row r="161" spans="1:1" x14ac:dyDescent="0.35">
      <c r="A161" t="s">
        <v>5156</v>
      </c>
    </row>
    <row r="162" spans="1:1" x14ac:dyDescent="0.35">
      <c r="A162" t="s">
        <v>5157</v>
      </c>
    </row>
    <row r="163" spans="1:1" x14ac:dyDescent="0.35">
      <c r="A163" t="s">
        <v>5158</v>
      </c>
    </row>
    <row r="164" spans="1:1" x14ac:dyDescent="0.35">
      <c r="A164" t="s">
        <v>5159</v>
      </c>
    </row>
    <row r="165" spans="1:1" x14ac:dyDescent="0.35">
      <c r="A165" t="s">
        <v>5160</v>
      </c>
    </row>
    <row r="166" spans="1:1" x14ac:dyDescent="0.35">
      <c r="A166" t="s">
        <v>5161</v>
      </c>
    </row>
    <row r="167" spans="1:1" x14ac:dyDescent="0.35">
      <c r="A167" t="s">
        <v>5162</v>
      </c>
    </row>
    <row r="168" spans="1:1" x14ac:dyDescent="0.35">
      <c r="A168" t="s">
        <v>5163</v>
      </c>
    </row>
    <row r="169" spans="1:1" x14ac:dyDescent="0.35">
      <c r="A169" t="s">
        <v>5164</v>
      </c>
    </row>
    <row r="170" spans="1:1" x14ac:dyDescent="0.35">
      <c r="A170" t="s">
        <v>5165</v>
      </c>
    </row>
    <row r="171" spans="1:1" x14ac:dyDescent="0.35">
      <c r="A171" t="s">
        <v>5166</v>
      </c>
    </row>
    <row r="172" spans="1:1" x14ac:dyDescent="0.35">
      <c r="A172" t="s">
        <v>5167</v>
      </c>
    </row>
    <row r="173" spans="1:1" x14ac:dyDescent="0.35">
      <c r="A173" t="s">
        <v>5168</v>
      </c>
    </row>
    <row r="174" spans="1:1" x14ac:dyDescent="0.35">
      <c r="A174" t="s">
        <v>5169</v>
      </c>
    </row>
    <row r="175" spans="1:1" x14ac:dyDescent="0.35">
      <c r="A175" t="s">
        <v>5170</v>
      </c>
    </row>
    <row r="176" spans="1:1" x14ac:dyDescent="0.35">
      <c r="A176" t="s">
        <v>5171</v>
      </c>
    </row>
    <row r="177" spans="1:2" x14ac:dyDescent="0.35">
      <c r="A177" t="s">
        <v>5172</v>
      </c>
    </row>
    <row r="178" spans="1:2" x14ac:dyDescent="0.35">
      <c r="A178" t="s">
        <v>5173</v>
      </c>
    </row>
    <row r="179" spans="1:2" x14ac:dyDescent="0.35">
      <c r="A179" t="s">
        <v>5174</v>
      </c>
    </row>
    <row r="180" spans="1:2" x14ac:dyDescent="0.35">
      <c r="A180" t="s">
        <v>5175</v>
      </c>
    </row>
    <row r="181" spans="1:2" x14ac:dyDescent="0.35">
      <c r="A181" t="s">
        <v>5176</v>
      </c>
    </row>
    <row r="182" spans="1:2" x14ac:dyDescent="0.35">
      <c r="A182" t="s">
        <v>5177</v>
      </c>
      <c r="B182" t="b">
        <v>1</v>
      </c>
    </row>
    <row r="183" spans="1:2" x14ac:dyDescent="0.35">
      <c r="A183" t="s">
        <v>5178</v>
      </c>
    </row>
    <row r="184" spans="1:2" x14ac:dyDescent="0.35">
      <c r="A184" t="s">
        <v>5179</v>
      </c>
    </row>
    <row r="185" spans="1:2" x14ac:dyDescent="0.35">
      <c r="A185" t="s">
        <v>5180</v>
      </c>
    </row>
    <row r="186" spans="1:2" x14ac:dyDescent="0.35">
      <c r="A186" t="s">
        <v>5181</v>
      </c>
    </row>
    <row r="187" spans="1:2" x14ac:dyDescent="0.35">
      <c r="A187" t="s">
        <v>5182</v>
      </c>
    </row>
    <row r="188" spans="1:2" x14ac:dyDescent="0.35">
      <c r="A188" t="s">
        <v>5183</v>
      </c>
    </row>
    <row r="189" spans="1:2" x14ac:dyDescent="0.35">
      <c r="A189" t="s">
        <v>5184</v>
      </c>
    </row>
    <row r="190" spans="1:2" x14ac:dyDescent="0.35">
      <c r="A190" t="s">
        <v>5185</v>
      </c>
    </row>
    <row r="191" spans="1:2" x14ac:dyDescent="0.35">
      <c r="A191" t="s">
        <v>5186</v>
      </c>
    </row>
    <row r="192" spans="1:2" x14ac:dyDescent="0.35">
      <c r="A192" t="s">
        <v>5187</v>
      </c>
    </row>
    <row r="193" spans="1:1" x14ac:dyDescent="0.35">
      <c r="A193" t="s">
        <v>5188</v>
      </c>
    </row>
    <row r="194" spans="1:1" x14ac:dyDescent="0.35">
      <c r="A194" t="s">
        <v>5189</v>
      </c>
    </row>
    <row r="195" spans="1:1" x14ac:dyDescent="0.35">
      <c r="A195" t="s">
        <v>5190</v>
      </c>
    </row>
    <row r="196" spans="1:1" x14ac:dyDescent="0.35">
      <c r="A196" t="s">
        <v>5191</v>
      </c>
    </row>
    <row r="197" spans="1:1" x14ac:dyDescent="0.35">
      <c r="A197" t="s">
        <v>5192</v>
      </c>
    </row>
    <row r="198" spans="1:1" x14ac:dyDescent="0.35">
      <c r="A198" t="s">
        <v>5193</v>
      </c>
    </row>
    <row r="199" spans="1:1" x14ac:dyDescent="0.35">
      <c r="A199" t="s">
        <v>5194</v>
      </c>
    </row>
    <row r="200" spans="1:1" x14ac:dyDescent="0.35">
      <c r="A200" t="s">
        <v>5195</v>
      </c>
    </row>
    <row r="201" spans="1:1" x14ac:dyDescent="0.35">
      <c r="A201" t="s">
        <v>5196</v>
      </c>
    </row>
    <row r="202" spans="1:1" x14ac:dyDescent="0.35">
      <c r="A202" t="s">
        <v>5197</v>
      </c>
    </row>
    <row r="203" spans="1:1" x14ac:dyDescent="0.35">
      <c r="A203" t="s">
        <v>5198</v>
      </c>
    </row>
    <row r="204" spans="1:1" x14ac:dyDescent="0.35">
      <c r="A204" t="s">
        <v>5199</v>
      </c>
    </row>
    <row r="205" spans="1:1" x14ac:dyDescent="0.35">
      <c r="A205" t="s">
        <v>5200</v>
      </c>
    </row>
    <row r="206" spans="1:1" x14ac:dyDescent="0.35">
      <c r="A206" t="s">
        <v>5201</v>
      </c>
    </row>
    <row r="207" spans="1:1" x14ac:dyDescent="0.35">
      <c r="A207" t="s">
        <v>5202</v>
      </c>
    </row>
    <row r="208" spans="1:1" x14ac:dyDescent="0.35">
      <c r="A208" t="s">
        <v>5203</v>
      </c>
    </row>
    <row r="209" spans="1:2" x14ac:dyDescent="0.35">
      <c r="A209" t="s">
        <v>5204</v>
      </c>
    </row>
    <row r="210" spans="1:2" x14ac:dyDescent="0.35">
      <c r="A210" t="s">
        <v>5205</v>
      </c>
    </row>
    <row r="211" spans="1:2" x14ac:dyDescent="0.35">
      <c r="A211" t="s">
        <v>5206</v>
      </c>
    </row>
    <row r="212" spans="1:2" x14ac:dyDescent="0.35">
      <c r="A212" t="s">
        <v>5207</v>
      </c>
    </row>
    <row r="213" spans="1:2" x14ac:dyDescent="0.35">
      <c r="A213" t="s">
        <v>5208</v>
      </c>
    </row>
    <row r="214" spans="1:2" x14ac:dyDescent="0.35">
      <c r="A214" t="s">
        <v>5209</v>
      </c>
    </row>
    <row r="215" spans="1:2" x14ac:dyDescent="0.35">
      <c r="A215" t="s">
        <v>5210</v>
      </c>
    </row>
    <row r="216" spans="1:2" x14ac:dyDescent="0.35">
      <c r="A216" t="s">
        <v>5211</v>
      </c>
    </row>
    <row r="217" spans="1:2" x14ac:dyDescent="0.35">
      <c r="A217" t="s">
        <v>5212</v>
      </c>
    </row>
    <row r="218" spans="1:2" x14ac:dyDescent="0.35">
      <c r="A218" t="s">
        <v>5213</v>
      </c>
    </row>
    <row r="219" spans="1:2" x14ac:dyDescent="0.35">
      <c r="A219" t="s">
        <v>5214</v>
      </c>
    </row>
    <row r="220" spans="1:2" x14ac:dyDescent="0.35">
      <c r="A220" t="s">
        <v>5215</v>
      </c>
    </row>
    <row r="221" spans="1:2" x14ac:dyDescent="0.35">
      <c r="A221" t="s">
        <v>5216</v>
      </c>
    </row>
    <row r="222" spans="1:2" x14ac:dyDescent="0.35">
      <c r="A222" t="s">
        <v>5217</v>
      </c>
    </row>
    <row r="223" spans="1:2" x14ac:dyDescent="0.35">
      <c r="A223" t="s">
        <v>5218</v>
      </c>
    </row>
    <row r="224" spans="1:2" x14ac:dyDescent="0.35">
      <c r="A224" t="s">
        <v>5219</v>
      </c>
      <c r="B224" t="b">
        <v>1</v>
      </c>
    </row>
    <row r="225" spans="1:1" x14ac:dyDescent="0.35">
      <c r="A225" t="s">
        <v>5220</v>
      </c>
    </row>
    <row r="226" spans="1:1" x14ac:dyDescent="0.35">
      <c r="A226" t="s">
        <v>5221</v>
      </c>
    </row>
    <row r="227" spans="1:1" x14ac:dyDescent="0.35">
      <c r="A227" t="s">
        <v>5222</v>
      </c>
    </row>
    <row r="228" spans="1:1" x14ac:dyDescent="0.35">
      <c r="A228" t="s">
        <v>5223</v>
      </c>
    </row>
    <row r="229" spans="1:1" x14ac:dyDescent="0.35">
      <c r="A229" t="s">
        <v>5224</v>
      </c>
    </row>
    <row r="230" spans="1:1" x14ac:dyDescent="0.35">
      <c r="A230" t="s">
        <v>5225</v>
      </c>
    </row>
    <row r="231" spans="1:1" x14ac:dyDescent="0.35">
      <c r="A231" t="s">
        <v>5226</v>
      </c>
    </row>
    <row r="232" spans="1:1" x14ac:dyDescent="0.35">
      <c r="A232" t="s">
        <v>5227</v>
      </c>
    </row>
    <row r="233" spans="1:1" x14ac:dyDescent="0.35">
      <c r="A233" t="s">
        <v>5228</v>
      </c>
    </row>
    <row r="234" spans="1:1" x14ac:dyDescent="0.35">
      <c r="A234" t="s">
        <v>5229</v>
      </c>
    </row>
    <row r="235" spans="1:1" x14ac:dyDescent="0.35">
      <c r="A235" t="s">
        <v>5230</v>
      </c>
    </row>
    <row r="236" spans="1:1" x14ac:dyDescent="0.35">
      <c r="A236" t="s">
        <v>5231</v>
      </c>
    </row>
    <row r="237" spans="1:1" x14ac:dyDescent="0.35">
      <c r="A237" t="s">
        <v>5232</v>
      </c>
    </row>
    <row r="238" spans="1:1" x14ac:dyDescent="0.35">
      <c r="A238" t="s">
        <v>5233</v>
      </c>
    </row>
    <row r="239" spans="1:1" x14ac:dyDescent="0.35">
      <c r="A239" t="s">
        <v>5234</v>
      </c>
    </row>
    <row r="240" spans="1:1" x14ac:dyDescent="0.35">
      <c r="A240" t="s">
        <v>5235</v>
      </c>
    </row>
    <row r="241" spans="1:2" x14ac:dyDescent="0.35">
      <c r="A241" t="s">
        <v>5236</v>
      </c>
    </row>
    <row r="242" spans="1:2" x14ac:dyDescent="0.35">
      <c r="A242" t="s">
        <v>5237</v>
      </c>
    </row>
    <row r="243" spans="1:2" x14ac:dyDescent="0.35">
      <c r="A243" t="s">
        <v>5238</v>
      </c>
    </row>
    <row r="244" spans="1:2" x14ac:dyDescent="0.35">
      <c r="A244" t="s">
        <v>5239</v>
      </c>
    </row>
    <row r="245" spans="1:2" x14ac:dyDescent="0.35">
      <c r="A245" t="s">
        <v>142</v>
      </c>
      <c r="B245">
        <v>100</v>
      </c>
    </row>
    <row r="246" spans="1:2" x14ac:dyDescent="0.35">
      <c r="A246" t="s">
        <v>5240</v>
      </c>
      <c r="B246">
        <v>10</v>
      </c>
    </row>
    <row r="247" spans="1:2" x14ac:dyDescent="0.35">
      <c r="A247" t="s">
        <v>5241</v>
      </c>
      <c r="B247">
        <v>1</v>
      </c>
    </row>
    <row r="248" spans="1:2" x14ac:dyDescent="0.35">
      <c r="A248" t="s">
        <v>5242</v>
      </c>
    </row>
    <row r="249" spans="1:2" x14ac:dyDescent="0.35">
      <c r="A249" t="s">
        <v>5243</v>
      </c>
    </row>
    <row r="250" spans="1:2" x14ac:dyDescent="0.35">
      <c r="A250" t="s">
        <v>5244</v>
      </c>
    </row>
    <row r="251" spans="1:2" x14ac:dyDescent="0.35">
      <c r="A251" t="s">
        <v>5245</v>
      </c>
    </row>
    <row r="252" spans="1:2" x14ac:dyDescent="0.35">
      <c r="A252" t="s">
        <v>5246</v>
      </c>
    </row>
    <row r="253" spans="1:2" x14ac:dyDescent="0.35">
      <c r="A253" t="s">
        <v>5247</v>
      </c>
    </row>
    <row r="254" spans="1:2" x14ac:dyDescent="0.35">
      <c r="A254" t="s">
        <v>5248</v>
      </c>
    </row>
    <row r="255" spans="1:2" x14ac:dyDescent="0.35">
      <c r="A255" t="s">
        <v>5249</v>
      </c>
    </row>
    <row r="256" spans="1:2" x14ac:dyDescent="0.35">
      <c r="A256" t="s">
        <v>5250</v>
      </c>
    </row>
    <row r="257" spans="1:2" x14ac:dyDescent="0.35">
      <c r="A257" t="s">
        <v>5251</v>
      </c>
    </row>
    <row r="258" spans="1:2" x14ac:dyDescent="0.35">
      <c r="A258" t="s">
        <v>5252</v>
      </c>
      <c r="B258">
        <v>4</v>
      </c>
    </row>
    <row r="259" spans="1:2" x14ac:dyDescent="0.35">
      <c r="A259" t="s">
        <v>5253</v>
      </c>
    </row>
    <row r="260" spans="1:2" x14ac:dyDescent="0.35">
      <c r="A260" t="s">
        <v>5254</v>
      </c>
      <c r="B260">
        <v>1</v>
      </c>
    </row>
    <row r="261" spans="1:2" x14ac:dyDescent="0.35">
      <c r="A261" t="s">
        <v>5255</v>
      </c>
    </row>
    <row r="262" spans="1:2" x14ac:dyDescent="0.35">
      <c r="A262" t="s">
        <v>5256</v>
      </c>
    </row>
    <row r="263" spans="1:2" x14ac:dyDescent="0.35">
      <c r="A263" t="s">
        <v>5257</v>
      </c>
    </row>
    <row r="264" spans="1:2" x14ac:dyDescent="0.35">
      <c r="A264" t="s">
        <v>5258</v>
      </c>
    </row>
    <row r="265" spans="1:2" x14ac:dyDescent="0.35">
      <c r="A265" t="s">
        <v>5259</v>
      </c>
    </row>
    <row r="266" spans="1:2" x14ac:dyDescent="0.35">
      <c r="A266" t="s">
        <v>5260</v>
      </c>
    </row>
    <row r="267" spans="1:2" x14ac:dyDescent="0.35">
      <c r="A267" t="s">
        <v>5261</v>
      </c>
    </row>
    <row r="268" spans="1:2" x14ac:dyDescent="0.35">
      <c r="A268" t="s">
        <v>5262</v>
      </c>
    </row>
    <row r="269" spans="1:2" x14ac:dyDescent="0.35">
      <c r="A269" t="s">
        <v>5263</v>
      </c>
    </row>
    <row r="270" spans="1:2" x14ac:dyDescent="0.35">
      <c r="A270" t="s">
        <v>5264</v>
      </c>
    </row>
    <row r="271" spans="1:2" x14ac:dyDescent="0.35">
      <c r="A271" t="s">
        <v>5265</v>
      </c>
    </row>
    <row r="272" spans="1:2" x14ac:dyDescent="0.35">
      <c r="A272" t="s">
        <v>5266</v>
      </c>
    </row>
    <row r="273" spans="1:1" x14ac:dyDescent="0.35">
      <c r="A273" t="s">
        <v>5267</v>
      </c>
    </row>
    <row r="274" spans="1:1" x14ac:dyDescent="0.35">
      <c r="A274" t="s">
        <v>5268</v>
      </c>
    </row>
    <row r="275" spans="1:1" x14ac:dyDescent="0.35">
      <c r="A275" t="s">
        <v>5269</v>
      </c>
    </row>
    <row r="276" spans="1:1" x14ac:dyDescent="0.35">
      <c r="A276" t="s">
        <v>5270</v>
      </c>
    </row>
    <row r="277" spans="1:1" x14ac:dyDescent="0.35">
      <c r="A277" t="s">
        <v>5271</v>
      </c>
    </row>
    <row r="278" spans="1:1" x14ac:dyDescent="0.35">
      <c r="A278" t="s">
        <v>5272</v>
      </c>
    </row>
    <row r="279" spans="1:1" x14ac:dyDescent="0.35">
      <c r="A279" t="s">
        <v>5273</v>
      </c>
    </row>
    <row r="280" spans="1:1" x14ac:dyDescent="0.35">
      <c r="A280" t="s">
        <v>5896</v>
      </c>
    </row>
    <row r="281" spans="1:1" x14ac:dyDescent="0.35">
      <c r="A281" t="s">
        <v>5897</v>
      </c>
    </row>
    <row r="282" spans="1:1" x14ac:dyDescent="0.35">
      <c r="A282" t="s">
        <v>5898</v>
      </c>
    </row>
    <row r="283" spans="1:1" x14ac:dyDescent="0.35">
      <c r="A283" t="s">
        <v>5899</v>
      </c>
    </row>
    <row r="284" spans="1:1" x14ac:dyDescent="0.35">
      <c r="A284" t="s">
        <v>5900</v>
      </c>
    </row>
    <row r="285" spans="1:1" x14ac:dyDescent="0.35">
      <c r="A285" t="s">
        <v>5901</v>
      </c>
    </row>
    <row r="286" spans="1:1" x14ac:dyDescent="0.35">
      <c r="A286" t="s">
        <v>5902</v>
      </c>
    </row>
    <row r="287" spans="1:1" x14ac:dyDescent="0.35">
      <c r="A287" t="s">
        <v>5903</v>
      </c>
    </row>
    <row r="288" spans="1:1" x14ac:dyDescent="0.35">
      <c r="A288" t="s">
        <v>5904</v>
      </c>
    </row>
    <row r="289" spans="1:2" x14ac:dyDescent="0.35">
      <c r="A289" t="s">
        <v>5905</v>
      </c>
    </row>
    <row r="290" spans="1:2" x14ac:dyDescent="0.35">
      <c r="A290" t="s">
        <v>5274</v>
      </c>
    </row>
    <row r="291" spans="1:2" x14ac:dyDescent="0.35">
      <c r="A291" t="s">
        <v>5275</v>
      </c>
    </row>
    <row r="292" spans="1:2" x14ac:dyDescent="0.35">
      <c r="A292" t="s">
        <v>5276</v>
      </c>
    </row>
    <row r="293" spans="1:2" x14ac:dyDescent="0.35">
      <c r="A293" t="s">
        <v>5277</v>
      </c>
    </row>
    <row r="294" spans="1:2" x14ac:dyDescent="0.35">
      <c r="A294" t="s">
        <v>5278</v>
      </c>
    </row>
    <row r="295" spans="1:2" x14ac:dyDescent="0.35">
      <c r="A295" t="s">
        <v>5279</v>
      </c>
    </row>
    <row r="296" spans="1:2" x14ac:dyDescent="0.35">
      <c r="A296" t="s">
        <v>5280</v>
      </c>
    </row>
    <row r="297" spans="1:2" x14ac:dyDescent="0.35">
      <c r="A297" t="s">
        <v>5281</v>
      </c>
      <c r="B297">
        <v>12</v>
      </c>
    </row>
    <row r="298" spans="1:2" x14ac:dyDescent="0.35">
      <c r="A298" t="s">
        <v>5282</v>
      </c>
      <c r="B298">
        <v>1</v>
      </c>
    </row>
    <row r="299" spans="1:2" x14ac:dyDescent="0.35">
      <c r="A299" t="s">
        <v>5283</v>
      </c>
    </row>
    <row r="300" spans="1:2" x14ac:dyDescent="0.35">
      <c r="A300" t="s">
        <v>5284</v>
      </c>
    </row>
    <row r="301" spans="1:2" x14ac:dyDescent="0.35">
      <c r="A301" t="s">
        <v>5285</v>
      </c>
    </row>
    <row r="302" spans="1:2" x14ac:dyDescent="0.35">
      <c r="A302" t="s">
        <v>5286</v>
      </c>
    </row>
    <row r="303" spans="1:2" x14ac:dyDescent="0.35">
      <c r="A303" t="s">
        <v>5287</v>
      </c>
    </row>
    <row r="304" spans="1:2" x14ac:dyDescent="0.35">
      <c r="A304" t="s">
        <v>5288</v>
      </c>
      <c r="B304">
        <v>2</v>
      </c>
    </row>
    <row r="305" spans="1:2" x14ac:dyDescent="0.35">
      <c r="A305" t="s">
        <v>5289</v>
      </c>
      <c r="B305">
        <v>22</v>
      </c>
    </row>
    <row r="306" spans="1:2" x14ac:dyDescent="0.35">
      <c r="A306" t="s">
        <v>5290</v>
      </c>
      <c r="B306">
        <v>1</v>
      </c>
    </row>
    <row r="307" spans="1:2" x14ac:dyDescent="0.35">
      <c r="A307" t="s">
        <v>5291</v>
      </c>
      <c r="B307">
        <v>1</v>
      </c>
    </row>
    <row r="308" spans="1:2" x14ac:dyDescent="0.35">
      <c r="A308" t="s">
        <v>5292</v>
      </c>
      <c r="B308">
        <v>1</v>
      </c>
    </row>
    <row r="309" spans="1:2" x14ac:dyDescent="0.35">
      <c r="A309" t="s">
        <v>5293</v>
      </c>
      <c r="B309">
        <v>1</v>
      </c>
    </row>
    <row r="310" spans="1:2" x14ac:dyDescent="0.35">
      <c r="A310" t="s">
        <v>5294</v>
      </c>
      <c r="B310">
        <v>1</v>
      </c>
    </row>
    <row r="311" spans="1:2" x14ac:dyDescent="0.35">
      <c r="A311" t="s">
        <v>5295</v>
      </c>
      <c r="B311">
        <v>1</v>
      </c>
    </row>
    <row r="312" spans="1:2" x14ac:dyDescent="0.35">
      <c r="A312" t="s">
        <v>5906</v>
      </c>
      <c r="B312">
        <v>0</v>
      </c>
    </row>
    <row r="313" spans="1:2" x14ac:dyDescent="0.35">
      <c r="A313" t="s">
        <v>5907</v>
      </c>
      <c r="B313">
        <v>0</v>
      </c>
    </row>
    <row r="314" spans="1:2" x14ac:dyDescent="0.35">
      <c r="A314" t="s">
        <v>5908</v>
      </c>
      <c r="B314">
        <v>0</v>
      </c>
    </row>
    <row r="315" spans="1:2" x14ac:dyDescent="0.35">
      <c r="A315" t="s">
        <v>5909</v>
      </c>
    </row>
    <row r="316" spans="1:2" x14ac:dyDescent="0.35">
      <c r="A316" t="s">
        <v>5910</v>
      </c>
    </row>
    <row r="317" spans="1:2" x14ac:dyDescent="0.35">
      <c r="A317" t="s">
        <v>5911</v>
      </c>
    </row>
    <row r="318" spans="1:2" x14ac:dyDescent="0.35">
      <c r="A318" t="s">
        <v>5912</v>
      </c>
    </row>
    <row r="319" spans="1:2" x14ac:dyDescent="0.35">
      <c r="A319" t="s">
        <v>5913</v>
      </c>
    </row>
    <row r="320" spans="1:2" x14ac:dyDescent="0.35">
      <c r="A320" t="s">
        <v>5914</v>
      </c>
    </row>
    <row r="321" spans="1:2" x14ac:dyDescent="0.35">
      <c r="A321" t="s">
        <v>5915</v>
      </c>
    </row>
    <row r="322" spans="1:2" x14ac:dyDescent="0.35">
      <c r="A322" t="s">
        <v>5296</v>
      </c>
    </row>
    <row r="323" spans="1:2" x14ac:dyDescent="0.35">
      <c r="A323" t="s">
        <v>5297</v>
      </c>
    </row>
    <row r="324" spans="1:2" x14ac:dyDescent="0.35">
      <c r="A324" t="s">
        <v>5298</v>
      </c>
    </row>
    <row r="325" spans="1:2" x14ac:dyDescent="0.35">
      <c r="A325" t="s">
        <v>5299</v>
      </c>
    </row>
    <row r="326" spans="1:2" x14ac:dyDescent="0.35">
      <c r="A326" t="s">
        <v>5300</v>
      </c>
    </row>
    <row r="327" spans="1:2" x14ac:dyDescent="0.35">
      <c r="A327" t="s">
        <v>5301</v>
      </c>
      <c r="B327">
        <v>2</v>
      </c>
    </row>
    <row r="328" spans="1:2" x14ac:dyDescent="0.35">
      <c r="A328" t="s">
        <v>5302</v>
      </c>
      <c r="B328">
        <v>1</v>
      </c>
    </row>
    <row r="329" spans="1:2" x14ac:dyDescent="0.35">
      <c r="A329" t="s">
        <v>5303</v>
      </c>
      <c r="B329">
        <v>1</v>
      </c>
    </row>
    <row r="330" spans="1:2" x14ac:dyDescent="0.35">
      <c r="A330" t="s">
        <v>5304</v>
      </c>
      <c r="B330">
        <v>1</v>
      </c>
    </row>
    <row r="331" spans="1:2" x14ac:dyDescent="0.35">
      <c r="A331" t="s">
        <v>5305</v>
      </c>
      <c r="B331">
        <v>1</v>
      </c>
    </row>
    <row r="332" spans="1:2" x14ac:dyDescent="0.35">
      <c r="A332" t="s">
        <v>5306</v>
      </c>
      <c r="B332">
        <v>1</v>
      </c>
    </row>
    <row r="333" spans="1:2" x14ac:dyDescent="0.35">
      <c r="A333" t="s">
        <v>5307</v>
      </c>
      <c r="B333">
        <v>1</v>
      </c>
    </row>
    <row r="334" spans="1:2" x14ac:dyDescent="0.35">
      <c r="A334" t="s">
        <v>5308</v>
      </c>
      <c r="B334">
        <v>3</v>
      </c>
    </row>
    <row r="335" spans="1:2" x14ac:dyDescent="0.35">
      <c r="A335" t="s">
        <v>5309</v>
      </c>
      <c r="B335">
        <v>3</v>
      </c>
    </row>
    <row r="336" spans="1:2" x14ac:dyDescent="0.35">
      <c r="A336" t="s">
        <v>5310</v>
      </c>
      <c r="B336">
        <v>1</v>
      </c>
    </row>
    <row r="337" spans="1:2" x14ac:dyDescent="0.35">
      <c r="A337" t="s">
        <v>5311</v>
      </c>
      <c r="B337">
        <v>1</v>
      </c>
    </row>
    <row r="338" spans="1:2" x14ac:dyDescent="0.35">
      <c r="A338" t="s">
        <v>5312</v>
      </c>
      <c r="B338">
        <v>1</v>
      </c>
    </row>
    <row r="339" spans="1:2" x14ac:dyDescent="0.35">
      <c r="A339" t="s">
        <v>5313</v>
      </c>
      <c r="B339">
        <v>1</v>
      </c>
    </row>
    <row r="340" spans="1:2" x14ac:dyDescent="0.35">
      <c r="A340" t="s">
        <v>5314</v>
      </c>
      <c r="B340">
        <v>1</v>
      </c>
    </row>
    <row r="341" spans="1:2" x14ac:dyDescent="0.35">
      <c r="A341" t="s">
        <v>5315</v>
      </c>
      <c r="B341">
        <v>1</v>
      </c>
    </row>
    <row r="342" spans="1:2" x14ac:dyDescent="0.35">
      <c r="A342" t="s">
        <v>5316</v>
      </c>
      <c r="B342">
        <v>19</v>
      </c>
    </row>
    <row r="343" spans="1:2" x14ac:dyDescent="0.35">
      <c r="A343" t="s">
        <v>5317</v>
      </c>
    </row>
    <row r="344" spans="1:2" x14ac:dyDescent="0.35">
      <c r="A344" t="s">
        <v>5318</v>
      </c>
    </row>
    <row r="345" spans="1:2" x14ac:dyDescent="0.35">
      <c r="A345" t="s">
        <v>5319</v>
      </c>
    </row>
    <row r="346" spans="1:2" x14ac:dyDescent="0.35">
      <c r="A346" t="s">
        <v>5320</v>
      </c>
    </row>
    <row r="347" spans="1:2" x14ac:dyDescent="0.35">
      <c r="A347" t="s">
        <v>5321</v>
      </c>
    </row>
    <row r="348" spans="1:2" x14ac:dyDescent="0.35">
      <c r="A348" t="s">
        <v>5322</v>
      </c>
    </row>
    <row r="349" spans="1:2" x14ac:dyDescent="0.35">
      <c r="A349" t="s">
        <v>5323</v>
      </c>
      <c r="B349">
        <v>4</v>
      </c>
    </row>
    <row r="350" spans="1:2" x14ac:dyDescent="0.35">
      <c r="A350" t="s">
        <v>5324</v>
      </c>
      <c r="B350">
        <v>15</v>
      </c>
    </row>
    <row r="351" spans="1:2" x14ac:dyDescent="0.35">
      <c r="A351" t="s">
        <v>5325</v>
      </c>
    </row>
    <row r="352" spans="1:2" x14ac:dyDescent="0.35">
      <c r="A352" t="s">
        <v>5326</v>
      </c>
    </row>
    <row r="353" spans="1:2" x14ac:dyDescent="0.35">
      <c r="A353" t="s">
        <v>5327</v>
      </c>
    </row>
    <row r="354" spans="1:2" x14ac:dyDescent="0.35">
      <c r="A354" t="s">
        <v>5328</v>
      </c>
    </row>
    <row r="355" spans="1:2" x14ac:dyDescent="0.35">
      <c r="A355" t="s">
        <v>5329</v>
      </c>
    </row>
    <row r="356" spans="1:2" x14ac:dyDescent="0.35">
      <c r="A356" t="s">
        <v>5330</v>
      </c>
    </row>
    <row r="357" spans="1:2" x14ac:dyDescent="0.35">
      <c r="A357" t="s">
        <v>5916</v>
      </c>
      <c r="B357">
        <v>0</v>
      </c>
    </row>
    <row r="358" spans="1:2" x14ac:dyDescent="0.35">
      <c r="A358" t="s">
        <v>5917</v>
      </c>
      <c r="B358">
        <v>1</v>
      </c>
    </row>
    <row r="359" spans="1:2" x14ac:dyDescent="0.35">
      <c r="A359" t="s">
        <v>5918</v>
      </c>
      <c r="B359">
        <v>0</v>
      </c>
    </row>
    <row r="360" spans="1:2" x14ac:dyDescent="0.35">
      <c r="A360" t="s">
        <v>5919</v>
      </c>
    </row>
    <row r="361" spans="1:2" x14ac:dyDescent="0.35">
      <c r="A361" t="s">
        <v>5920</v>
      </c>
    </row>
    <row r="362" spans="1:2" x14ac:dyDescent="0.35">
      <c r="A362" t="s">
        <v>5921</v>
      </c>
    </row>
    <row r="363" spans="1:2" x14ac:dyDescent="0.35">
      <c r="A363" t="s">
        <v>5922</v>
      </c>
    </row>
    <row r="364" spans="1:2" x14ac:dyDescent="0.35">
      <c r="A364" t="s">
        <v>5923</v>
      </c>
    </row>
    <row r="365" spans="1:2" x14ac:dyDescent="0.35">
      <c r="A365" t="s">
        <v>5924</v>
      </c>
    </row>
    <row r="366" spans="1:2" x14ac:dyDescent="0.35">
      <c r="A366" t="s">
        <v>5925</v>
      </c>
    </row>
    <row r="367" spans="1:2" x14ac:dyDescent="0.35">
      <c r="A367" t="s">
        <v>5331</v>
      </c>
    </row>
    <row r="368" spans="1:2" x14ac:dyDescent="0.35">
      <c r="A368" t="s">
        <v>5332</v>
      </c>
    </row>
    <row r="369" spans="1:2" x14ac:dyDescent="0.35">
      <c r="A369" t="s">
        <v>5333</v>
      </c>
    </row>
    <row r="370" spans="1:2" x14ac:dyDescent="0.35">
      <c r="A370" t="s">
        <v>5334</v>
      </c>
    </row>
    <row r="371" spans="1:2" x14ac:dyDescent="0.35">
      <c r="A371" t="s">
        <v>5335</v>
      </c>
    </row>
    <row r="372" spans="1:2" x14ac:dyDescent="0.35">
      <c r="A372" t="s">
        <v>5336</v>
      </c>
      <c r="B372" t="s">
        <v>5926</v>
      </c>
    </row>
    <row r="373" spans="1:2" x14ac:dyDescent="0.35">
      <c r="A373" t="s">
        <v>5337</v>
      </c>
    </row>
    <row r="374" spans="1:2" x14ac:dyDescent="0.35">
      <c r="A374" t="s">
        <v>5338</v>
      </c>
    </row>
    <row r="375" spans="1:2" x14ac:dyDescent="0.35">
      <c r="A375" t="s">
        <v>5339</v>
      </c>
    </row>
    <row r="376" spans="1:2" x14ac:dyDescent="0.35">
      <c r="A376" t="s">
        <v>5340</v>
      </c>
    </row>
    <row r="377" spans="1:2" x14ac:dyDescent="0.35">
      <c r="A377" t="s">
        <v>5341</v>
      </c>
    </row>
    <row r="378" spans="1:2" x14ac:dyDescent="0.35">
      <c r="A378" t="s">
        <v>5342</v>
      </c>
    </row>
    <row r="379" spans="1:2" x14ac:dyDescent="0.35">
      <c r="A379" t="s">
        <v>5343</v>
      </c>
    </row>
    <row r="380" spans="1:2" x14ac:dyDescent="0.35">
      <c r="A380" t="s">
        <v>5344</v>
      </c>
    </row>
    <row r="381" spans="1:2" x14ac:dyDescent="0.35">
      <c r="A381" t="s">
        <v>5345</v>
      </c>
    </row>
    <row r="382" spans="1:2" x14ac:dyDescent="0.35">
      <c r="A382" t="s">
        <v>5346</v>
      </c>
    </row>
    <row r="383" spans="1:2" x14ac:dyDescent="0.35">
      <c r="A383" t="s">
        <v>5347</v>
      </c>
      <c r="B383" t="s">
        <v>5927</v>
      </c>
    </row>
    <row r="384" spans="1:2" x14ac:dyDescent="0.35">
      <c r="A384" t="s">
        <v>5348</v>
      </c>
    </row>
    <row r="385" spans="1:2" x14ac:dyDescent="0.35">
      <c r="A385" t="s">
        <v>5928</v>
      </c>
    </row>
    <row r="386" spans="1:2" x14ac:dyDescent="0.35">
      <c r="A386" t="s">
        <v>5929</v>
      </c>
    </row>
    <row r="387" spans="1:2" x14ac:dyDescent="0.35">
      <c r="A387" t="s">
        <v>5930</v>
      </c>
    </row>
    <row r="388" spans="1:2" x14ac:dyDescent="0.35">
      <c r="A388" t="s">
        <v>5931</v>
      </c>
    </row>
    <row r="389" spans="1:2" x14ac:dyDescent="0.35">
      <c r="A389" t="s">
        <v>5932</v>
      </c>
    </row>
    <row r="390" spans="1:2" x14ac:dyDescent="0.35">
      <c r="A390" t="s">
        <v>5933</v>
      </c>
    </row>
    <row r="391" spans="1:2" x14ac:dyDescent="0.35">
      <c r="A391" t="s">
        <v>5934</v>
      </c>
    </row>
    <row r="392" spans="1:2" x14ac:dyDescent="0.35">
      <c r="A392" t="s">
        <v>5935</v>
      </c>
    </row>
    <row r="393" spans="1:2" x14ac:dyDescent="0.35">
      <c r="A393" t="s">
        <v>5936</v>
      </c>
    </row>
    <row r="394" spans="1:2" x14ac:dyDescent="0.35">
      <c r="A394" t="s">
        <v>5937</v>
      </c>
    </row>
    <row r="395" spans="1:2" x14ac:dyDescent="0.35">
      <c r="A395" t="s">
        <v>5349</v>
      </c>
      <c r="B395" t="s">
        <v>5938</v>
      </c>
    </row>
    <row r="396" spans="1:2" x14ac:dyDescent="0.35">
      <c r="A396" t="s">
        <v>5350</v>
      </c>
    </row>
    <row r="397" spans="1:2" x14ac:dyDescent="0.35">
      <c r="A397" t="s">
        <v>5351</v>
      </c>
    </row>
    <row r="398" spans="1:2" x14ac:dyDescent="0.35">
      <c r="A398" t="s">
        <v>5352</v>
      </c>
    </row>
    <row r="399" spans="1:2" x14ac:dyDescent="0.35">
      <c r="A399" t="s">
        <v>5353</v>
      </c>
    </row>
    <row r="400" spans="1:2" x14ac:dyDescent="0.35">
      <c r="A400" t="s">
        <v>5354</v>
      </c>
    </row>
    <row r="401" spans="1:2" x14ac:dyDescent="0.35">
      <c r="A401" t="s">
        <v>5355</v>
      </c>
    </row>
    <row r="402" spans="1:2" x14ac:dyDescent="0.35">
      <c r="A402" t="s">
        <v>5356</v>
      </c>
      <c r="B402">
        <v>4</v>
      </c>
    </row>
    <row r="403" spans="1:2" x14ac:dyDescent="0.35">
      <c r="A403" t="s">
        <v>5357</v>
      </c>
    </row>
    <row r="404" spans="1:2" x14ac:dyDescent="0.35">
      <c r="A404" t="s">
        <v>5358</v>
      </c>
    </row>
    <row r="405" spans="1:2" x14ac:dyDescent="0.35">
      <c r="A405" t="s">
        <v>5359</v>
      </c>
    </row>
    <row r="406" spans="1:2" x14ac:dyDescent="0.35">
      <c r="A406" t="s">
        <v>5360</v>
      </c>
    </row>
    <row r="407" spans="1:2" x14ac:dyDescent="0.35">
      <c r="A407" t="s">
        <v>5361</v>
      </c>
    </row>
    <row r="408" spans="1:2" x14ac:dyDescent="0.35">
      <c r="A408" t="s">
        <v>5362</v>
      </c>
    </row>
    <row r="409" spans="1:2" x14ac:dyDescent="0.35">
      <c r="A409" t="s">
        <v>5363</v>
      </c>
    </row>
    <row r="410" spans="1:2" x14ac:dyDescent="0.35">
      <c r="A410" t="s">
        <v>5364</v>
      </c>
    </row>
    <row r="411" spans="1:2" x14ac:dyDescent="0.35">
      <c r="A411" t="s">
        <v>5365</v>
      </c>
    </row>
    <row r="412" spans="1:2" x14ac:dyDescent="0.35">
      <c r="A412" t="s">
        <v>5366</v>
      </c>
    </row>
    <row r="413" spans="1:2" x14ac:dyDescent="0.35">
      <c r="A413" t="s">
        <v>5367</v>
      </c>
      <c r="B413">
        <v>3</v>
      </c>
    </row>
    <row r="414" spans="1:2" x14ac:dyDescent="0.35">
      <c r="A414" t="s">
        <v>5368</v>
      </c>
    </row>
    <row r="415" spans="1:2" x14ac:dyDescent="0.35">
      <c r="A415" t="s">
        <v>5939</v>
      </c>
    </row>
    <row r="416" spans="1:2" x14ac:dyDescent="0.35">
      <c r="A416" t="s">
        <v>5940</v>
      </c>
    </row>
    <row r="417" spans="1:2" x14ac:dyDescent="0.35">
      <c r="A417" t="s">
        <v>5941</v>
      </c>
    </row>
    <row r="418" spans="1:2" x14ac:dyDescent="0.35">
      <c r="A418" t="s">
        <v>5942</v>
      </c>
    </row>
    <row r="419" spans="1:2" x14ac:dyDescent="0.35">
      <c r="A419" t="s">
        <v>5943</v>
      </c>
    </row>
    <row r="420" spans="1:2" x14ac:dyDescent="0.35">
      <c r="A420" t="s">
        <v>5944</v>
      </c>
    </row>
    <row r="421" spans="1:2" x14ac:dyDescent="0.35">
      <c r="A421" t="s">
        <v>5945</v>
      </c>
    </row>
    <row r="422" spans="1:2" x14ac:dyDescent="0.35">
      <c r="A422" t="s">
        <v>5946</v>
      </c>
    </row>
    <row r="423" spans="1:2" x14ac:dyDescent="0.35">
      <c r="A423" t="s">
        <v>5947</v>
      </c>
    </row>
    <row r="424" spans="1:2" x14ac:dyDescent="0.35">
      <c r="A424" t="s">
        <v>5948</v>
      </c>
    </row>
    <row r="425" spans="1:2" x14ac:dyDescent="0.35">
      <c r="A425" t="s">
        <v>5369</v>
      </c>
    </row>
    <row r="426" spans="1:2" x14ac:dyDescent="0.35">
      <c r="A426" t="s">
        <v>5370</v>
      </c>
    </row>
    <row r="427" spans="1:2" x14ac:dyDescent="0.35">
      <c r="A427" t="s">
        <v>5371</v>
      </c>
    </row>
    <row r="428" spans="1:2" x14ac:dyDescent="0.35">
      <c r="A428" t="s">
        <v>5372</v>
      </c>
    </row>
    <row r="429" spans="1:2" x14ac:dyDescent="0.35">
      <c r="A429" t="s">
        <v>5373</v>
      </c>
    </row>
    <row r="430" spans="1:2" x14ac:dyDescent="0.35">
      <c r="A430" t="s">
        <v>5374</v>
      </c>
    </row>
    <row r="431" spans="1:2" x14ac:dyDescent="0.35">
      <c r="A431" t="s">
        <v>5375</v>
      </c>
    </row>
    <row r="432" spans="1:2" x14ac:dyDescent="0.35">
      <c r="A432" t="s">
        <v>5376</v>
      </c>
      <c r="B432">
        <v>50</v>
      </c>
    </row>
    <row r="433" spans="1:2" x14ac:dyDescent="0.35">
      <c r="A433" t="s">
        <v>5377</v>
      </c>
    </row>
    <row r="434" spans="1:2" x14ac:dyDescent="0.35">
      <c r="A434" t="s">
        <v>5378</v>
      </c>
    </row>
    <row r="435" spans="1:2" x14ac:dyDescent="0.35">
      <c r="A435" t="s">
        <v>5379</v>
      </c>
    </row>
    <row r="436" spans="1:2" x14ac:dyDescent="0.35">
      <c r="A436" t="s">
        <v>5380</v>
      </c>
    </row>
    <row r="437" spans="1:2" x14ac:dyDescent="0.35">
      <c r="A437" t="s">
        <v>5381</v>
      </c>
    </row>
    <row r="438" spans="1:2" x14ac:dyDescent="0.35">
      <c r="A438" t="s">
        <v>5382</v>
      </c>
    </row>
    <row r="439" spans="1:2" x14ac:dyDescent="0.35">
      <c r="A439" t="s">
        <v>5383</v>
      </c>
    </row>
    <row r="440" spans="1:2" x14ac:dyDescent="0.35">
      <c r="A440" t="s">
        <v>5384</v>
      </c>
    </row>
    <row r="441" spans="1:2" x14ac:dyDescent="0.35">
      <c r="A441" t="s">
        <v>5385</v>
      </c>
    </row>
    <row r="442" spans="1:2" x14ac:dyDescent="0.35">
      <c r="A442" t="s">
        <v>5386</v>
      </c>
    </row>
    <row r="443" spans="1:2" x14ac:dyDescent="0.35">
      <c r="A443" t="s">
        <v>5387</v>
      </c>
      <c r="B443">
        <v>5</v>
      </c>
    </row>
    <row r="444" spans="1:2" x14ac:dyDescent="0.35">
      <c r="A444" t="s">
        <v>5388</v>
      </c>
    </row>
    <row r="445" spans="1:2" x14ac:dyDescent="0.35">
      <c r="A445" t="s">
        <v>5949</v>
      </c>
    </row>
    <row r="446" spans="1:2" x14ac:dyDescent="0.35">
      <c r="A446" t="s">
        <v>5950</v>
      </c>
    </row>
    <row r="447" spans="1:2" x14ac:dyDescent="0.35">
      <c r="A447" t="s">
        <v>5951</v>
      </c>
    </row>
    <row r="448" spans="1:2" x14ac:dyDescent="0.35">
      <c r="A448" t="s">
        <v>5952</v>
      </c>
    </row>
    <row r="449" spans="1:2" x14ac:dyDescent="0.35">
      <c r="A449" t="s">
        <v>5953</v>
      </c>
    </row>
    <row r="450" spans="1:2" x14ac:dyDescent="0.35">
      <c r="A450" t="s">
        <v>5954</v>
      </c>
    </row>
    <row r="451" spans="1:2" x14ac:dyDescent="0.35">
      <c r="A451" t="s">
        <v>5955</v>
      </c>
    </row>
    <row r="452" spans="1:2" x14ac:dyDescent="0.35">
      <c r="A452" t="s">
        <v>5956</v>
      </c>
    </row>
    <row r="453" spans="1:2" x14ac:dyDescent="0.35">
      <c r="A453" t="s">
        <v>5957</v>
      </c>
    </row>
    <row r="454" spans="1:2" x14ac:dyDescent="0.35">
      <c r="A454" t="s">
        <v>5958</v>
      </c>
    </row>
    <row r="455" spans="1:2" x14ac:dyDescent="0.35">
      <c r="A455" t="s">
        <v>5389</v>
      </c>
    </row>
    <row r="456" spans="1:2" x14ac:dyDescent="0.35">
      <c r="A456" t="s">
        <v>5390</v>
      </c>
    </row>
    <row r="457" spans="1:2" x14ac:dyDescent="0.35">
      <c r="A457" t="s">
        <v>5391</v>
      </c>
    </row>
    <row r="458" spans="1:2" x14ac:dyDescent="0.35">
      <c r="A458" t="s">
        <v>5392</v>
      </c>
    </row>
    <row r="459" spans="1:2" x14ac:dyDescent="0.35">
      <c r="A459" t="s">
        <v>5393</v>
      </c>
    </row>
    <row r="460" spans="1:2" x14ac:dyDescent="0.35">
      <c r="A460" t="s">
        <v>5394</v>
      </c>
    </row>
    <row r="461" spans="1:2" x14ac:dyDescent="0.35">
      <c r="A461" t="s">
        <v>5395</v>
      </c>
    </row>
    <row r="462" spans="1:2" x14ac:dyDescent="0.35">
      <c r="A462" t="s">
        <v>5396</v>
      </c>
      <c r="B462">
        <v>5</v>
      </c>
    </row>
    <row r="463" spans="1:2" x14ac:dyDescent="0.35">
      <c r="A463" t="s">
        <v>5397</v>
      </c>
      <c r="B463">
        <v>1</v>
      </c>
    </row>
    <row r="464" spans="1:2" x14ac:dyDescent="0.35">
      <c r="A464" t="s">
        <v>5398</v>
      </c>
      <c r="B464">
        <v>1</v>
      </c>
    </row>
    <row r="465" spans="1:2" x14ac:dyDescent="0.35">
      <c r="A465" t="s">
        <v>5399</v>
      </c>
      <c r="B465">
        <v>1</v>
      </c>
    </row>
    <row r="466" spans="1:2" x14ac:dyDescent="0.35">
      <c r="A466" t="s">
        <v>5400</v>
      </c>
      <c r="B466">
        <v>1</v>
      </c>
    </row>
    <row r="467" spans="1:2" x14ac:dyDescent="0.35">
      <c r="A467" t="s">
        <v>5401</v>
      </c>
      <c r="B467">
        <v>1</v>
      </c>
    </row>
    <row r="468" spans="1:2" x14ac:dyDescent="0.35">
      <c r="A468" t="s">
        <v>5402</v>
      </c>
      <c r="B468">
        <v>1</v>
      </c>
    </row>
    <row r="469" spans="1:2" x14ac:dyDescent="0.35">
      <c r="A469" t="s">
        <v>5403</v>
      </c>
      <c r="B469">
        <v>1</v>
      </c>
    </row>
    <row r="470" spans="1:2" x14ac:dyDescent="0.35">
      <c r="A470" t="s">
        <v>5404</v>
      </c>
      <c r="B470">
        <v>1</v>
      </c>
    </row>
    <row r="471" spans="1:2" x14ac:dyDescent="0.35">
      <c r="A471" t="s">
        <v>5405</v>
      </c>
      <c r="B471">
        <v>1</v>
      </c>
    </row>
    <row r="472" spans="1:2" x14ac:dyDescent="0.35">
      <c r="A472" t="s">
        <v>5406</v>
      </c>
      <c r="B472">
        <v>1</v>
      </c>
    </row>
    <row r="473" spans="1:2" x14ac:dyDescent="0.35">
      <c r="A473" t="s">
        <v>5407</v>
      </c>
      <c r="B473">
        <v>6</v>
      </c>
    </row>
    <row r="474" spans="1:2" x14ac:dyDescent="0.35">
      <c r="A474" t="s">
        <v>5408</v>
      </c>
      <c r="B474">
        <v>1</v>
      </c>
    </row>
    <row r="475" spans="1:2" x14ac:dyDescent="0.35">
      <c r="A475" t="s">
        <v>5959</v>
      </c>
      <c r="B475">
        <v>1</v>
      </c>
    </row>
    <row r="476" spans="1:2" x14ac:dyDescent="0.35">
      <c r="A476" t="s">
        <v>5960</v>
      </c>
      <c r="B476">
        <v>1</v>
      </c>
    </row>
    <row r="477" spans="1:2" x14ac:dyDescent="0.35">
      <c r="A477" t="s">
        <v>5961</v>
      </c>
      <c r="B477">
        <v>1</v>
      </c>
    </row>
    <row r="478" spans="1:2" x14ac:dyDescent="0.35">
      <c r="A478" t="s">
        <v>5962</v>
      </c>
      <c r="B478">
        <v>1</v>
      </c>
    </row>
    <row r="479" spans="1:2" x14ac:dyDescent="0.35">
      <c r="A479" t="s">
        <v>5963</v>
      </c>
      <c r="B479">
        <v>1</v>
      </c>
    </row>
    <row r="480" spans="1:2" x14ac:dyDescent="0.35">
      <c r="A480" t="s">
        <v>5964</v>
      </c>
      <c r="B480">
        <v>1</v>
      </c>
    </row>
    <row r="481" spans="1:2" x14ac:dyDescent="0.35">
      <c r="A481" t="s">
        <v>5965</v>
      </c>
      <c r="B481">
        <v>1</v>
      </c>
    </row>
    <row r="482" spans="1:2" x14ac:dyDescent="0.35">
      <c r="A482" t="s">
        <v>5966</v>
      </c>
      <c r="B482">
        <v>1</v>
      </c>
    </row>
    <row r="483" spans="1:2" x14ac:dyDescent="0.35">
      <c r="A483" t="s">
        <v>5967</v>
      </c>
      <c r="B483">
        <v>1</v>
      </c>
    </row>
    <row r="484" spans="1:2" x14ac:dyDescent="0.35">
      <c r="A484" t="s">
        <v>5968</v>
      </c>
      <c r="B484">
        <v>1</v>
      </c>
    </row>
    <row r="485" spans="1:2" x14ac:dyDescent="0.35">
      <c r="A485" t="s">
        <v>5409</v>
      </c>
      <c r="B485">
        <v>11</v>
      </c>
    </row>
    <row r="486" spans="1:2" x14ac:dyDescent="0.35">
      <c r="A486" t="s">
        <v>5410</v>
      </c>
      <c r="B486">
        <v>1</v>
      </c>
    </row>
    <row r="487" spans="1:2" x14ac:dyDescent="0.35">
      <c r="A487" t="s">
        <v>5411</v>
      </c>
      <c r="B487">
        <v>1</v>
      </c>
    </row>
    <row r="488" spans="1:2" x14ac:dyDescent="0.35">
      <c r="A488" t="s">
        <v>5412</v>
      </c>
      <c r="B488">
        <v>1</v>
      </c>
    </row>
    <row r="489" spans="1:2" x14ac:dyDescent="0.35">
      <c r="A489" t="s">
        <v>5413</v>
      </c>
      <c r="B489">
        <v>1</v>
      </c>
    </row>
    <row r="490" spans="1:2" x14ac:dyDescent="0.35">
      <c r="A490" t="s">
        <v>5414</v>
      </c>
      <c r="B490">
        <v>1</v>
      </c>
    </row>
    <row r="491" spans="1:2" x14ac:dyDescent="0.35">
      <c r="A491" t="s">
        <v>5415</v>
      </c>
      <c r="B491">
        <v>1</v>
      </c>
    </row>
    <row r="492" spans="1:2" x14ac:dyDescent="0.35">
      <c r="A492" t="s">
        <v>5416</v>
      </c>
      <c r="B492" t="s">
        <v>5428</v>
      </c>
    </row>
    <row r="493" spans="1:2" x14ac:dyDescent="0.35">
      <c r="A493" t="s">
        <v>5417</v>
      </c>
    </row>
    <row r="494" spans="1:2" x14ac:dyDescent="0.35">
      <c r="A494" t="s">
        <v>5418</v>
      </c>
    </row>
    <row r="495" spans="1:2" x14ac:dyDescent="0.35">
      <c r="A495" t="s">
        <v>5419</v>
      </c>
    </row>
    <row r="496" spans="1:2" x14ac:dyDescent="0.35">
      <c r="A496" t="s">
        <v>5420</v>
      </c>
    </row>
    <row r="497" spans="1:2" x14ac:dyDescent="0.35">
      <c r="A497" t="s">
        <v>5421</v>
      </c>
    </row>
    <row r="498" spans="1:2" x14ac:dyDescent="0.35">
      <c r="A498" t="s">
        <v>5422</v>
      </c>
    </row>
    <row r="499" spans="1:2" x14ac:dyDescent="0.35">
      <c r="A499" t="s">
        <v>5423</v>
      </c>
    </row>
    <row r="500" spans="1:2" x14ac:dyDescent="0.35">
      <c r="A500" t="s">
        <v>5424</v>
      </c>
    </row>
    <row r="501" spans="1:2" x14ac:dyDescent="0.35">
      <c r="A501" t="s">
        <v>5425</v>
      </c>
    </row>
    <row r="502" spans="1:2" x14ac:dyDescent="0.35">
      <c r="A502" t="s">
        <v>5426</v>
      </c>
    </row>
    <row r="503" spans="1:2" x14ac:dyDescent="0.35">
      <c r="A503" t="s">
        <v>5427</v>
      </c>
      <c r="B503" t="s">
        <v>5428</v>
      </c>
    </row>
    <row r="504" spans="1:2" x14ac:dyDescent="0.35">
      <c r="A504" t="s">
        <v>5429</v>
      </c>
    </row>
    <row r="505" spans="1:2" x14ac:dyDescent="0.35">
      <c r="A505" t="s">
        <v>5969</v>
      </c>
    </row>
    <row r="506" spans="1:2" x14ac:dyDescent="0.35">
      <c r="A506" t="s">
        <v>5970</v>
      </c>
    </row>
    <row r="507" spans="1:2" x14ac:dyDescent="0.35">
      <c r="A507" t="s">
        <v>5971</v>
      </c>
    </row>
    <row r="508" spans="1:2" x14ac:dyDescent="0.35">
      <c r="A508" t="s">
        <v>5972</v>
      </c>
    </row>
    <row r="509" spans="1:2" x14ac:dyDescent="0.35">
      <c r="A509" t="s">
        <v>5973</v>
      </c>
    </row>
    <row r="510" spans="1:2" x14ac:dyDescent="0.35">
      <c r="A510" t="s">
        <v>5974</v>
      </c>
    </row>
    <row r="511" spans="1:2" x14ac:dyDescent="0.35">
      <c r="A511" t="s">
        <v>5975</v>
      </c>
    </row>
    <row r="512" spans="1:2" x14ac:dyDescent="0.35">
      <c r="A512" t="s">
        <v>5976</v>
      </c>
    </row>
    <row r="513" spans="1:2" x14ac:dyDescent="0.35">
      <c r="A513" t="s">
        <v>5977</v>
      </c>
    </row>
    <row r="514" spans="1:2" x14ac:dyDescent="0.35">
      <c r="A514" t="s">
        <v>5978</v>
      </c>
    </row>
    <row r="515" spans="1:2" x14ac:dyDescent="0.35">
      <c r="A515" t="s">
        <v>5430</v>
      </c>
      <c r="B515" t="s">
        <v>5979</v>
      </c>
    </row>
    <row r="516" spans="1:2" x14ac:dyDescent="0.35">
      <c r="A516" t="s">
        <v>5431</v>
      </c>
    </row>
    <row r="517" spans="1:2" x14ac:dyDescent="0.35">
      <c r="A517" t="s">
        <v>5432</v>
      </c>
    </row>
    <row r="518" spans="1:2" x14ac:dyDescent="0.35">
      <c r="A518" t="s">
        <v>5433</v>
      </c>
    </row>
    <row r="519" spans="1:2" x14ac:dyDescent="0.35">
      <c r="A519" t="s">
        <v>5434</v>
      </c>
    </row>
    <row r="520" spans="1:2" x14ac:dyDescent="0.35">
      <c r="A520" t="s">
        <v>5435</v>
      </c>
    </row>
    <row r="521" spans="1:2" x14ac:dyDescent="0.35">
      <c r="A521" t="s">
        <v>5436</v>
      </c>
    </row>
    <row r="522" spans="1:2" x14ac:dyDescent="0.35">
      <c r="A522" t="s">
        <v>5437</v>
      </c>
      <c r="B522" t="b">
        <v>1</v>
      </c>
    </row>
    <row r="523" spans="1:2" x14ac:dyDescent="0.35">
      <c r="A523" t="s">
        <v>5438</v>
      </c>
      <c r="B523">
        <v>7</v>
      </c>
    </row>
    <row r="524" spans="1:2" x14ac:dyDescent="0.35">
      <c r="A524" t="s">
        <v>5439</v>
      </c>
      <c r="B524" t="b">
        <v>1</v>
      </c>
    </row>
    <row r="525" spans="1:2" x14ac:dyDescent="0.35">
      <c r="A525" t="s">
        <v>5440</v>
      </c>
      <c r="B525" t="b">
        <v>1</v>
      </c>
    </row>
    <row r="526" spans="1:2" x14ac:dyDescent="0.35">
      <c r="A526" t="s">
        <v>5441</v>
      </c>
      <c r="B526">
        <v>10</v>
      </c>
    </row>
    <row r="527" spans="1:2" x14ac:dyDescent="0.35">
      <c r="A527" t="s">
        <v>5442</v>
      </c>
      <c r="B527">
        <v>2</v>
      </c>
    </row>
    <row r="528" spans="1:2" x14ac:dyDescent="0.35">
      <c r="A528" t="s">
        <v>5443</v>
      </c>
    </row>
    <row r="529" spans="1:1" x14ac:dyDescent="0.35">
      <c r="A529" t="s">
        <v>5444</v>
      </c>
    </row>
    <row r="530" spans="1:1" x14ac:dyDescent="0.35">
      <c r="A530" t="s">
        <v>5445</v>
      </c>
    </row>
    <row r="531" spans="1:1" x14ac:dyDescent="0.35">
      <c r="A531" t="s">
        <v>5446</v>
      </c>
    </row>
    <row r="532" spans="1:1" x14ac:dyDescent="0.35">
      <c r="A532" t="s">
        <v>5447</v>
      </c>
    </row>
    <row r="533" spans="1:1" x14ac:dyDescent="0.35">
      <c r="A533" t="s">
        <v>5448</v>
      </c>
    </row>
    <row r="534" spans="1:1" x14ac:dyDescent="0.35">
      <c r="A534" t="s">
        <v>5449</v>
      </c>
    </row>
    <row r="535" spans="1:1" x14ac:dyDescent="0.35">
      <c r="A535" t="s">
        <v>5450</v>
      </c>
    </row>
    <row r="536" spans="1:1" x14ac:dyDescent="0.35">
      <c r="A536" t="s">
        <v>5451</v>
      </c>
    </row>
    <row r="537" spans="1:1" x14ac:dyDescent="0.35">
      <c r="A537" t="s">
        <v>5452</v>
      </c>
    </row>
    <row r="538" spans="1:1" x14ac:dyDescent="0.35">
      <c r="A538" t="s">
        <v>5453</v>
      </c>
    </row>
    <row r="539" spans="1:1" x14ac:dyDescent="0.35">
      <c r="A539" t="s">
        <v>5454</v>
      </c>
    </row>
    <row r="540" spans="1:1" x14ac:dyDescent="0.35">
      <c r="A540" t="s">
        <v>5455</v>
      </c>
    </row>
    <row r="541" spans="1:1" x14ac:dyDescent="0.35">
      <c r="A541" t="s">
        <v>5456</v>
      </c>
    </row>
    <row r="542" spans="1:1" x14ac:dyDescent="0.35">
      <c r="A542" t="s">
        <v>5457</v>
      </c>
    </row>
    <row r="543" spans="1:1" x14ac:dyDescent="0.35">
      <c r="A543" t="s">
        <v>5458</v>
      </c>
    </row>
    <row r="544" spans="1:1" x14ac:dyDescent="0.35">
      <c r="A544" t="s">
        <v>5459</v>
      </c>
    </row>
    <row r="545" spans="1:1" x14ac:dyDescent="0.35">
      <c r="A545" t="s">
        <v>5460</v>
      </c>
    </row>
    <row r="546" spans="1:1" x14ac:dyDescent="0.35">
      <c r="A546" t="s">
        <v>5461</v>
      </c>
    </row>
    <row r="547" spans="1:1" x14ac:dyDescent="0.35">
      <c r="A547" t="s">
        <v>5462</v>
      </c>
    </row>
    <row r="548" spans="1:1" x14ac:dyDescent="0.35">
      <c r="A548" t="s">
        <v>5463</v>
      </c>
    </row>
    <row r="549" spans="1:1" x14ac:dyDescent="0.35">
      <c r="A549" t="s">
        <v>5464</v>
      </c>
    </row>
    <row r="550" spans="1:1" x14ac:dyDescent="0.35">
      <c r="A550" t="s">
        <v>5465</v>
      </c>
    </row>
    <row r="551" spans="1:1" x14ac:dyDescent="0.35">
      <c r="A551" t="s">
        <v>5466</v>
      </c>
    </row>
    <row r="552" spans="1:1" x14ac:dyDescent="0.35">
      <c r="A552" t="s">
        <v>5467</v>
      </c>
    </row>
    <row r="553" spans="1:1" x14ac:dyDescent="0.35">
      <c r="A553" t="s">
        <v>5468</v>
      </c>
    </row>
    <row r="554" spans="1:1" x14ac:dyDescent="0.35">
      <c r="A554" t="s">
        <v>5469</v>
      </c>
    </row>
    <row r="555" spans="1:1" x14ac:dyDescent="0.35">
      <c r="A555" t="s">
        <v>5470</v>
      </c>
    </row>
    <row r="556" spans="1:1" x14ac:dyDescent="0.35">
      <c r="A556" t="s">
        <v>5980</v>
      </c>
    </row>
    <row r="557" spans="1:1" x14ac:dyDescent="0.35">
      <c r="A557" t="s">
        <v>5981</v>
      </c>
    </row>
    <row r="558" spans="1:1" x14ac:dyDescent="0.35">
      <c r="A558" t="s">
        <v>5982</v>
      </c>
    </row>
    <row r="559" spans="1:1" x14ac:dyDescent="0.35">
      <c r="A559" t="s">
        <v>5983</v>
      </c>
    </row>
    <row r="560" spans="1:1" x14ac:dyDescent="0.35">
      <c r="A560" t="s">
        <v>5984</v>
      </c>
    </row>
    <row r="561" spans="1:2" x14ac:dyDescent="0.35">
      <c r="A561" t="s">
        <v>5985</v>
      </c>
    </row>
    <row r="562" spans="1:2" x14ac:dyDescent="0.35">
      <c r="A562" t="s">
        <v>5986</v>
      </c>
    </row>
    <row r="563" spans="1:2" x14ac:dyDescent="0.35">
      <c r="A563" t="s">
        <v>5987</v>
      </c>
    </row>
    <row r="564" spans="1:2" x14ac:dyDescent="0.35">
      <c r="A564" t="s">
        <v>5988</v>
      </c>
    </row>
    <row r="565" spans="1:2" x14ac:dyDescent="0.35">
      <c r="A565" t="s">
        <v>5989</v>
      </c>
    </row>
    <row r="566" spans="1:2" x14ac:dyDescent="0.35">
      <c r="A566" t="s">
        <v>5471</v>
      </c>
    </row>
    <row r="567" spans="1:2" x14ac:dyDescent="0.35">
      <c r="A567" t="s">
        <v>5472</v>
      </c>
    </row>
    <row r="568" spans="1:2" x14ac:dyDescent="0.35">
      <c r="A568" t="s">
        <v>5473</v>
      </c>
    </row>
    <row r="569" spans="1:2" x14ac:dyDescent="0.35">
      <c r="A569" t="s">
        <v>5474</v>
      </c>
    </row>
    <row r="570" spans="1:2" x14ac:dyDescent="0.35">
      <c r="A570" t="s">
        <v>5475</v>
      </c>
    </row>
    <row r="571" spans="1:2" x14ac:dyDescent="0.35">
      <c r="A571" t="s">
        <v>5476</v>
      </c>
    </row>
    <row r="572" spans="1:2" x14ac:dyDescent="0.35">
      <c r="A572" t="s">
        <v>5477</v>
      </c>
    </row>
    <row r="573" spans="1:2" x14ac:dyDescent="0.35">
      <c r="A573" t="s">
        <v>229</v>
      </c>
      <c r="B573">
        <v>42716</v>
      </c>
    </row>
    <row r="574" spans="1:2" x14ac:dyDescent="0.35">
      <c r="A574" t="s">
        <v>405</v>
      </c>
      <c r="B574">
        <v>1234567</v>
      </c>
    </row>
    <row r="575" spans="1:2" x14ac:dyDescent="0.35">
      <c r="A575" t="s">
        <v>336</v>
      </c>
      <c r="B575">
        <v>1</v>
      </c>
    </row>
    <row r="576" spans="1:2" x14ac:dyDescent="0.35">
      <c r="A576" t="s">
        <v>288</v>
      </c>
    </row>
    <row r="577" spans="1:2" x14ac:dyDescent="0.35">
      <c r="A577" t="s">
        <v>5478</v>
      </c>
    </row>
    <row r="578" spans="1:2" x14ac:dyDescent="0.35">
      <c r="A578" t="s">
        <v>5479</v>
      </c>
    </row>
    <row r="579" spans="1:2" x14ac:dyDescent="0.35">
      <c r="A579" t="s">
        <v>5480</v>
      </c>
    </row>
    <row r="580" spans="1:2" x14ac:dyDescent="0.35">
      <c r="A580" t="s">
        <v>5481</v>
      </c>
    </row>
    <row r="581" spans="1:2" x14ac:dyDescent="0.35">
      <c r="A581" t="s">
        <v>68</v>
      </c>
    </row>
    <row r="582" spans="1:2" x14ac:dyDescent="0.35">
      <c r="A582" t="s">
        <v>5482</v>
      </c>
    </row>
    <row r="583" spans="1:2" x14ac:dyDescent="0.35">
      <c r="A583" t="s">
        <v>5483</v>
      </c>
    </row>
    <row r="584" spans="1:2" x14ac:dyDescent="0.35">
      <c r="A584" t="s">
        <v>5484</v>
      </c>
      <c r="B584">
        <v>893</v>
      </c>
    </row>
    <row r="585" spans="1:2" x14ac:dyDescent="0.35">
      <c r="A585" t="s">
        <v>5485</v>
      </c>
    </row>
    <row r="586" spans="1:2" x14ac:dyDescent="0.35">
      <c r="A586" t="s">
        <v>5486</v>
      </c>
    </row>
    <row r="587" spans="1:2" x14ac:dyDescent="0.35">
      <c r="A587" t="s">
        <v>5487</v>
      </c>
    </row>
    <row r="588" spans="1:2" x14ac:dyDescent="0.35">
      <c r="A588" t="s">
        <v>5488</v>
      </c>
    </row>
    <row r="589" spans="1:2" x14ac:dyDescent="0.35">
      <c r="A589" t="s">
        <v>5489</v>
      </c>
    </row>
    <row r="590" spans="1:2" x14ac:dyDescent="0.35">
      <c r="A590" t="s">
        <v>5490</v>
      </c>
    </row>
    <row r="591" spans="1:2" x14ac:dyDescent="0.35">
      <c r="A591" t="s">
        <v>5491</v>
      </c>
    </row>
    <row r="592" spans="1:2" x14ac:dyDescent="0.35">
      <c r="A592" t="s">
        <v>5492</v>
      </c>
    </row>
    <row r="593" spans="1:2" x14ac:dyDescent="0.35">
      <c r="A593" t="s">
        <v>5493</v>
      </c>
    </row>
    <row r="594" spans="1:2" x14ac:dyDescent="0.35">
      <c r="A594" t="s">
        <v>5494</v>
      </c>
    </row>
    <row r="595" spans="1:2" x14ac:dyDescent="0.35">
      <c r="A595" t="s">
        <v>5495</v>
      </c>
      <c r="B595">
        <v>6</v>
      </c>
    </row>
    <row r="596" spans="1:2" x14ac:dyDescent="0.35">
      <c r="A596" t="s">
        <v>5496</v>
      </c>
    </row>
    <row r="597" spans="1:2" x14ac:dyDescent="0.35">
      <c r="A597" t="s">
        <v>5990</v>
      </c>
    </row>
    <row r="598" spans="1:2" x14ac:dyDescent="0.35">
      <c r="A598" t="s">
        <v>5991</v>
      </c>
    </row>
    <row r="599" spans="1:2" x14ac:dyDescent="0.35">
      <c r="A599" t="s">
        <v>5992</v>
      </c>
    </row>
    <row r="600" spans="1:2" x14ac:dyDescent="0.35">
      <c r="A600" t="s">
        <v>5993</v>
      </c>
    </row>
    <row r="601" spans="1:2" x14ac:dyDescent="0.35">
      <c r="A601" t="s">
        <v>5994</v>
      </c>
    </row>
    <row r="602" spans="1:2" x14ac:dyDescent="0.35">
      <c r="A602" t="s">
        <v>5995</v>
      </c>
    </row>
    <row r="603" spans="1:2" x14ac:dyDescent="0.35">
      <c r="A603" t="s">
        <v>5996</v>
      </c>
    </row>
    <row r="604" spans="1:2" x14ac:dyDescent="0.35">
      <c r="A604" t="s">
        <v>5997</v>
      </c>
    </row>
    <row r="605" spans="1:2" x14ac:dyDescent="0.35">
      <c r="A605" t="s">
        <v>5998</v>
      </c>
    </row>
    <row r="606" spans="1:2" x14ac:dyDescent="0.35">
      <c r="A606" t="s">
        <v>5999</v>
      </c>
    </row>
    <row r="607" spans="1:2" x14ac:dyDescent="0.35">
      <c r="A607" t="s">
        <v>5497</v>
      </c>
      <c r="B607">
        <v>1696</v>
      </c>
    </row>
    <row r="608" spans="1:2" x14ac:dyDescent="0.35">
      <c r="A608" t="s">
        <v>5498</v>
      </c>
    </row>
    <row r="609" spans="1:2" x14ac:dyDescent="0.35">
      <c r="A609" t="s">
        <v>5499</v>
      </c>
    </row>
    <row r="610" spans="1:2" x14ac:dyDescent="0.35">
      <c r="A610" t="s">
        <v>5500</v>
      </c>
    </row>
    <row r="611" spans="1:2" x14ac:dyDescent="0.35">
      <c r="A611" t="s">
        <v>5501</v>
      </c>
    </row>
    <row r="612" spans="1:2" x14ac:dyDescent="0.35">
      <c r="A612" t="s">
        <v>5502</v>
      </c>
    </row>
    <row r="613" spans="1:2" x14ac:dyDescent="0.35">
      <c r="A613" t="s">
        <v>5503</v>
      </c>
    </row>
    <row r="614" spans="1:2" x14ac:dyDescent="0.35">
      <c r="A614" t="s">
        <v>217</v>
      </c>
      <c r="B614" t="b">
        <v>1</v>
      </c>
    </row>
    <row r="615" spans="1:2" x14ac:dyDescent="0.35">
      <c r="A615" t="s">
        <v>5504</v>
      </c>
      <c r="B615">
        <v>13</v>
      </c>
    </row>
    <row r="616" spans="1:2" x14ac:dyDescent="0.35">
      <c r="A616" t="s">
        <v>227</v>
      </c>
      <c r="B616">
        <v>1</v>
      </c>
    </row>
    <row r="617" spans="1:2" x14ac:dyDescent="0.35">
      <c r="A617" t="s">
        <v>5505</v>
      </c>
    </row>
    <row r="618" spans="1:2" x14ac:dyDescent="0.35">
      <c r="A618" t="s">
        <v>5506</v>
      </c>
    </row>
    <row r="619" spans="1:2" x14ac:dyDescent="0.35">
      <c r="A619" t="s">
        <v>5507</v>
      </c>
    </row>
    <row r="620" spans="1:2" x14ac:dyDescent="0.35">
      <c r="A620" t="s">
        <v>5508</v>
      </c>
    </row>
    <row r="621" spans="1:2" x14ac:dyDescent="0.35">
      <c r="A621" t="s">
        <v>5509</v>
      </c>
    </row>
    <row r="622" spans="1:2" x14ac:dyDescent="0.35">
      <c r="A622" t="s">
        <v>5510</v>
      </c>
    </row>
    <row r="623" spans="1:2" x14ac:dyDescent="0.35">
      <c r="A623" t="s">
        <v>5511</v>
      </c>
    </row>
    <row r="624" spans="1:2" x14ac:dyDescent="0.35">
      <c r="A624" t="s">
        <v>5512</v>
      </c>
    </row>
    <row r="625" spans="1:2" x14ac:dyDescent="0.35">
      <c r="A625" t="s">
        <v>5513</v>
      </c>
    </row>
    <row r="626" spans="1:2" x14ac:dyDescent="0.35">
      <c r="A626" t="s">
        <v>5514</v>
      </c>
      <c r="B626">
        <v>14</v>
      </c>
    </row>
    <row r="627" spans="1:2" x14ac:dyDescent="0.35">
      <c r="A627" t="s">
        <v>320</v>
      </c>
      <c r="B627">
        <v>1</v>
      </c>
    </row>
    <row r="628" spans="1:2" x14ac:dyDescent="0.35">
      <c r="A628" t="s">
        <v>5515</v>
      </c>
      <c r="B628">
        <v>1</v>
      </c>
    </row>
    <row r="629" spans="1:2" x14ac:dyDescent="0.35">
      <c r="A629" t="s">
        <v>5516</v>
      </c>
      <c r="B629">
        <v>14</v>
      </c>
    </row>
    <row r="630" spans="1:2" x14ac:dyDescent="0.35">
      <c r="A630" t="s">
        <v>5517</v>
      </c>
      <c r="B630">
        <v>5</v>
      </c>
    </row>
    <row r="631" spans="1:2" x14ac:dyDescent="0.35">
      <c r="A631" t="s">
        <v>5518</v>
      </c>
    </row>
    <row r="632" spans="1:2" x14ac:dyDescent="0.35">
      <c r="A632" t="s">
        <v>5519</v>
      </c>
    </row>
    <row r="633" spans="1:2" x14ac:dyDescent="0.35">
      <c r="A633" t="s">
        <v>5520</v>
      </c>
    </row>
    <row r="634" spans="1:2" x14ac:dyDescent="0.35">
      <c r="A634" t="s">
        <v>5521</v>
      </c>
    </row>
    <row r="635" spans="1:2" x14ac:dyDescent="0.35">
      <c r="A635" t="s">
        <v>5522</v>
      </c>
    </row>
    <row r="636" spans="1:2" x14ac:dyDescent="0.35">
      <c r="A636" t="s">
        <v>5523</v>
      </c>
    </row>
    <row r="637" spans="1:2" x14ac:dyDescent="0.35">
      <c r="A637" t="s">
        <v>5524</v>
      </c>
    </row>
    <row r="638" spans="1:2" x14ac:dyDescent="0.35">
      <c r="A638" t="s">
        <v>5525</v>
      </c>
    </row>
    <row r="639" spans="1:2" x14ac:dyDescent="0.35">
      <c r="A639" t="s">
        <v>5526</v>
      </c>
    </row>
    <row r="640" spans="1:2" x14ac:dyDescent="0.35">
      <c r="A640" t="s">
        <v>5527</v>
      </c>
    </row>
    <row r="641" spans="1:2" x14ac:dyDescent="0.35">
      <c r="A641" t="s">
        <v>5528</v>
      </c>
      <c r="B641">
        <v>20</v>
      </c>
    </row>
    <row r="642" spans="1:2" x14ac:dyDescent="0.35">
      <c r="A642" t="s">
        <v>5529</v>
      </c>
    </row>
    <row r="643" spans="1:2" x14ac:dyDescent="0.35">
      <c r="A643" t="s">
        <v>5530</v>
      </c>
      <c r="B643">
        <v>120</v>
      </c>
    </row>
    <row r="644" spans="1:2" x14ac:dyDescent="0.35">
      <c r="A644" t="s">
        <v>5531</v>
      </c>
    </row>
    <row r="645" spans="1:2" x14ac:dyDescent="0.35">
      <c r="A645" t="s">
        <v>5532</v>
      </c>
    </row>
    <row r="646" spans="1:2" x14ac:dyDescent="0.35">
      <c r="A646" t="s">
        <v>5533</v>
      </c>
    </row>
    <row r="647" spans="1:2" x14ac:dyDescent="0.35">
      <c r="A647" t="s">
        <v>5534</v>
      </c>
    </row>
    <row r="648" spans="1:2" x14ac:dyDescent="0.35">
      <c r="A648" t="s">
        <v>5535</v>
      </c>
    </row>
    <row r="649" spans="1:2" x14ac:dyDescent="0.35">
      <c r="A649" t="s">
        <v>5536</v>
      </c>
    </row>
    <row r="650" spans="1:2" x14ac:dyDescent="0.35">
      <c r="A650" t="s">
        <v>6000</v>
      </c>
    </row>
    <row r="651" spans="1:2" x14ac:dyDescent="0.35">
      <c r="A651" t="s">
        <v>6001</v>
      </c>
    </row>
    <row r="652" spans="1:2" x14ac:dyDescent="0.35">
      <c r="A652" t="s">
        <v>6002</v>
      </c>
    </row>
    <row r="653" spans="1:2" x14ac:dyDescent="0.35">
      <c r="A653" t="s">
        <v>6003</v>
      </c>
    </row>
    <row r="654" spans="1:2" x14ac:dyDescent="0.35">
      <c r="A654" t="s">
        <v>6004</v>
      </c>
    </row>
    <row r="655" spans="1:2" x14ac:dyDescent="0.35">
      <c r="A655" t="s">
        <v>6005</v>
      </c>
    </row>
    <row r="656" spans="1:2" x14ac:dyDescent="0.35">
      <c r="A656" t="s">
        <v>6006</v>
      </c>
    </row>
    <row r="657" spans="1:2" x14ac:dyDescent="0.35">
      <c r="A657" t="s">
        <v>6007</v>
      </c>
    </row>
    <row r="658" spans="1:2" x14ac:dyDescent="0.35">
      <c r="A658" t="s">
        <v>6008</v>
      </c>
    </row>
    <row r="659" spans="1:2" x14ac:dyDescent="0.35">
      <c r="A659" t="s">
        <v>6009</v>
      </c>
    </row>
    <row r="660" spans="1:2" x14ac:dyDescent="0.35">
      <c r="A660" t="s">
        <v>5537</v>
      </c>
      <c r="B660">
        <v>1500</v>
      </c>
    </row>
    <row r="661" spans="1:2" x14ac:dyDescent="0.35">
      <c r="A661" t="s">
        <v>5538</v>
      </c>
      <c r="B661">
        <v>1500</v>
      </c>
    </row>
    <row r="662" spans="1:2" x14ac:dyDescent="0.35">
      <c r="A662" t="s">
        <v>5539</v>
      </c>
      <c r="B662">
        <v>1500</v>
      </c>
    </row>
    <row r="663" spans="1:2" x14ac:dyDescent="0.35">
      <c r="A663" t="s">
        <v>5540</v>
      </c>
      <c r="B663">
        <v>1500</v>
      </c>
    </row>
    <row r="664" spans="1:2" x14ac:dyDescent="0.35">
      <c r="A664" t="s">
        <v>5541</v>
      </c>
      <c r="B664">
        <v>1500</v>
      </c>
    </row>
    <row r="665" spans="1:2" x14ac:dyDescent="0.35">
      <c r="A665" t="s">
        <v>5542</v>
      </c>
      <c r="B665">
        <v>1500</v>
      </c>
    </row>
    <row r="666" spans="1:2" x14ac:dyDescent="0.35">
      <c r="A666" t="s">
        <v>5543</v>
      </c>
      <c r="B666">
        <v>1500</v>
      </c>
    </row>
    <row r="667" spans="1:2" x14ac:dyDescent="0.35">
      <c r="A667" t="s">
        <v>5544</v>
      </c>
      <c r="B667">
        <v>1500</v>
      </c>
    </row>
    <row r="668" spans="1:2" x14ac:dyDescent="0.35">
      <c r="A668" t="s">
        <v>5545</v>
      </c>
      <c r="B668">
        <v>1500</v>
      </c>
    </row>
    <row r="669" spans="1:2" x14ac:dyDescent="0.35">
      <c r="A669" t="s">
        <v>5546</v>
      </c>
      <c r="B669">
        <v>1500</v>
      </c>
    </row>
    <row r="670" spans="1:2" x14ac:dyDescent="0.35">
      <c r="A670" t="s">
        <v>5547</v>
      </c>
      <c r="B670">
        <v>1500</v>
      </c>
    </row>
    <row r="671" spans="1:2" x14ac:dyDescent="0.35">
      <c r="A671" t="s">
        <v>5548</v>
      </c>
      <c r="B671">
        <v>1500</v>
      </c>
    </row>
    <row r="672" spans="1:2" x14ac:dyDescent="0.35">
      <c r="A672" t="s">
        <v>5549</v>
      </c>
      <c r="B672">
        <v>1500</v>
      </c>
    </row>
    <row r="673" spans="1:2" x14ac:dyDescent="0.35">
      <c r="A673" t="s">
        <v>6010</v>
      </c>
      <c r="B673">
        <v>1500</v>
      </c>
    </row>
    <row r="674" spans="1:2" x14ac:dyDescent="0.35">
      <c r="A674" t="s">
        <v>6011</v>
      </c>
      <c r="B674">
        <v>1500</v>
      </c>
    </row>
    <row r="675" spans="1:2" x14ac:dyDescent="0.35">
      <c r="A675" t="s">
        <v>6012</v>
      </c>
      <c r="B675">
        <v>1500</v>
      </c>
    </row>
    <row r="676" spans="1:2" x14ac:dyDescent="0.35">
      <c r="A676" t="s">
        <v>6013</v>
      </c>
      <c r="B676">
        <v>1500</v>
      </c>
    </row>
    <row r="677" spans="1:2" x14ac:dyDescent="0.35">
      <c r="A677" t="s">
        <v>6014</v>
      </c>
      <c r="B677">
        <v>1500</v>
      </c>
    </row>
    <row r="678" spans="1:2" x14ac:dyDescent="0.35">
      <c r="A678" t="s">
        <v>6015</v>
      </c>
      <c r="B678">
        <v>1500</v>
      </c>
    </row>
    <row r="679" spans="1:2" x14ac:dyDescent="0.35">
      <c r="A679" t="s">
        <v>6016</v>
      </c>
      <c r="B679">
        <v>1500</v>
      </c>
    </row>
    <row r="680" spans="1:2" x14ac:dyDescent="0.35">
      <c r="A680" t="s">
        <v>6017</v>
      </c>
      <c r="B680">
        <v>1500</v>
      </c>
    </row>
    <row r="681" spans="1:2" x14ac:dyDescent="0.35">
      <c r="A681" t="s">
        <v>6018</v>
      </c>
      <c r="B681">
        <v>1500</v>
      </c>
    </row>
    <row r="682" spans="1:2" x14ac:dyDescent="0.35">
      <c r="A682" t="s">
        <v>6019</v>
      </c>
      <c r="B682">
        <v>1500</v>
      </c>
    </row>
    <row r="683" spans="1:2" x14ac:dyDescent="0.35">
      <c r="A683" t="s">
        <v>5550</v>
      </c>
      <c r="B683">
        <v>1500</v>
      </c>
    </row>
    <row r="684" spans="1:2" x14ac:dyDescent="0.35">
      <c r="A684" t="s">
        <v>5551</v>
      </c>
      <c r="B684">
        <v>1500</v>
      </c>
    </row>
    <row r="685" spans="1:2" x14ac:dyDescent="0.35">
      <c r="A685" t="s">
        <v>5552</v>
      </c>
      <c r="B685">
        <v>1500</v>
      </c>
    </row>
    <row r="686" spans="1:2" x14ac:dyDescent="0.35">
      <c r="A686" t="s">
        <v>5553</v>
      </c>
      <c r="B686">
        <v>1500</v>
      </c>
    </row>
    <row r="687" spans="1:2" x14ac:dyDescent="0.35">
      <c r="A687" t="s">
        <v>5554</v>
      </c>
      <c r="B687">
        <v>1500</v>
      </c>
    </row>
    <row r="688" spans="1:2" x14ac:dyDescent="0.35">
      <c r="A688" t="s">
        <v>5555</v>
      </c>
      <c r="B688">
        <v>1500</v>
      </c>
    </row>
    <row r="689" spans="1:2" x14ac:dyDescent="0.35">
      <c r="A689" t="s">
        <v>5556</v>
      </c>
      <c r="B689">
        <v>1500</v>
      </c>
    </row>
    <row r="690" spans="1:2" x14ac:dyDescent="0.35">
      <c r="A690" t="s">
        <v>254</v>
      </c>
      <c r="B690">
        <v>2</v>
      </c>
    </row>
    <row r="691" spans="1:2" x14ac:dyDescent="0.35">
      <c r="A691" t="s">
        <v>5557</v>
      </c>
      <c r="B691">
        <v>8</v>
      </c>
    </row>
    <row r="692" spans="1:2" x14ac:dyDescent="0.35">
      <c r="A692" t="s">
        <v>5558</v>
      </c>
      <c r="B692" t="b">
        <v>1</v>
      </c>
    </row>
    <row r="693" spans="1:2" x14ac:dyDescent="0.35">
      <c r="A693" t="s">
        <v>5559</v>
      </c>
      <c r="B693">
        <v>8</v>
      </c>
    </row>
    <row r="694" spans="1:2" x14ac:dyDescent="0.35">
      <c r="A694" t="s">
        <v>5560</v>
      </c>
      <c r="B694">
        <v>0</v>
      </c>
    </row>
    <row r="695" spans="1:2" x14ac:dyDescent="0.35">
      <c r="A695" t="s">
        <v>5561</v>
      </c>
    </row>
    <row r="696" spans="1:2" x14ac:dyDescent="0.35">
      <c r="A696" t="s">
        <v>5562</v>
      </c>
    </row>
    <row r="697" spans="1:2" x14ac:dyDescent="0.35">
      <c r="A697" t="s">
        <v>5563</v>
      </c>
    </row>
    <row r="698" spans="1:2" x14ac:dyDescent="0.35">
      <c r="A698" t="s">
        <v>5020</v>
      </c>
      <c r="B698" t="s">
        <v>5019</v>
      </c>
    </row>
    <row r="699" spans="1:2" x14ac:dyDescent="0.35">
      <c r="A699" t="s">
        <v>5564</v>
      </c>
    </row>
    <row r="700" spans="1:2" x14ac:dyDescent="0.35">
      <c r="A700" t="s">
        <v>5565</v>
      </c>
      <c r="B700">
        <v>0</v>
      </c>
    </row>
    <row r="701" spans="1:2" x14ac:dyDescent="0.35">
      <c r="A701" t="s">
        <v>5566</v>
      </c>
      <c r="B701">
        <v>5000</v>
      </c>
    </row>
    <row r="702" spans="1:2" x14ac:dyDescent="0.35">
      <c r="A702" t="s">
        <v>5567</v>
      </c>
      <c r="B702">
        <v>0</v>
      </c>
    </row>
    <row r="703" spans="1:2" x14ac:dyDescent="0.35">
      <c r="A703" t="s">
        <v>5568</v>
      </c>
      <c r="B703">
        <v>1</v>
      </c>
    </row>
    <row r="704" spans="1:2" x14ac:dyDescent="0.35">
      <c r="A704" t="s">
        <v>5569</v>
      </c>
      <c r="B704">
        <v>1</v>
      </c>
    </row>
    <row r="705" spans="1:2" x14ac:dyDescent="0.35">
      <c r="A705" t="s">
        <v>5570</v>
      </c>
      <c r="B705">
        <v>1</v>
      </c>
    </row>
    <row r="706" spans="1:2" x14ac:dyDescent="0.35">
      <c r="A706" t="s">
        <v>5571</v>
      </c>
      <c r="B706">
        <v>1</v>
      </c>
    </row>
    <row r="707" spans="1:2" x14ac:dyDescent="0.35">
      <c r="A707" t="s">
        <v>5572</v>
      </c>
      <c r="B707">
        <v>1</v>
      </c>
    </row>
    <row r="708" spans="1:2" x14ac:dyDescent="0.35">
      <c r="A708" t="s">
        <v>5573</v>
      </c>
      <c r="B708">
        <v>1</v>
      </c>
    </row>
    <row r="709" spans="1:2" x14ac:dyDescent="0.35">
      <c r="A709" t="s">
        <v>5574</v>
      </c>
      <c r="B709">
        <v>1</v>
      </c>
    </row>
    <row r="710" spans="1:2" x14ac:dyDescent="0.35">
      <c r="A710" t="s">
        <v>5575</v>
      </c>
      <c r="B710">
        <v>1</v>
      </c>
    </row>
    <row r="711" spans="1:2" x14ac:dyDescent="0.35">
      <c r="A711" t="s">
        <v>5576</v>
      </c>
      <c r="B711">
        <v>1</v>
      </c>
    </row>
    <row r="712" spans="1:2" x14ac:dyDescent="0.35">
      <c r="A712" t="s">
        <v>5577</v>
      </c>
      <c r="B712">
        <v>1</v>
      </c>
    </row>
    <row r="713" spans="1:2" x14ac:dyDescent="0.35">
      <c r="A713" t="s">
        <v>5578</v>
      </c>
      <c r="B713">
        <v>1</v>
      </c>
    </row>
    <row r="714" spans="1:2" x14ac:dyDescent="0.35">
      <c r="A714" t="s">
        <v>5579</v>
      </c>
      <c r="B714">
        <v>0</v>
      </c>
    </row>
    <row r="715" spans="1:2" x14ac:dyDescent="0.35">
      <c r="A715" t="s">
        <v>5580</v>
      </c>
      <c r="B715">
        <v>0</v>
      </c>
    </row>
    <row r="716" spans="1:2" x14ac:dyDescent="0.35">
      <c r="A716" t="s">
        <v>5581</v>
      </c>
      <c r="B716">
        <v>0</v>
      </c>
    </row>
    <row r="717" spans="1:2" x14ac:dyDescent="0.35">
      <c r="A717" t="s">
        <v>5582</v>
      </c>
      <c r="B717">
        <v>0</v>
      </c>
    </row>
    <row r="718" spans="1:2" x14ac:dyDescent="0.35">
      <c r="A718" t="s">
        <v>5583</v>
      </c>
      <c r="B718">
        <v>0</v>
      </c>
    </row>
    <row r="719" spans="1:2" x14ac:dyDescent="0.35">
      <c r="A719" t="s">
        <v>5584</v>
      </c>
      <c r="B719">
        <v>0</v>
      </c>
    </row>
    <row r="720" spans="1:2" x14ac:dyDescent="0.35">
      <c r="A720" t="s">
        <v>5585</v>
      </c>
      <c r="B720">
        <v>0</v>
      </c>
    </row>
    <row r="721" spans="1:2" x14ac:dyDescent="0.35">
      <c r="A721" t="s">
        <v>5586</v>
      </c>
      <c r="B721">
        <v>0</v>
      </c>
    </row>
    <row r="722" spans="1:2" x14ac:dyDescent="0.35">
      <c r="A722" t="s">
        <v>5587</v>
      </c>
      <c r="B722">
        <v>0</v>
      </c>
    </row>
    <row r="723" spans="1:2" x14ac:dyDescent="0.35">
      <c r="A723" t="s">
        <v>5588</v>
      </c>
      <c r="B723">
        <v>0</v>
      </c>
    </row>
    <row r="724" spans="1:2" x14ac:dyDescent="0.35">
      <c r="A724" t="s">
        <v>5589</v>
      </c>
      <c r="B724">
        <v>0</v>
      </c>
    </row>
    <row r="725" spans="1:2" x14ac:dyDescent="0.35">
      <c r="A725" t="s">
        <v>5590</v>
      </c>
      <c r="B725">
        <v>42370</v>
      </c>
    </row>
    <row r="726" spans="1:2" x14ac:dyDescent="0.35">
      <c r="A726" t="s">
        <v>5591</v>
      </c>
      <c r="B726">
        <v>8</v>
      </c>
    </row>
    <row r="727" spans="1:2" x14ac:dyDescent="0.35">
      <c r="A727" t="s">
        <v>5592</v>
      </c>
      <c r="B727">
        <v>0</v>
      </c>
    </row>
    <row r="728" spans="1:2" x14ac:dyDescent="0.35">
      <c r="A728" t="s">
        <v>5593</v>
      </c>
      <c r="B728">
        <v>0</v>
      </c>
    </row>
    <row r="729" spans="1:2" x14ac:dyDescent="0.35">
      <c r="A729" t="s">
        <v>5594</v>
      </c>
      <c r="B729">
        <v>5000</v>
      </c>
    </row>
    <row r="730" spans="1:2" x14ac:dyDescent="0.35">
      <c r="A730" t="s">
        <v>5595</v>
      </c>
      <c r="B730">
        <v>5000</v>
      </c>
    </row>
    <row r="731" spans="1:2" x14ac:dyDescent="0.35">
      <c r="A731" t="s">
        <v>5596</v>
      </c>
      <c r="B731">
        <v>5000</v>
      </c>
    </row>
    <row r="732" spans="1:2" x14ac:dyDescent="0.35">
      <c r="A732" t="s">
        <v>5597</v>
      </c>
      <c r="B732">
        <v>1</v>
      </c>
    </row>
    <row r="733" spans="1:2" x14ac:dyDescent="0.35">
      <c r="A733" t="s">
        <v>5598</v>
      </c>
      <c r="B733">
        <v>1</v>
      </c>
    </row>
    <row r="734" spans="1:2" x14ac:dyDescent="0.35">
      <c r="A734" t="s">
        <v>5599</v>
      </c>
      <c r="B734">
        <v>1</v>
      </c>
    </row>
    <row r="735" spans="1:2" x14ac:dyDescent="0.35">
      <c r="A735" t="s">
        <v>5600</v>
      </c>
      <c r="B735">
        <v>1</v>
      </c>
    </row>
    <row r="736" spans="1:2" x14ac:dyDescent="0.35">
      <c r="A736" t="s">
        <v>5601</v>
      </c>
      <c r="B736">
        <v>1</v>
      </c>
    </row>
    <row r="737" spans="1:2" x14ac:dyDescent="0.35">
      <c r="A737" t="s">
        <v>5602</v>
      </c>
      <c r="B737">
        <v>1</v>
      </c>
    </row>
    <row r="738" spans="1:2" x14ac:dyDescent="0.35">
      <c r="A738" t="s">
        <v>5603</v>
      </c>
      <c r="B738">
        <v>1</v>
      </c>
    </row>
    <row r="739" spans="1:2" x14ac:dyDescent="0.35">
      <c r="A739" t="s">
        <v>5604</v>
      </c>
      <c r="B739">
        <v>1</v>
      </c>
    </row>
    <row r="740" spans="1:2" x14ac:dyDescent="0.35">
      <c r="A740" t="s">
        <v>5605</v>
      </c>
      <c r="B740">
        <v>1</v>
      </c>
    </row>
    <row r="741" spans="1:2" x14ac:dyDescent="0.35">
      <c r="A741" t="s">
        <v>5606</v>
      </c>
      <c r="B741">
        <v>0</v>
      </c>
    </row>
    <row r="742" spans="1:2" x14ac:dyDescent="0.35">
      <c r="A742" t="s">
        <v>5607</v>
      </c>
      <c r="B742">
        <v>0</v>
      </c>
    </row>
    <row r="743" spans="1:2" x14ac:dyDescent="0.35">
      <c r="A743" t="s">
        <v>5608</v>
      </c>
      <c r="B743">
        <v>0</v>
      </c>
    </row>
    <row r="744" spans="1:2" x14ac:dyDescent="0.35">
      <c r="A744" t="s">
        <v>5609</v>
      </c>
      <c r="B744">
        <v>0</v>
      </c>
    </row>
    <row r="745" spans="1:2" x14ac:dyDescent="0.35">
      <c r="A745" t="s">
        <v>5610</v>
      </c>
      <c r="B745">
        <v>0</v>
      </c>
    </row>
    <row r="746" spans="1:2" x14ac:dyDescent="0.35">
      <c r="A746" t="s">
        <v>5611</v>
      </c>
      <c r="B746">
        <v>0</v>
      </c>
    </row>
    <row r="747" spans="1:2" x14ac:dyDescent="0.35">
      <c r="A747" t="s">
        <v>5612</v>
      </c>
      <c r="B747">
        <v>0</v>
      </c>
    </row>
    <row r="748" spans="1:2" x14ac:dyDescent="0.35">
      <c r="A748" t="s">
        <v>5613</v>
      </c>
      <c r="B748">
        <v>0</v>
      </c>
    </row>
    <row r="749" spans="1:2" x14ac:dyDescent="0.35">
      <c r="A749" t="s">
        <v>5614</v>
      </c>
      <c r="B749">
        <v>0</v>
      </c>
    </row>
    <row r="750" spans="1:2" x14ac:dyDescent="0.35">
      <c r="A750" t="s">
        <v>5615</v>
      </c>
    </row>
    <row r="751" spans="1:2" x14ac:dyDescent="0.35">
      <c r="A751" t="s">
        <v>5616</v>
      </c>
    </row>
    <row r="752" spans="1:2" x14ac:dyDescent="0.35">
      <c r="A752" t="s">
        <v>5617</v>
      </c>
      <c r="B752">
        <v>5000</v>
      </c>
    </row>
    <row r="753" spans="1:2" x14ac:dyDescent="0.35">
      <c r="A753" t="s">
        <v>5618</v>
      </c>
      <c r="B753">
        <v>5000</v>
      </c>
    </row>
    <row r="754" spans="1:2" x14ac:dyDescent="0.35">
      <c r="A754" t="s">
        <v>5619</v>
      </c>
      <c r="B754">
        <v>5000</v>
      </c>
    </row>
    <row r="755" spans="1:2" x14ac:dyDescent="0.35">
      <c r="A755" t="s">
        <v>5620</v>
      </c>
      <c r="B755">
        <v>0</v>
      </c>
    </row>
    <row r="756" spans="1:2" x14ac:dyDescent="0.35">
      <c r="A756" t="s">
        <v>5621</v>
      </c>
      <c r="B756">
        <v>0</v>
      </c>
    </row>
    <row r="757" spans="1:2" x14ac:dyDescent="0.35">
      <c r="A757" t="s">
        <v>5622</v>
      </c>
      <c r="B757">
        <v>0</v>
      </c>
    </row>
    <row r="758" spans="1:2" x14ac:dyDescent="0.35">
      <c r="A758" t="s">
        <v>5623</v>
      </c>
      <c r="B758">
        <v>0</v>
      </c>
    </row>
    <row r="759" spans="1:2" x14ac:dyDescent="0.35">
      <c r="A759" t="s">
        <v>5624</v>
      </c>
      <c r="B759">
        <v>0</v>
      </c>
    </row>
    <row r="760" spans="1:2" x14ac:dyDescent="0.35">
      <c r="A760" t="s">
        <v>5625</v>
      </c>
      <c r="B760">
        <v>0</v>
      </c>
    </row>
    <row r="761" spans="1:2" x14ac:dyDescent="0.35">
      <c r="A761" t="s">
        <v>5626</v>
      </c>
      <c r="B761">
        <v>0</v>
      </c>
    </row>
    <row r="762" spans="1:2" x14ac:dyDescent="0.35">
      <c r="A762" t="s">
        <v>5627</v>
      </c>
      <c r="B762">
        <v>0</v>
      </c>
    </row>
    <row r="763" spans="1:2" x14ac:dyDescent="0.35">
      <c r="A763" t="s">
        <v>5628</v>
      </c>
      <c r="B763">
        <v>0</v>
      </c>
    </row>
    <row r="764" spans="1:2" x14ac:dyDescent="0.35">
      <c r="A764" t="s">
        <v>5629</v>
      </c>
      <c r="B764">
        <v>1</v>
      </c>
    </row>
    <row r="765" spans="1:2" x14ac:dyDescent="0.35">
      <c r="A765" t="s">
        <v>5630</v>
      </c>
      <c r="B765">
        <v>1</v>
      </c>
    </row>
    <row r="766" spans="1:2" x14ac:dyDescent="0.35">
      <c r="A766" t="s">
        <v>5631</v>
      </c>
      <c r="B766">
        <v>1</v>
      </c>
    </row>
    <row r="767" spans="1:2" x14ac:dyDescent="0.35">
      <c r="A767" t="s">
        <v>5632</v>
      </c>
      <c r="B767">
        <v>1</v>
      </c>
    </row>
    <row r="768" spans="1:2" x14ac:dyDescent="0.35">
      <c r="A768" t="s">
        <v>5633</v>
      </c>
      <c r="B768">
        <v>1</v>
      </c>
    </row>
    <row r="769" spans="1:2" x14ac:dyDescent="0.35">
      <c r="A769" t="s">
        <v>5634</v>
      </c>
      <c r="B769">
        <v>1</v>
      </c>
    </row>
    <row r="770" spans="1:2" x14ac:dyDescent="0.35">
      <c r="A770" t="s">
        <v>5635</v>
      </c>
      <c r="B770">
        <v>1</v>
      </c>
    </row>
    <row r="771" spans="1:2" x14ac:dyDescent="0.35">
      <c r="A771" t="s">
        <v>5636</v>
      </c>
      <c r="B771">
        <v>1</v>
      </c>
    </row>
    <row r="772" spans="1:2" x14ac:dyDescent="0.35">
      <c r="A772" t="s">
        <v>5637</v>
      </c>
      <c r="B772">
        <v>1</v>
      </c>
    </row>
    <row r="773" spans="1:2" x14ac:dyDescent="0.35">
      <c r="A773" t="s">
        <v>5638</v>
      </c>
    </row>
    <row r="774" spans="1:2" x14ac:dyDescent="0.35">
      <c r="A774" t="s">
        <v>6020</v>
      </c>
      <c r="B774">
        <v>1</v>
      </c>
    </row>
    <row r="775" spans="1:2" x14ac:dyDescent="0.35">
      <c r="A775" t="s">
        <v>6021</v>
      </c>
      <c r="B775">
        <v>1</v>
      </c>
    </row>
    <row r="776" spans="1:2" x14ac:dyDescent="0.35">
      <c r="A776" t="s">
        <v>6022</v>
      </c>
      <c r="B776">
        <v>1</v>
      </c>
    </row>
    <row r="777" spans="1:2" x14ac:dyDescent="0.35">
      <c r="A777" t="s">
        <v>6023</v>
      </c>
      <c r="B777">
        <v>1</v>
      </c>
    </row>
    <row r="778" spans="1:2" x14ac:dyDescent="0.35">
      <c r="A778" t="s">
        <v>6024</v>
      </c>
      <c r="B778">
        <v>1</v>
      </c>
    </row>
    <row r="779" spans="1:2" x14ac:dyDescent="0.35">
      <c r="A779" t="s">
        <v>6025</v>
      </c>
      <c r="B779">
        <v>1</v>
      </c>
    </row>
    <row r="780" spans="1:2" x14ac:dyDescent="0.35">
      <c r="A780" t="s">
        <v>6026</v>
      </c>
      <c r="B780">
        <v>1</v>
      </c>
    </row>
    <row r="781" spans="1:2" x14ac:dyDescent="0.35">
      <c r="A781" t="s">
        <v>6027</v>
      </c>
      <c r="B781">
        <v>1</v>
      </c>
    </row>
    <row r="782" spans="1:2" x14ac:dyDescent="0.35">
      <c r="A782" t="s">
        <v>6028</v>
      </c>
      <c r="B782">
        <v>1</v>
      </c>
    </row>
    <row r="783" spans="1:2" x14ac:dyDescent="0.35">
      <c r="A783" t="s">
        <v>5639</v>
      </c>
      <c r="B783">
        <v>5000</v>
      </c>
    </row>
    <row r="784" spans="1:2" x14ac:dyDescent="0.35">
      <c r="A784" t="s">
        <v>5640</v>
      </c>
      <c r="B784">
        <v>5000</v>
      </c>
    </row>
    <row r="785" spans="1:2" x14ac:dyDescent="0.35">
      <c r="A785" t="s">
        <v>5641</v>
      </c>
      <c r="B785">
        <v>5000</v>
      </c>
    </row>
    <row r="786" spans="1:2" x14ac:dyDescent="0.35">
      <c r="A786" t="s">
        <v>5642</v>
      </c>
      <c r="B786">
        <v>0</v>
      </c>
    </row>
    <row r="787" spans="1:2" x14ac:dyDescent="0.35">
      <c r="A787" t="s">
        <v>5643</v>
      </c>
      <c r="B787">
        <v>0</v>
      </c>
    </row>
    <row r="788" spans="1:2" x14ac:dyDescent="0.35">
      <c r="A788" t="s">
        <v>5644</v>
      </c>
      <c r="B788">
        <v>0</v>
      </c>
    </row>
    <row r="789" spans="1:2" x14ac:dyDescent="0.35">
      <c r="A789" t="s">
        <v>5645</v>
      </c>
      <c r="B789">
        <v>0</v>
      </c>
    </row>
    <row r="790" spans="1:2" x14ac:dyDescent="0.35">
      <c r="A790" t="s">
        <v>5646</v>
      </c>
      <c r="B790">
        <v>0</v>
      </c>
    </row>
    <row r="791" spans="1:2" x14ac:dyDescent="0.35">
      <c r="A791" t="s">
        <v>5647</v>
      </c>
      <c r="B791">
        <v>0</v>
      </c>
    </row>
    <row r="792" spans="1:2" x14ac:dyDescent="0.35">
      <c r="A792" t="s">
        <v>5648</v>
      </c>
      <c r="B792">
        <v>0</v>
      </c>
    </row>
    <row r="793" spans="1:2" x14ac:dyDescent="0.35">
      <c r="A793" t="s">
        <v>5649</v>
      </c>
      <c r="B793">
        <v>0</v>
      </c>
    </row>
    <row r="794" spans="1:2" x14ac:dyDescent="0.35">
      <c r="A794" t="s">
        <v>5650</v>
      </c>
      <c r="B794">
        <v>0</v>
      </c>
    </row>
    <row r="795" spans="1:2" x14ac:dyDescent="0.35">
      <c r="A795" t="s">
        <v>5651</v>
      </c>
      <c r="B795">
        <v>0</v>
      </c>
    </row>
    <row r="796" spans="1:2" x14ac:dyDescent="0.35">
      <c r="A796" t="s">
        <v>5652</v>
      </c>
      <c r="B796">
        <v>0</v>
      </c>
    </row>
    <row r="797" spans="1:2" x14ac:dyDescent="0.35">
      <c r="A797" t="s">
        <v>5653</v>
      </c>
      <c r="B797">
        <v>0</v>
      </c>
    </row>
    <row r="798" spans="1:2" x14ac:dyDescent="0.35">
      <c r="A798" t="s">
        <v>5654</v>
      </c>
      <c r="B798">
        <v>0</v>
      </c>
    </row>
    <row r="799" spans="1:2" x14ac:dyDescent="0.35">
      <c r="A799" t="s">
        <v>5655</v>
      </c>
      <c r="B799">
        <v>0</v>
      </c>
    </row>
    <row r="800" spans="1:2" x14ac:dyDescent="0.35">
      <c r="A800" t="s">
        <v>5656</v>
      </c>
      <c r="B800">
        <v>0</v>
      </c>
    </row>
    <row r="801" spans="1:2" x14ac:dyDescent="0.35">
      <c r="A801" t="s">
        <v>5657</v>
      </c>
      <c r="B801">
        <v>0</v>
      </c>
    </row>
    <row r="802" spans="1:2" x14ac:dyDescent="0.35">
      <c r="A802" t="s">
        <v>5658</v>
      </c>
      <c r="B802">
        <v>0</v>
      </c>
    </row>
    <row r="803" spans="1:2" x14ac:dyDescent="0.35">
      <c r="A803" t="s">
        <v>5659</v>
      </c>
      <c r="B803">
        <v>0</v>
      </c>
    </row>
    <row r="804" spans="1:2" x14ac:dyDescent="0.35">
      <c r="A804" t="s">
        <v>5660</v>
      </c>
      <c r="B804">
        <v>2</v>
      </c>
    </row>
    <row r="805" spans="1:2" x14ac:dyDescent="0.35">
      <c r="A805" t="s">
        <v>5661</v>
      </c>
      <c r="B805">
        <v>1</v>
      </c>
    </row>
    <row r="806" spans="1:2" x14ac:dyDescent="0.35">
      <c r="A806" t="s">
        <v>5662</v>
      </c>
      <c r="B806">
        <v>1</v>
      </c>
    </row>
    <row r="807" spans="1:2" x14ac:dyDescent="0.35">
      <c r="A807" t="s">
        <v>5663</v>
      </c>
      <c r="B807">
        <v>1</v>
      </c>
    </row>
    <row r="808" spans="1:2" x14ac:dyDescent="0.35">
      <c r="A808" t="s">
        <v>5664</v>
      </c>
      <c r="B808">
        <v>1</v>
      </c>
    </row>
    <row r="809" spans="1:2" x14ac:dyDescent="0.35">
      <c r="A809" t="s">
        <v>5665</v>
      </c>
      <c r="B809">
        <v>1</v>
      </c>
    </row>
    <row r="810" spans="1:2" x14ac:dyDescent="0.35">
      <c r="A810" t="s">
        <v>5666</v>
      </c>
      <c r="B810">
        <v>1</v>
      </c>
    </row>
    <row r="811" spans="1:2" x14ac:dyDescent="0.35">
      <c r="A811" t="s">
        <v>5667</v>
      </c>
      <c r="B811">
        <v>1</v>
      </c>
    </row>
    <row r="812" spans="1:2" x14ac:dyDescent="0.35">
      <c r="A812" t="s">
        <v>5668</v>
      </c>
      <c r="B812">
        <v>1</v>
      </c>
    </row>
    <row r="813" spans="1:2" x14ac:dyDescent="0.35">
      <c r="A813" t="s">
        <v>5669</v>
      </c>
      <c r="B813">
        <v>1</v>
      </c>
    </row>
    <row r="814" spans="1:2" x14ac:dyDescent="0.35">
      <c r="A814" t="s">
        <v>5670</v>
      </c>
      <c r="B814" t="s">
        <v>5019</v>
      </c>
    </row>
    <row r="815" spans="1:2" x14ac:dyDescent="0.35">
      <c r="A815" t="s">
        <v>5671</v>
      </c>
      <c r="B815">
        <v>30</v>
      </c>
    </row>
    <row r="816" spans="1:2" x14ac:dyDescent="0.35">
      <c r="A816" t="s">
        <v>5672</v>
      </c>
      <c r="B816">
        <v>2</v>
      </c>
    </row>
    <row r="817" spans="1:2" x14ac:dyDescent="0.35">
      <c r="A817" t="s">
        <v>5673</v>
      </c>
      <c r="B817">
        <v>0</v>
      </c>
    </row>
    <row r="818" spans="1:2" x14ac:dyDescent="0.35">
      <c r="A818" t="s">
        <v>5674</v>
      </c>
      <c r="B818" t="b">
        <v>0</v>
      </c>
    </row>
    <row r="819" spans="1:2" x14ac:dyDescent="0.35">
      <c r="A819" t="s">
        <v>5675</v>
      </c>
      <c r="B819">
        <v>2</v>
      </c>
    </row>
    <row r="820" spans="1:2" x14ac:dyDescent="0.35">
      <c r="A820" t="s">
        <v>5676</v>
      </c>
      <c r="B820" t="b">
        <v>0</v>
      </c>
    </row>
    <row r="821" spans="1:2" x14ac:dyDescent="0.35">
      <c r="A821" t="s">
        <v>5677</v>
      </c>
      <c r="B821" t="b">
        <v>0</v>
      </c>
    </row>
    <row r="822" spans="1:2" x14ac:dyDescent="0.35">
      <c r="A822" t="s">
        <v>5678</v>
      </c>
      <c r="B822" t="b">
        <v>0</v>
      </c>
    </row>
    <row r="823" spans="1:2" x14ac:dyDescent="0.35">
      <c r="A823" t="s">
        <v>5679</v>
      </c>
      <c r="B823" t="b">
        <v>0</v>
      </c>
    </row>
    <row r="824" spans="1:2" x14ac:dyDescent="0.35">
      <c r="A824" t="s">
        <v>5680</v>
      </c>
      <c r="B824">
        <v>0</v>
      </c>
    </row>
    <row r="825" spans="1:2" x14ac:dyDescent="0.35">
      <c r="A825" t="s">
        <v>5681</v>
      </c>
      <c r="B825">
        <v>0</v>
      </c>
    </row>
    <row r="826" spans="1:2" x14ac:dyDescent="0.35">
      <c r="A826" t="s">
        <v>5682</v>
      </c>
      <c r="B826">
        <v>0</v>
      </c>
    </row>
    <row r="827" spans="1:2" x14ac:dyDescent="0.35">
      <c r="A827" t="s">
        <v>5683</v>
      </c>
      <c r="B827">
        <v>0</v>
      </c>
    </row>
    <row r="828" spans="1:2" x14ac:dyDescent="0.35">
      <c r="A828" t="s">
        <v>5684</v>
      </c>
      <c r="B828">
        <v>0</v>
      </c>
    </row>
    <row r="829" spans="1:2" x14ac:dyDescent="0.35">
      <c r="A829" t="s">
        <v>5685</v>
      </c>
      <c r="B829">
        <v>0</v>
      </c>
    </row>
    <row r="830" spans="1:2" x14ac:dyDescent="0.35">
      <c r="A830" t="s">
        <v>5686</v>
      </c>
      <c r="B830" t="s">
        <v>6029</v>
      </c>
    </row>
    <row r="831" spans="1:2" x14ac:dyDescent="0.35">
      <c r="A831" t="s">
        <v>5687</v>
      </c>
      <c r="B831" t="s">
        <v>5688</v>
      </c>
    </row>
    <row r="832" spans="1:2" x14ac:dyDescent="0.35">
      <c r="A832" t="s">
        <v>5689</v>
      </c>
      <c r="B832" t="s">
        <v>6030</v>
      </c>
    </row>
    <row r="833" spans="1:1" x14ac:dyDescent="0.35">
      <c r="A833" t="s">
        <v>5690</v>
      </c>
    </row>
    <row r="834" spans="1:1" x14ac:dyDescent="0.35">
      <c r="A834" t="s">
        <v>5691</v>
      </c>
    </row>
    <row r="835" spans="1:1" x14ac:dyDescent="0.35">
      <c r="A835" t="s">
        <v>5692</v>
      </c>
    </row>
    <row r="836" spans="1:1" x14ac:dyDescent="0.35">
      <c r="A836" t="s">
        <v>5693</v>
      </c>
    </row>
    <row r="837" spans="1:1" x14ac:dyDescent="0.35">
      <c r="A837" t="s">
        <v>5694</v>
      </c>
    </row>
    <row r="838" spans="1:1" x14ac:dyDescent="0.35">
      <c r="A838" t="s">
        <v>5695</v>
      </c>
    </row>
    <row r="839" spans="1:1" x14ac:dyDescent="0.35">
      <c r="A839" t="s">
        <v>5696</v>
      </c>
    </row>
    <row r="840" spans="1:1" x14ac:dyDescent="0.35">
      <c r="A840" t="s">
        <v>5697</v>
      </c>
    </row>
    <row r="841" spans="1:1" x14ac:dyDescent="0.35">
      <c r="A841" t="s">
        <v>5698</v>
      </c>
    </row>
    <row r="842" spans="1:1" x14ac:dyDescent="0.35">
      <c r="A842" t="s">
        <v>5699</v>
      </c>
    </row>
    <row r="843" spans="1:1" x14ac:dyDescent="0.35">
      <c r="A843" t="s">
        <v>5700</v>
      </c>
    </row>
    <row r="844" spans="1:1" x14ac:dyDescent="0.35">
      <c r="A844" t="s">
        <v>5701</v>
      </c>
    </row>
    <row r="845" spans="1:1" x14ac:dyDescent="0.35">
      <c r="A845" t="s">
        <v>5702</v>
      </c>
    </row>
    <row r="846" spans="1:1" x14ac:dyDescent="0.35">
      <c r="A846" t="s">
        <v>5703</v>
      </c>
    </row>
    <row r="847" spans="1:1" x14ac:dyDescent="0.35">
      <c r="A847" t="s">
        <v>5704</v>
      </c>
    </row>
    <row r="848" spans="1:1" x14ac:dyDescent="0.35">
      <c r="A848" t="s">
        <v>5705</v>
      </c>
    </row>
    <row r="849" spans="1:1" x14ac:dyDescent="0.35">
      <c r="A849" t="s">
        <v>5706</v>
      </c>
    </row>
    <row r="850" spans="1:1" x14ac:dyDescent="0.35">
      <c r="A850" t="s">
        <v>6031</v>
      </c>
    </row>
    <row r="851" spans="1:1" x14ac:dyDescent="0.35">
      <c r="A851" t="s">
        <v>6032</v>
      </c>
    </row>
    <row r="852" spans="1:1" x14ac:dyDescent="0.35">
      <c r="A852" t="s">
        <v>6033</v>
      </c>
    </row>
    <row r="853" spans="1:1" x14ac:dyDescent="0.35">
      <c r="A853" t="s">
        <v>6034</v>
      </c>
    </row>
    <row r="854" spans="1:1" x14ac:dyDescent="0.35">
      <c r="A854" t="s">
        <v>6035</v>
      </c>
    </row>
    <row r="855" spans="1:1" x14ac:dyDescent="0.35">
      <c r="A855" t="s">
        <v>6036</v>
      </c>
    </row>
    <row r="856" spans="1:1" x14ac:dyDescent="0.35">
      <c r="A856" t="s">
        <v>6037</v>
      </c>
    </row>
    <row r="857" spans="1:1" x14ac:dyDescent="0.35">
      <c r="A857" t="s">
        <v>6038</v>
      </c>
    </row>
    <row r="858" spans="1:1" x14ac:dyDescent="0.35">
      <c r="A858" t="s">
        <v>6039</v>
      </c>
    </row>
    <row r="859" spans="1:1" x14ac:dyDescent="0.35">
      <c r="A859" t="s">
        <v>6040</v>
      </c>
    </row>
    <row r="860" spans="1:1" x14ac:dyDescent="0.35">
      <c r="A860" t="s">
        <v>5707</v>
      </c>
    </row>
    <row r="861" spans="1:1" x14ac:dyDescent="0.35">
      <c r="A861" t="s">
        <v>5708</v>
      </c>
    </row>
    <row r="862" spans="1:1" x14ac:dyDescent="0.35">
      <c r="A862" t="s">
        <v>5709</v>
      </c>
    </row>
    <row r="863" spans="1:1" x14ac:dyDescent="0.35">
      <c r="A863" t="s">
        <v>5710</v>
      </c>
    </row>
    <row r="864" spans="1:1" x14ac:dyDescent="0.35">
      <c r="A864" t="s">
        <v>5711</v>
      </c>
    </row>
    <row r="865" spans="1:1" x14ac:dyDescent="0.35">
      <c r="A865" t="s">
        <v>5712</v>
      </c>
    </row>
    <row r="866" spans="1:1" x14ac:dyDescent="0.35">
      <c r="A866" t="s">
        <v>5713</v>
      </c>
    </row>
    <row r="867" spans="1:1" x14ac:dyDescent="0.35">
      <c r="A867" t="s">
        <v>5714</v>
      </c>
    </row>
    <row r="868" spans="1:1" x14ac:dyDescent="0.35">
      <c r="A868" t="s">
        <v>5715</v>
      </c>
    </row>
    <row r="869" spans="1:1" x14ac:dyDescent="0.35">
      <c r="A869" t="s">
        <v>5716</v>
      </c>
    </row>
    <row r="870" spans="1:1" x14ac:dyDescent="0.35">
      <c r="A870" t="s">
        <v>5717</v>
      </c>
    </row>
    <row r="871" spans="1:1" x14ac:dyDescent="0.35">
      <c r="A871" t="s">
        <v>5718</v>
      </c>
    </row>
    <row r="872" spans="1:1" x14ac:dyDescent="0.35">
      <c r="A872" t="s">
        <v>5719</v>
      </c>
    </row>
    <row r="873" spans="1:1" x14ac:dyDescent="0.35">
      <c r="A873" t="s">
        <v>5720</v>
      </c>
    </row>
    <row r="874" spans="1:1" x14ac:dyDescent="0.35">
      <c r="A874" t="s">
        <v>5721</v>
      </c>
    </row>
    <row r="875" spans="1:1" x14ac:dyDescent="0.35">
      <c r="A875" t="s">
        <v>5722</v>
      </c>
    </row>
    <row r="876" spans="1:1" x14ac:dyDescent="0.35">
      <c r="A876" t="s">
        <v>5723</v>
      </c>
    </row>
    <row r="877" spans="1:1" x14ac:dyDescent="0.35">
      <c r="A877" t="s">
        <v>5724</v>
      </c>
    </row>
    <row r="878" spans="1:1" x14ac:dyDescent="0.35">
      <c r="A878" t="s">
        <v>5725</v>
      </c>
    </row>
    <row r="879" spans="1:1" x14ac:dyDescent="0.35">
      <c r="A879" t="s">
        <v>5726</v>
      </c>
    </row>
    <row r="880" spans="1:1" x14ac:dyDescent="0.35">
      <c r="A880" t="s">
        <v>5727</v>
      </c>
    </row>
    <row r="881" spans="1:1" x14ac:dyDescent="0.35">
      <c r="A881" t="s">
        <v>5728</v>
      </c>
    </row>
    <row r="882" spans="1:1" x14ac:dyDescent="0.35">
      <c r="A882" t="s">
        <v>5729</v>
      </c>
    </row>
    <row r="883" spans="1:1" x14ac:dyDescent="0.35">
      <c r="A883" t="s">
        <v>5730</v>
      </c>
    </row>
    <row r="884" spans="1:1" x14ac:dyDescent="0.35">
      <c r="A884" t="s">
        <v>5731</v>
      </c>
    </row>
    <row r="885" spans="1:1" x14ac:dyDescent="0.35">
      <c r="A885" t="s">
        <v>5732</v>
      </c>
    </row>
    <row r="886" spans="1:1" x14ac:dyDescent="0.35">
      <c r="A886" t="s">
        <v>5733</v>
      </c>
    </row>
    <row r="887" spans="1:1" x14ac:dyDescent="0.35">
      <c r="A887" t="s">
        <v>5734</v>
      </c>
    </row>
    <row r="888" spans="1:1" x14ac:dyDescent="0.35">
      <c r="A888" t="s">
        <v>5735</v>
      </c>
    </row>
    <row r="889" spans="1:1" x14ac:dyDescent="0.35">
      <c r="A889" t="s">
        <v>5736</v>
      </c>
    </row>
    <row r="890" spans="1:1" x14ac:dyDescent="0.35">
      <c r="A890" t="s">
        <v>5737</v>
      </c>
    </row>
    <row r="891" spans="1:1" x14ac:dyDescent="0.35">
      <c r="A891" t="s">
        <v>5738</v>
      </c>
    </row>
    <row r="892" spans="1:1" x14ac:dyDescent="0.35">
      <c r="A892" t="s">
        <v>5739</v>
      </c>
    </row>
    <row r="893" spans="1:1" x14ac:dyDescent="0.35">
      <c r="A893" t="s">
        <v>5740</v>
      </c>
    </row>
    <row r="894" spans="1:1" x14ac:dyDescent="0.35">
      <c r="A894" t="s">
        <v>5741</v>
      </c>
    </row>
    <row r="895" spans="1:1" x14ac:dyDescent="0.35">
      <c r="A895" t="s">
        <v>5742</v>
      </c>
    </row>
    <row r="896" spans="1:1" x14ac:dyDescent="0.35">
      <c r="A896" t="s">
        <v>5743</v>
      </c>
    </row>
    <row r="897" spans="1:1" x14ac:dyDescent="0.35">
      <c r="A897" t="s">
        <v>5744</v>
      </c>
    </row>
    <row r="898" spans="1:1" x14ac:dyDescent="0.35">
      <c r="A898" t="s">
        <v>5745</v>
      </c>
    </row>
    <row r="899" spans="1:1" x14ac:dyDescent="0.35">
      <c r="A899" t="s">
        <v>5746</v>
      </c>
    </row>
    <row r="900" spans="1:1" x14ac:dyDescent="0.35">
      <c r="A900" t="s">
        <v>5747</v>
      </c>
    </row>
    <row r="901" spans="1:1" x14ac:dyDescent="0.35">
      <c r="A901" t="s">
        <v>5748</v>
      </c>
    </row>
    <row r="902" spans="1:1" x14ac:dyDescent="0.35">
      <c r="A902" t="s">
        <v>5749</v>
      </c>
    </row>
    <row r="903" spans="1:1" x14ac:dyDescent="0.35">
      <c r="A903" t="s">
        <v>5750</v>
      </c>
    </row>
    <row r="904" spans="1:1" x14ac:dyDescent="0.35">
      <c r="A904" t="s">
        <v>5751</v>
      </c>
    </row>
    <row r="905" spans="1:1" x14ac:dyDescent="0.35">
      <c r="A905" t="s">
        <v>5752</v>
      </c>
    </row>
    <row r="906" spans="1:1" x14ac:dyDescent="0.35">
      <c r="A906" t="s">
        <v>5753</v>
      </c>
    </row>
    <row r="907" spans="1:1" x14ac:dyDescent="0.35">
      <c r="A907" t="s">
        <v>5754</v>
      </c>
    </row>
    <row r="908" spans="1:1" x14ac:dyDescent="0.35">
      <c r="A908" t="s">
        <v>5755</v>
      </c>
    </row>
    <row r="909" spans="1:1" x14ac:dyDescent="0.35">
      <c r="A909" t="s">
        <v>5756</v>
      </c>
    </row>
    <row r="910" spans="1:1" x14ac:dyDescent="0.35">
      <c r="A910" t="s">
        <v>5757</v>
      </c>
    </row>
    <row r="911" spans="1:1" x14ac:dyDescent="0.35">
      <c r="A911" t="s">
        <v>5758</v>
      </c>
    </row>
    <row r="912" spans="1:1" x14ac:dyDescent="0.35">
      <c r="A912" t="s">
        <v>5759</v>
      </c>
    </row>
    <row r="913" spans="1:1" x14ac:dyDescent="0.35">
      <c r="A913" t="s">
        <v>5760</v>
      </c>
    </row>
    <row r="914" spans="1:1" x14ac:dyDescent="0.35">
      <c r="A914" t="s">
        <v>5761</v>
      </c>
    </row>
    <row r="915" spans="1:1" x14ac:dyDescent="0.35">
      <c r="A915" t="s">
        <v>5762</v>
      </c>
    </row>
    <row r="916" spans="1:1" x14ac:dyDescent="0.35">
      <c r="A916" t="s">
        <v>5763</v>
      </c>
    </row>
    <row r="917" spans="1:1" x14ac:dyDescent="0.35">
      <c r="A917" t="s">
        <v>5764</v>
      </c>
    </row>
    <row r="918" spans="1:1" x14ac:dyDescent="0.35">
      <c r="A918" t="s">
        <v>5765</v>
      </c>
    </row>
    <row r="919" spans="1:1" x14ac:dyDescent="0.35">
      <c r="A919" t="s">
        <v>5766</v>
      </c>
    </row>
    <row r="920" spans="1:1" x14ac:dyDescent="0.35">
      <c r="A920" t="s">
        <v>5767</v>
      </c>
    </row>
    <row r="921" spans="1:1" x14ac:dyDescent="0.35">
      <c r="A921" t="s">
        <v>5768</v>
      </c>
    </row>
    <row r="922" spans="1:1" x14ac:dyDescent="0.35">
      <c r="A922" t="s">
        <v>5769</v>
      </c>
    </row>
    <row r="923" spans="1:1" x14ac:dyDescent="0.35">
      <c r="A923" t="s">
        <v>5770</v>
      </c>
    </row>
    <row r="924" spans="1:1" x14ac:dyDescent="0.35">
      <c r="A924" t="s">
        <v>5771</v>
      </c>
    </row>
    <row r="925" spans="1:1" x14ac:dyDescent="0.35">
      <c r="A925" t="s">
        <v>5772</v>
      </c>
    </row>
    <row r="926" spans="1:1" x14ac:dyDescent="0.35">
      <c r="A926" t="s">
        <v>5773</v>
      </c>
    </row>
    <row r="927" spans="1:1" x14ac:dyDescent="0.35">
      <c r="A927" t="s">
        <v>5774</v>
      </c>
    </row>
    <row r="928" spans="1:1" x14ac:dyDescent="0.35">
      <c r="A928" t="s">
        <v>5775</v>
      </c>
    </row>
    <row r="929" spans="1:1" x14ac:dyDescent="0.35">
      <c r="A929" t="s">
        <v>5776</v>
      </c>
    </row>
    <row r="930" spans="1:1" x14ac:dyDescent="0.35">
      <c r="A930" t="s">
        <v>5777</v>
      </c>
    </row>
    <row r="931" spans="1:1" x14ac:dyDescent="0.35">
      <c r="A931" t="s">
        <v>5778</v>
      </c>
    </row>
    <row r="932" spans="1:1" x14ac:dyDescent="0.35">
      <c r="A932" t="s">
        <v>5779</v>
      </c>
    </row>
    <row r="933" spans="1:1" x14ac:dyDescent="0.35">
      <c r="A933" t="s">
        <v>5780</v>
      </c>
    </row>
    <row r="934" spans="1:1" x14ac:dyDescent="0.35">
      <c r="A934" t="s">
        <v>5781</v>
      </c>
    </row>
    <row r="935" spans="1:1" x14ac:dyDescent="0.35">
      <c r="A935" t="s">
        <v>5782</v>
      </c>
    </row>
    <row r="936" spans="1:1" x14ac:dyDescent="0.35">
      <c r="A936" t="s">
        <v>5783</v>
      </c>
    </row>
    <row r="937" spans="1:1" x14ac:dyDescent="0.35">
      <c r="A937" t="s">
        <v>5784</v>
      </c>
    </row>
    <row r="938" spans="1:1" x14ac:dyDescent="0.35">
      <c r="A938" t="s">
        <v>5785</v>
      </c>
    </row>
    <row r="939" spans="1:1" x14ac:dyDescent="0.35">
      <c r="A939" t="s">
        <v>5786</v>
      </c>
    </row>
    <row r="940" spans="1:1" x14ac:dyDescent="0.35">
      <c r="A940" t="s">
        <v>5787</v>
      </c>
    </row>
    <row r="941" spans="1:1" x14ac:dyDescent="0.35">
      <c r="A941" t="s">
        <v>5788</v>
      </c>
    </row>
    <row r="942" spans="1:1" x14ac:dyDescent="0.35">
      <c r="A942" t="s">
        <v>5789</v>
      </c>
    </row>
    <row r="943" spans="1:1" x14ac:dyDescent="0.35">
      <c r="A943" t="s">
        <v>6041</v>
      </c>
    </row>
    <row r="944" spans="1:1" x14ac:dyDescent="0.35">
      <c r="A944" t="s">
        <v>5790</v>
      </c>
    </row>
    <row r="945" spans="1:1" x14ac:dyDescent="0.35">
      <c r="A945" t="s">
        <v>5791</v>
      </c>
    </row>
    <row r="946" spans="1:1" x14ac:dyDescent="0.35">
      <c r="A946" t="s">
        <v>6042</v>
      </c>
    </row>
    <row r="947" spans="1:1" x14ac:dyDescent="0.35">
      <c r="A947" t="s">
        <v>6043</v>
      </c>
    </row>
    <row r="948" spans="1:1" x14ac:dyDescent="0.35">
      <c r="A948" t="s">
        <v>5792</v>
      </c>
    </row>
    <row r="949" spans="1:1" x14ac:dyDescent="0.35">
      <c r="A949" t="s">
        <v>5793</v>
      </c>
    </row>
    <row r="950" spans="1:1" x14ac:dyDescent="0.35">
      <c r="A950" t="s">
        <v>5794</v>
      </c>
    </row>
    <row r="951" spans="1:1" x14ac:dyDescent="0.35">
      <c r="A951" t="s">
        <v>5795</v>
      </c>
    </row>
    <row r="952" spans="1:1" x14ac:dyDescent="0.35">
      <c r="A952" t="s">
        <v>6044</v>
      </c>
    </row>
    <row r="953" spans="1:1" x14ac:dyDescent="0.35">
      <c r="A953" t="s">
        <v>6045</v>
      </c>
    </row>
    <row r="954" spans="1:1" x14ac:dyDescent="0.35">
      <c r="A954" t="s">
        <v>5796</v>
      </c>
    </row>
    <row r="955" spans="1:1" x14ac:dyDescent="0.35">
      <c r="A955" t="s">
        <v>5797</v>
      </c>
    </row>
    <row r="956" spans="1:1" x14ac:dyDescent="0.35">
      <c r="A956" t="s">
        <v>5798</v>
      </c>
    </row>
    <row r="957" spans="1:1" x14ac:dyDescent="0.35">
      <c r="A957" t="s">
        <v>5799</v>
      </c>
    </row>
    <row r="958" spans="1:1" x14ac:dyDescent="0.35">
      <c r="A958" t="s">
        <v>5800</v>
      </c>
    </row>
    <row r="959" spans="1:1" x14ac:dyDescent="0.35">
      <c r="A959" t="s">
        <v>5801</v>
      </c>
    </row>
    <row r="960" spans="1:1" x14ac:dyDescent="0.35">
      <c r="A960" t="s">
        <v>5802</v>
      </c>
    </row>
    <row r="961" spans="1:1" x14ac:dyDescent="0.35">
      <c r="A961" t="s">
        <v>5803</v>
      </c>
    </row>
    <row r="962" spans="1:1" x14ac:dyDescent="0.35">
      <c r="A962" t="s">
        <v>5804</v>
      </c>
    </row>
    <row r="963" spans="1:1" x14ac:dyDescent="0.35">
      <c r="A963" t="s">
        <v>5805</v>
      </c>
    </row>
    <row r="964" spans="1:1" x14ac:dyDescent="0.35">
      <c r="A964" t="s">
        <v>5806</v>
      </c>
    </row>
    <row r="965" spans="1:1" x14ac:dyDescent="0.35">
      <c r="A965" t="s">
        <v>5807</v>
      </c>
    </row>
    <row r="966" spans="1:1" x14ac:dyDescent="0.35">
      <c r="A966" t="s">
        <v>5808</v>
      </c>
    </row>
    <row r="967" spans="1:1" x14ac:dyDescent="0.35">
      <c r="A967" t="s">
        <v>5809</v>
      </c>
    </row>
    <row r="968" spans="1:1" x14ac:dyDescent="0.35">
      <c r="A968" t="s">
        <v>5810</v>
      </c>
    </row>
    <row r="969" spans="1:1" x14ac:dyDescent="0.35">
      <c r="A969" t="s">
        <v>5811</v>
      </c>
    </row>
    <row r="970" spans="1:1" x14ac:dyDescent="0.35">
      <c r="A970" t="s">
        <v>5812</v>
      </c>
    </row>
    <row r="971" spans="1:1" x14ac:dyDescent="0.35">
      <c r="A971" t="s">
        <v>5813</v>
      </c>
    </row>
    <row r="972" spans="1:1" x14ac:dyDescent="0.35">
      <c r="A972" t="s">
        <v>5814</v>
      </c>
    </row>
    <row r="973" spans="1:1" x14ac:dyDescent="0.35">
      <c r="A973" t="s">
        <v>5815</v>
      </c>
    </row>
    <row r="974" spans="1:1" x14ac:dyDescent="0.35">
      <c r="A974" t="s">
        <v>5816</v>
      </c>
    </row>
    <row r="975" spans="1:1" x14ac:dyDescent="0.35">
      <c r="A975" t="s">
        <v>5817</v>
      </c>
    </row>
    <row r="976" spans="1:1" x14ac:dyDescent="0.35">
      <c r="A976" t="s">
        <v>5818</v>
      </c>
    </row>
    <row r="977" spans="1:1" x14ac:dyDescent="0.35">
      <c r="A977" t="s">
        <v>5819</v>
      </c>
    </row>
    <row r="978" spans="1:1" x14ac:dyDescent="0.35">
      <c r="A978" t="s">
        <v>5820</v>
      </c>
    </row>
    <row r="979" spans="1:1" x14ac:dyDescent="0.35">
      <c r="A979" t="s">
        <v>5821</v>
      </c>
    </row>
    <row r="980" spans="1:1" x14ac:dyDescent="0.35">
      <c r="A980" t="s">
        <v>5822</v>
      </c>
    </row>
    <row r="981" spans="1:1" x14ac:dyDescent="0.35">
      <c r="A981" t="s">
        <v>5823</v>
      </c>
    </row>
    <row r="982" spans="1:1" x14ac:dyDescent="0.35">
      <c r="A982" t="s">
        <v>5824</v>
      </c>
    </row>
    <row r="983" spans="1:1" x14ac:dyDescent="0.35">
      <c r="A983" t="s">
        <v>5825</v>
      </c>
    </row>
    <row r="984" spans="1:1" x14ac:dyDescent="0.35">
      <c r="A984" t="s">
        <v>5826</v>
      </c>
    </row>
    <row r="985" spans="1:1" x14ac:dyDescent="0.35">
      <c r="A985" t="s">
        <v>5827</v>
      </c>
    </row>
    <row r="986" spans="1:1" x14ac:dyDescent="0.35">
      <c r="A986" t="s">
        <v>5828</v>
      </c>
    </row>
    <row r="987" spans="1:1" x14ac:dyDescent="0.35">
      <c r="A987" t="s">
        <v>5829</v>
      </c>
    </row>
    <row r="988" spans="1:1" x14ac:dyDescent="0.35">
      <c r="A988" t="s">
        <v>5830</v>
      </c>
    </row>
    <row r="989" spans="1:1" x14ac:dyDescent="0.35">
      <c r="A989" t="s">
        <v>5831</v>
      </c>
    </row>
    <row r="990" spans="1:1" x14ac:dyDescent="0.35">
      <c r="A990" t="s">
        <v>5832</v>
      </c>
    </row>
    <row r="991" spans="1:1" x14ac:dyDescent="0.35">
      <c r="A991" t="s">
        <v>5833</v>
      </c>
    </row>
    <row r="992" spans="1:1" x14ac:dyDescent="0.35">
      <c r="A992" t="s">
        <v>5834</v>
      </c>
    </row>
    <row r="993" spans="1:1" x14ac:dyDescent="0.35">
      <c r="A993" t="s">
        <v>5835</v>
      </c>
    </row>
    <row r="994" spans="1:1" x14ac:dyDescent="0.35">
      <c r="A994" t="s">
        <v>5836</v>
      </c>
    </row>
    <row r="995" spans="1:1" x14ac:dyDescent="0.35">
      <c r="A995" t="s">
        <v>5837</v>
      </c>
    </row>
    <row r="996" spans="1:1" x14ac:dyDescent="0.35">
      <c r="A996" t="s">
        <v>5838</v>
      </c>
    </row>
    <row r="997" spans="1:1" x14ac:dyDescent="0.35">
      <c r="A997" t="s">
        <v>5839</v>
      </c>
    </row>
    <row r="998" spans="1:1" x14ac:dyDescent="0.35">
      <c r="A998" t="s">
        <v>5840</v>
      </c>
    </row>
    <row r="999" spans="1:1" x14ac:dyDescent="0.35">
      <c r="A999" t="s">
        <v>5841</v>
      </c>
    </row>
    <row r="1000" spans="1:1" x14ac:dyDescent="0.35">
      <c r="A1000" t="s">
        <v>5842</v>
      </c>
    </row>
    <row r="1001" spans="1:1" x14ac:dyDescent="0.35">
      <c r="A1001" t="s">
        <v>5843</v>
      </c>
    </row>
    <row r="1002" spans="1:1" x14ac:dyDescent="0.35">
      <c r="A1002" t="s">
        <v>5844</v>
      </c>
    </row>
    <row r="1003" spans="1:1" x14ac:dyDescent="0.35">
      <c r="A1003" t="s">
        <v>5845</v>
      </c>
    </row>
    <row r="1004" spans="1:1" x14ac:dyDescent="0.35">
      <c r="A1004" t="s">
        <v>5846</v>
      </c>
    </row>
    <row r="1005" spans="1:1" x14ac:dyDescent="0.35">
      <c r="A1005" t="s">
        <v>5847</v>
      </c>
    </row>
    <row r="1006" spans="1:1" x14ac:dyDescent="0.35">
      <c r="A1006" t="s">
        <v>6046</v>
      </c>
    </row>
    <row r="1007" spans="1:1" x14ac:dyDescent="0.35">
      <c r="A1007" t="s">
        <v>5848</v>
      </c>
    </row>
    <row r="1008" spans="1:1" x14ac:dyDescent="0.35">
      <c r="A1008" t="s">
        <v>5849</v>
      </c>
    </row>
    <row r="1009" spans="1:1" x14ac:dyDescent="0.35">
      <c r="A1009" t="s">
        <v>5850</v>
      </c>
    </row>
    <row r="1010" spans="1:1" x14ac:dyDescent="0.35">
      <c r="A1010" t="s">
        <v>5851</v>
      </c>
    </row>
    <row r="1011" spans="1:1" x14ac:dyDescent="0.35">
      <c r="A1011" t="s">
        <v>5852</v>
      </c>
    </row>
    <row r="1012" spans="1:1" x14ac:dyDescent="0.35">
      <c r="A1012" t="s">
        <v>5853</v>
      </c>
    </row>
    <row r="1013" spans="1:1" x14ac:dyDescent="0.35">
      <c r="A1013" t="s">
        <v>5854</v>
      </c>
    </row>
    <row r="1014" spans="1:1" x14ac:dyDescent="0.35">
      <c r="A1014" t="s">
        <v>5855</v>
      </c>
    </row>
    <row r="1015" spans="1:1" x14ac:dyDescent="0.35">
      <c r="A1015" t="s">
        <v>5856</v>
      </c>
    </row>
    <row r="1016" spans="1:1" x14ac:dyDescent="0.35">
      <c r="A1016" t="s">
        <v>5857</v>
      </c>
    </row>
    <row r="1017" spans="1:1" x14ac:dyDescent="0.35">
      <c r="A1017" t="s">
        <v>5858</v>
      </c>
    </row>
    <row r="1018" spans="1:1" x14ac:dyDescent="0.35">
      <c r="A1018" t="s">
        <v>6047</v>
      </c>
    </row>
    <row r="1019" spans="1:1" x14ac:dyDescent="0.35">
      <c r="A1019" t="s">
        <v>5859</v>
      </c>
    </row>
    <row r="1020" spans="1:1" x14ac:dyDescent="0.35">
      <c r="A1020" t="s">
        <v>5860</v>
      </c>
    </row>
    <row r="1021" spans="1:1" x14ac:dyDescent="0.35">
      <c r="A1021" t="s">
        <v>5861</v>
      </c>
    </row>
    <row r="1022" spans="1:1" x14ac:dyDescent="0.35">
      <c r="A1022" t="s">
        <v>5862</v>
      </c>
    </row>
    <row r="1023" spans="1:1" x14ac:dyDescent="0.35">
      <c r="A1023" t="s">
        <v>5863</v>
      </c>
    </row>
    <row r="1024" spans="1:1" x14ac:dyDescent="0.35">
      <c r="A1024" t="s">
        <v>5864</v>
      </c>
    </row>
    <row r="1025" spans="1:2" x14ac:dyDescent="0.35">
      <c r="A1025" t="s">
        <v>5865</v>
      </c>
    </row>
    <row r="1026" spans="1:2" x14ac:dyDescent="0.35">
      <c r="A1026" t="s">
        <v>5866</v>
      </c>
    </row>
    <row r="1027" spans="1:2" x14ac:dyDescent="0.35">
      <c r="A1027" t="s">
        <v>5867</v>
      </c>
    </row>
    <row r="1028" spans="1:2" x14ac:dyDescent="0.35">
      <c r="A1028" t="s">
        <v>5868</v>
      </c>
    </row>
    <row r="1029" spans="1:2" x14ac:dyDescent="0.35">
      <c r="A1029" t="s">
        <v>5869</v>
      </c>
    </row>
    <row r="1030" spans="1:2" x14ac:dyDescent="0.35">
      <c r="A1030" t="s">
        <v>5870</v>
      </c>
    </row>
    <row r="1031" spans="1:2" x14ac:dyDescent="0.35">
      <c r="A1031" t="s">
        <v>5871</v>
      </c>
    </row>
    <row r="1032" spans="1:2" x14ac:dyDescent="0.35">
      <c r="A1032" t="s">
        <v>5872</v>
      </c>
    </row>
    <row r="1033" spans="1:2" x14ac:dyDescent="0.35">
      <c r="A1033" t="s">
        <v>5873</v>
      </c>
    </row>
    <row r="1034" spans="1:2" x14ac:dyDescent="0.35">
      <c r="A1034" t="s">
        <v>5874</v>
      </c>
      <c r="B1034">
        <v>50</v>
      </c>
    </row>
    <row r="1035" spans="1:2" x14ac:dyDescent="0.35">
      <c r="A1035" t="s">
        <v>5875</v>
      </c>
    </row>
    <row r="1036" spans="1:2" x14ac:dyDescent="0.35">
      <c r="A1036" t="s">
        <v>6048</v>
      </c>
    </row>
    <row r="1037" spans="1:2" x14ac:dyDescent="0.35">
      <c r="A1037" t="s">
        <v>6049</v>
      </c>
    </row>
    <row r="1038" spans="1:2" x14ac:dyDescent="0.35">
      <c r="A1038" t="s">
        <v>6050</v>
      </c>
    </row>
    <row r="1039" spans="1:2" x14ac:dyDescent="0.35">
      <c r="A1039" t="s">
        <v>6051</v>
      </c>
    </row>
    <row r="1040" spans="1:2" x14ac:dyDescent="0.35">
      <c r="A1040" t="s">
        <v>6052</v>
      </c>
    </row>
    <row r="1041" spans="1:1" x14ac:dyDescent="0.35">
      <c r="A1041" t="s">
        <v>6053</v>
      </c>
    </row>
    <row r="1042" spans="1:1" x14ac:dyDescent="0.35">
      <c r="A1042" t="s">
        <v>6054</v>
      </c>
    </row>
    <row r="1043" spans="1:1" x14ac:dyDescent="0.35">
      <c r="A1043" t="s">
        <v>6055</v>
      </c>
    </row>
    <row r="1044" spans="1:1" x14ac:dyDescent="0.35">
      <c r="A1044" t="s">
        <v>6056</v>
      </c>
    </row>
    <row r="1045" spans="1:1" x14ac:dyDescent="0.35">
      <c r="A1045" t="s">
        <v>6057</v>
      </c>
    </row>
    <row r="1046" spans="1:1" x14ac:dyDescent="0.35">
      <c r="A1046" t="s">
        <v>6058</v>
      </c>
    </row>
    <row r="1047" spans="1:1" x14ac:dyDescent="0.35">
      <c r="A1047" t="s">
        <v>6059</v>
      </c>
    </row>
    <row r="1048" spans="1:1" x14ac:dyDescent="0.35">
      <c r="A1048" t="s">
        <v>6060</v>
      </c>
    </row>
    <row r="1049" spans="1:1" x14ac:dyDescent="0.35">
      <c r="A1049" t="s">
        <v>6061</v>
      </c>
    </row>
    <row r="1050" spans="1:1" x14ac:dyDescent="0.35">
      <c r="A1050" t="s">
        <v>6062</v>
      </c>
    </row>
    <row r="1051" spans="1:1" x14ac:dyDescent="0.35">
      <c r="A1051" t="s">
        <v>6063</v>
      </c>
    </row>
    <row r="1052" spans="1:1" x14ac:dyDescent="0.35">
      <c r="A1052" t="s">
        <v>6064</v>
      </c>
    </row>
    <row r="1053" spans="1:1" x14ac:dyDescent="0.35">
      <c r="A1053" t="s">
        <v>6065</v>
      </c>
    </row>
    <row r="1054" spans="1:1" x14ac:dyDescent="0.35">
      <c r="A1054" t="s">
        <v>6066</v>
      </c>
    </row>
    <row r="1055" spans="1:1" x14ac:dyDescent="0.35">
      <c r="A1055" t="s">
        <v>6067</v>
      </c>
    </row>
    <row r="1056" spans="1:1" x14ac:dyDescent="0.35">
      <c r="A1056" t="s">
        <v>6068</v>
      </c>
    </row>
    <row r="1057" spans="1:1" x14ac:dyDescent="0.35">
      <c r="A1057" t="s">
        <v>6069</v>
      </c>
    </row>
    <row r="1058" spans="1:1" x14ac:dyDescent="0.35">
      <c r="A1058" t="s">
        <v>6070</v>
      </c>
    </row>
    <row r="1059" spans="1:1" x14ac:dyDescent="0.35">
      <c r="A1059" t="s">
        <v>6071</v>
      </c>
    </row>
    <row r="1060" spans="1:1" x14ac:dyDescent="0.35">
      <c r="A1060" t="s">
        <v>6072</v>
      </c>
    </row>
    <row r="1061" spans="1:1" x14ac:dyDescent="0.35">
      <c r="A1061" t="s">
        <v>6073</v>
      </c>
    </row>
    <row r="1062" spans="1:1" x14ac:dyDescent="0.35">
      <c r="A1062" t="s">
        <v>6074</v>
      </c>
    </row>
    <row r="1063" spans="1:1" x14ac:dyDescent="0.35">
      <c r="A1063" t="s">
        <v>6075</v>
      </c>
    </row>
    <row r="1064" spans="1:1" x14ac:dyDescent="0.35">
      <c r="A1064" t="s">
        <v>6076</v>
      </c>
    </row>
    <row r="1065" spans="1:1" x14ac:dyDescent="0.35">
      <c r="A1065" t="s">
        <v>6077</v>
      </c>
    </row>
    <row r="1066" spans="1:1" x14ac:dyDescent="0.35">
      <c r="A1066" t="s">
        <v>6078</v>
      </c>
    </row>
    <row r="1067" spans="1:1" x14ac:dyDescent="0.35">
      <c r="A1067" t="s">
        <v>6079</v>
      </c>
    </row>
    <row r="1068" spans="1:1" x14ac:dyDescent="0.35">
      <c r="A1068" t="s">
        <v>6080</v>
      </c>
    </row>
    <row r="1069" spans="1:1" x14ac:dyDescent="0.35">
      <c r="A1069" t="s">
        <v>6081</v>
      </c>
    </row>
    <row r="1070" spans="1:1" x14ac:dyDescent="0.35">
      <c r="A1070" t="s">
        <v>6082</v>
      </c>
    </row>
    <row r="1071" spans="1:1" x14ac:dyDescent="0.35">
      <c r="A1071" t="s">
        <v>6083</v>
      </c>
    </row>
    <row r="1072" spans="1:1" x14ac:dyDescent="0.35">
      <c r="A1072" t="s">
        <v>6084</v>
      </c>
    </row>
    <row r="1073" spans="1:1" x14ac:dyDescent="0.35">
      <c r="A1073" t="s">
        <v>6085</v>
      </c>
    </row>
    <row r="1074" spans="1:1" x14ac:dyDescent="0.35">
      <c r="A1074" t="s">
        <v>6086</v>
      </c>
    </row>
    <row r="1075" spans="1:1" x14ac:dyDescent="0.35">
      <c r="A1075" t="s">
        <v>6087</v>
      </c>
    </row>
    <row r="1076" spans="1:1" x14ac:dyDescent="0.35">
      <c r="A1076" t="s">
        <v>6088</v>
      </c>
    </row>
    <row r="1077" spans="1:1" x14ac:dyDescent="0.35">
      <c r="A1077" t="s">
        <v>6089</v>
      </c>
    </row>
    <row r="1078" spans="1:1" x14ac:dyDescent="0.35">
      <c r="A1078" t="s">
        <v>6090</v>
      </c>
    </row>
    <row r="1079" spans="1:1" x14ac:dyDescent="0.35">
      <c r="A1079" t="s">
        <v>6091</v>
      </c>
    </row>
    <row r="1080" spans="1:1" x14ac:dyDescent="0.35">
      <c r="A1080" t="s">
        <v>6092</v>
      </c>
    </row>
    <row r="1081" spans="1:1" x14ac:dyDescent="0.35">
      <c r="A1081" t="s">
        <v>6093</v>
      </c>
    </row>
    <row r="1082" spans="1:1" x14ac:dyDescent="0.35">
      <c r="A1082" t="s">
        <v>6094</v>
      </c>
    </row>
    <row r="1083" spans="1:1" x14ac:dyDescent="0.35">
      <c r="A1083" t="s">
        <v>6095</v>
      </c>
    </row>
    <row r="1084" spans="1:1" x14ac:dyDescent="0.35">
      <c r="A1084" t="s">
        <v>6096</v>
      </c>
    </row>
    <row r="1085" spans="1:1" x14ac:dyDescent="0.35">
      <c r="A1085" t="s">
        <v>6097</v>
      </c>
    </row>
    <row r="1086" spans="1:1" x14ac:dyDescent="0.35">
      <c r="A1086" t="s">
        <v>6098</v>
      </c>
    </row>
    <row r="1087" spans="1:1" x14ac:dyDescent="0.35">
      <c r="A1087" t="s">
        <v>6099</v>
      </c>
    </row>
    <row r="1088" spans="1:1" x14ac:dyDescent="0.35">
      <c r="A1088" t="s">
        <v>6100</v>
      </c>
    </row>
    <row r="1089" spans="1:1" x14ac:dyDescent="0.35">
      <c r="A1089" t="s">
        <v>6101</v>
      </c>
    </row>
    <row r="1090" spans="1:1" x14ac:dyDescent="0.35">
      <c r="A1090" t="s">
        <v>6102</v>
      </c>
    </row>
    <row r="1091" spans="1:1" x14ac:dyDescent="0.35">
      <c r="A1091" t="s">
        <v>6103</v>
      </c>
    </row>
    <row r="1092" spans="1:1" x14ac:dyDescent="0.35">
      <c r="A1092" t="s">
        <v>6104</v>
      </c>
    </row>
    <row r="1093" spans="1:1" x14ac:dyDescent="0.35">
      <c r="A1093" t="s">
        <v>6105</v>
      </c>
    </row>
    <row r="1094" spans="1:1" x14ac:dyDescent="0.35">
      <c r="A1094" t="s">
        <v>6106</v>
      </c>
    </row>
    <row r="1095" spans="1:1" x14ac:dyDescent="0.35">
      <c r="A1095" t="s">
        <v>6107</v>
      </c>
    </row>
    <row r="1096" spans="1:1" x14ac:dyDescent="0.35">
      <c r="A1096" t="s">
        <v>6108</v>
      </c>
    </row>
    <row r="1097" spans="1:1" x14ac:dyDescent="0.35">
      <c r="A1097" t="s">
        <v>6109</v>
      </c>
    </row>
    <row r="1098" spans="1:1" x14ac:dyDescent="0.35">
      <c r="A1098" t="s">
        <v>6110</v>
      </c>
    </row>
    <row r="1099" spans="1:1" x14ac:dyDescent="0.35">
      <c r="A1099" t="s">
        <v>6111</v>
      </c>
    </row>
    <row r="1100" spans="1:1" x14ac:dyDescent="0.35">
      <c r="A1100" t="s">
        <v>6112</v>
      </c>
    </row>
    <row r="1101" spans="1:1" x14ac:dyDescent="0.35">
      <c r="A1101" t="s">
        <v>6113</v>
      </c>
    </row>
    <row r="1102" spans="1:1" x14ac:dyDescent="0.35">
      <c r="A1102" t="s">
        <v>6114</v>
      </c>
    </row>
    <row r="1103" spans="1:1" x14ac:dyDescent="0.35">
      <c r="A1103" t="s">
        <v>6115</v>
      </c>
    </row>
    <row r="1104" spans="1:1" x14ac:dyDescent="0.35">
      <c r="A1104" t="s">
        <v>6116</v>
      </c>
    </row>
    <row r="1105" spans="1:1" x14ac:dyDescent="0.35">
      <c r="A1105" t="s">
        <v>6117</v>
      </c>
    </row>
    <row r="1106" spans="1:1" x14ac:dyDescent="0.35">
      <c r="A1106" t="s">
        <v>6118</v>
      </c>
    </row>
    <row r="1107" spans="1:1" x14ac:dyDescent="0.35">
      <c r="A1107" t="s">
        <v>6119</v>
      </c>
    </row>
    <row r="1108" spans="1:1" x14ac:dyDescent="0.35">
      <c r="A1108" t="s">
        <v>6120</v>
      </c>
    </row>
    <row r="1109" spans="1:1" x14ac:dyDescent="0.35">
      <c r="A1109" t="s">
        <v>6121</v>
      </c>
    </row>
    <row r="1110" spans="1:1" x14ac:dyDescent="0.35">
      <c r="A1110" t="s">
        <v>6122</v>
      </c>
    </row>
    <row r="1111" spans="1:1" x14ac:dyDescent="0.35">
      <c r="A1111" t="s">
        <v>6123</v>
      </c>
    </row>
    <row r="1112" spans="1:1" x14ac:dyDescent="0.35">
      <c r="A1112" t="s">
        <v>6124</v>
      </c>
    </row>
    <row r="1113" spans="1:1" x14ac:dyDescent="0.35">
      <c r="A1113" t="s">
        <v>6125</v>
      </c>
    </row>
    <row r="1114" spans="1:1" x14ac:dyDescent="0.35">
      <c r="A1114" t="s">
        <v>6126</v>
      </c>
    </row>
    <row r="1115" spans="1:1" x14ac:dyDescent="0.35">
      <c r="A1115" t="s">
        <v>6127</v>
      </c>
    </row>
    <row r="1116" spans="1:1" x14ac:dyDescent="0.35">
      <c r="A1116" t="s">
        <v>6128</v>
      </c>
    </row>
    <row r="1117" spans="1:1" x14ac:dyDescent="0.35">
      <c r="A1117" t="s">
        <v>6129</v>
      </c>
    </row>
    <row r="1118" spans="1:1" x14ac:dyDescent="0.35">
      <c r="A1118" t="s">
        <v>6130</v>
      </c>
    </row>
    <row r="1119" spans="1:1" x14ac:dyDescent="0.35">
      <c r="A1119" t="s">
        <v>6131</v>
      </c>
    </row>
    <row r="1120" spans="1:1" x14ac:dyDescent="0.35">
      <c r="A1120" t="s">
        <v>6132</v>
      </c>
    </row>
    <row r="1121" spans="1:1" x14ac:dyDescent="0.35">
      <c r="A1121" t="s">
        <v>6133</v>
      </c>
    </row>
    <row r="1122" spans="1:1" x14ac:dyDescent="0.35">
      <c r="A1122" t="s">
        <v>6134</v>
      </c>
    </row>
    <row r="1123" spans="1:1" x14ac:dyDescent="0.35">
      <c r="A1123" t="s">
        <v>6135</v>
      </c>
    </row>
    <row r="1124" spans="1:1" x14ac:dyDescent="0.35">
      <c r="A1124" t="s">
        <v>6136</v>
      </c>
    </row>
    <row r="1125" spans="1:1" x14ac:dyDescent="0.35">
      <c r="A1125" t="s">
        <v>6137</v>
      </c>
    </row>
    <row r="1126" spans="1:1" x14ac:dyDescent="0.35">
      <c r="A1126" t="s">
        <v>6138</v>
      </c>
    </row>
    <row r="1127" spans="1:1" x14ac:dyDescent="0.35">
      <c r="A1127" t="s">
        <v>6139</v>
      </c>
    </row>
    <row r="1128" spans="1:1" x14ac:dyDescent="0.35">
      <c r="A1128" t="s">
        <v>6140</v>
      </c>
    </row>
    <row r="1129" spans="1:1" x14ac:dyDescent="0.35">
      <c r="A1129" t="s">
        <v>6141</v>
      </c>
    </row>
    <row r="1130" spans="1:1" x14ac:dyDescent="0.35">
      <c r="A1130" t="s">
        <v>6142</v>
      </c>
    </row>
    <row r="1131" spans="1:1" x14ac:dyDescent="0.35">
      <c r="A1131" t="s">
        <v>6143</v>
      </c>
    </row>
    <row r="1132" spans="1:1" x14ac:dyDescent="0.35">
      <c r="A1132" t="s">
        <v>6144</v>
      </c>
    </row>
    <row r="1133" spans="1:1" x14ac:dyDescent="0.35">
      <c r="A1133" t="s">
        <v>6145</v>
      </c>
    </row>
    <row r="1134" spans="1:1" x14ac:dyDescent="0.35">
      <c r="A1134" t="s">
        <v>6146</v>
      </c>
    </row>
    <row r="1135" spans="1:1" x14ac:dyDescent="0.35">
      <c r="A1135" t="s">
        <v>6147</v>
      </c>
    </row>
    <row r="1136" spans="1:1" x14ac:dyDescent="0.35">
      <c r="A1136" t="s">
        <v>6148</v>
      </c>
    </row>
    <row r="1137" spans="1:1" x14ac:dyDescent="0.35">
      <c r="A1137" t="s">
        <v>6149</v>
      </c>
    </row>
    <row r="1138" spans="1:1" x14ac:dyDescent="0.35">
      <c r="A1138" t="s">
        <v>6150</v>
      </c>
    </row>
    <row r="1139" spans="1:1" x14ac:dyDescent="0.35">
      <c r="A1139" t="s">
        <v>6151</v>
      </c>
    </row>
    <row r="1140" spans="1:1" x14ac:dyDescent="0.35">
      <c r="A1140" t="s">
        <v>6152</v>
      </c>
    </row>
    <row r="1141" spans="1:1" x14ac:dyDescent="0.35">
      <c r="A1141" t="s">
        <v>6153</v>
      </c>
    </row>
    <row r="1142" spans="1:1" x14ac:dyDescent="0.35">
      <c r="A1142" t="s">
        <v>6154</v>
      </c>
    </row>
    <row r="1143" spans="1:1" x14ac:dyDescent="0.35">
      <c r="A1143" t="s">
        <v>6155</v>
      </c>
    </row>
    <row r="1144" spans="1:1" x14ac:dyDescent="0.35">
      <c r="A1144" t="s">
        <v>6156</v>
      </c>
    </row>
    <row r="1145" spans="1:1" x14ac:dyDescent="0.35">
      <c r="A1145" t="s">
        <v>6157</v>
      </c>
    </row>
    <row r="1146" spans="1:1" x14ac:dyDescent="0.35">
      <c r="A1146" t="s">
        <v>6158</v>
      </c>
    </row>
    <row r="1147" spans="1:1" x14ac:dyDescent="0.35">
      <c r="A1147" t="s">
        <v>6159</v>
      </c>
    </row>
    <row r="1148" spans="1:1" x14ac:dyDescent="0.35">
      <c r="A1148" t="s">
        <v>6160</v>
      </c>
    </row>
    <row r="1149" spans="1:1" x14ac:dyDescent="0.35">
      <c r="A1149" t="s">
        <v>6161</v>
      </c>
    </row>
    <row r="1150" spans="1:1" x14ac:dyDescent="0.35">
      <c r="A1150" t="s">
        <v>6162</v>
      </c>
    </row>
    <row r="1151" spans="1:1" x14ac:dyDescent="0.35">
      <c r="A1151" t="s">
        <v>6163</v>
      </c>
    </row>
    <row r="1152" spans="1:1" x14ac:dyDescent="0.35">
      <c r="A1152" t="s">
        <v>6164</v>
      </c>
    </row>
    <row r="1153" spans="1:1" x14ac:dyDescent="0.35">
      <c r="A1153" t="s">
        <v>6165</v>
      </c>
    </row>
    <row r="1154" spans="1:1" x14ac:dyDescent="0.35">
      <c r="A1154" t="s">
        <v>6166</v>
      </c>
    </row>
    <row r="1155" spans="1:1" x14ac:dyDescent="0.35">
      <c r="A1155" t="s">
        <v>6167</v>
      </c>
    </row>
    <row r="1156" spans="1:1" x14ac:dyDescent="0.35">
      <c r="A1156" t="s">
        <v>6168</v>
      </c>
    </row>
    <row r="1157" spans="1:1" x14ac:dyDescent="0.35">
      <c r="A1157" t="s">
        <v>6169</v>
      </c>
    </row>
    <row r="1158" spans="1:1" x14ac:dyDescent="0.35">
      <c r="A1158" t="s">
        <v>6170</v>
      </c>
    </row>
    <row r="1159" spans="1:1" x14ac:dyDescent="0.35">
      <c r="A1159" t="s">
        <v>6171</v>
      </c>
    </row>
    <row r="1160" spans="1:1" x14ac:dyDescent="0.35">
      <c r="A1160" t="s">
        <v>6172</v>
      </c>
    </row>
    <row r="1161" spans="1:1" x14ac:dyDescent="0.35">
      <c r="A1161" t="s">
        <v>6173</v>
      </c>
    </row>
    <row r="1162" spans="1:1" x14ac:dyDescent="0.35">
      <c r="A1162" t="s">
        <v>6174</v>
      </c>
    </row>
    <row r="1163" spans="1:1" x14ac:dyDescent="0.35">
      <c r="A1163" t="s">
        <v>6175</v>
      </c>
    </row>
    <row r="1164" spans="1:1" x14ac:dyDescent="0.35">
      <c r="A1164" t="s">
        <v>6176</v>
      </c>
    </row>
    <row r="1165" spans="1:1" x14ac:dyDescent="0.35">
      <c r="A1165" t="s">
        <v>6177</v>
      </c>
    </row>
    <row r="1166" spans="1:1" x14ac:dyDescent="0.35">
      <c r="A1166" t="s">
        <v>6178</v>
      </c>
    </row>
    <row r="1167" spans="1:1" x14ac:dyDescent="0.35">
      <c r="A1167" t="s">
        <v>6179</v>
      </c>
    </row>
    <row r="1168" spans="1:1" x14ac:dyDescent="0.35">
      <c r="A1168" t="s">
        <v>6180</v>
      </c>
    </row>
    <row r="1169" spans="1:1" x14ac:dyDescent="0.35">
      <c r="A1169" t="s">
        <v>6181</v>
      </c>
    </row>
    <row r="1170" spans="1:1" x14ac:dyDescent="0.35">
      <c r="A1170" t="s">
        <v>6182</v>
      </c>
    </row>
    <row r="1171" spans="1:1" x14ac:dyDescent="0.35">
      <c r="A1171" t="s">
        <v>6183</v>
      </c>
    </row>
    <row r="1172" spans="1:1" x14ac:dyDescent="0.35">
      <c r="A1172" t="s">
        <v>6184</v>
      </c>
    </row>
    <row r="1173" spans="1:1" x14ac:dyDescent="0.35">
      <c r="A1173" t="s">
        <v>6185</v>
      </c>
    </row>
    <row r="1174" spans="1:1" x14ac:dyDescent="0.35">
      <c r="A1174" t="s">
        <v>6186</v>
      </c>
    </row>
    <row r="1175" spans="1:1" x14ac:dyDescent="0.35">
      <c r="A1175" t="s">
        <v>6187</v>
      </c>
    </row>
    <row r="1176" spans="1:1" x14ac:dyDescent="0.35">
      <c r="A1176" t="s">
        <v>6188</v>
      </c>
    </row>
    <row r="1177" spans="1:1" x14ac:dyDescent="0.35">
      <c r="A1177" t="s">
        <v>6189</v>
      </c>
    </row>
    <row r="1178" spans="1:1" x14ac:dyDescent="0.35">
      <c r="A1178" t="s">
        <v>6190</v>
      </c>
    </row>
    <row r="1179" spans="1:1" x14ac:dyDescent="0.35">
      <c r="A1179" t="s">
        <v>6191</v>
      </c>
    </row>
    <row r="1180" spans="1:1" x14ac:dyDescent="0.35">
      <c r="A1180" t="s">
        <v>6192</v>
      </c>
    </row>
    <row r="1181" spans="1:1" x14ac:dyDescent="0.35">
      <c r="A1181" t="s">
        <v>6193</v>
      </c>
    </row>
    <row r="1182" spans="1:1" x14ac:dyDescent="0.35">
      <c r="A1182" t="s">
        <v>6194</v>
      </c>
    </row>
    <row r="1183" spans="1:1" x14ac:dyDescent="0.35">
      <c r="A1183" t="s">
        <v>6195</v>
      </c>
    </row>
    <row r="1184" spans="1:1" x14ac:dyDescent="0.35">
      <c r="A1184" t="s">
        <v>6196</v>
      </c>
    </row>
    <row r="1185" spans="1:1" x14ac:dyDescent="0.35">
      <c r="A1185" t="s">
        <v>6197</v>
      </c>
    </row>
    <row r="1186" spans="1:1" x14ac:dyDescent="0.35">
      <c r="A1186" t="s">
        <v>6198</v>
      </c>
    </row>
    <row r="1187" spans="1:1" x14ac:dyDescent="0.35">
      <c r="A1187" t="s">
        <v>6199</v>
      </c>
    </row>
    <row r="1188" spans="1:1" x14ac:dyDescent="0.35">
      <c r="A1188" t="s">
        <v>6200</v>
      </c>
    </row>
    <row r="1189" spans="1:1" x14ac:dyDescent="0.35">
      <c r="A1189" t="s">
        <v>6201</v>
      </c>
    </row>
    <row r="1190" spans="1:1" x14ac:dyDescent="0.35">
      <c r="A1190" t="s">
        <v>6202</v>
      </c>
    </row>
    <row r="1191" spans="1:1" x14ac:dyDescent="0.35">
      <c r="A1191" t="s">
        <v>6203</v>
      </c>
    </row>
    <row r="1192" spans="1:1" x14ac:dyDescent="0.35">
      <c r="A1192" t="s">
        <v>6204</v>
      </c>
    </row>
    <row r="1193" spans="1:1" x14ac:dyDescent="0.35">
      <c r="A1193" t="s">
        <v>6205</v>
      </c>
    </row>
    <row r="1194" spans="1:1" x14ac:dyDescent="0.35">
      <c r="A1194" t="s">
        <v>6206</v>
      </c>
    </row>
    <row r="1195" spans="1:1" x14ac:dyDescent="0.35">
      <c r="A1195" t="s">
        <v>6207</v>
      </c>
    </row>
    <row r="1196" spans="1:1" x14ac:dyDescent="0.35">
      <c r="A1196" t="s">
        <v>6208</v>
      </c>
    </row>
    <row r="1197" spans="1:1" x14ac:dyDescent="0.35">
      <c r="A1197" t="s">
        <v>6209</v>
      </c>
    </row>
    <row r="1198" spans="1:1" x14ac:dyDescent="0.35">
      <c r="A1198" t="s">
        <v>6210</v>
      </c>
    </row>
    <row r="1199" spans="1:1" x14ac:dyDescent="0.35">
      <c r="A1199" t="s">
        <v>6211</v>
      </c>
    </row>
    <row r="1200" spans="1:1" x14ac:dyDescent="0.35">
      <c r="A1200" t="s">
        <v>6212</v>
      </c>
    </row>
    <row r="1201" spans="1:1" x14ac:dyDescent="0.35">
      <c r="A1201" t="s">
        <v>6213</v>
      </c>
    </row>
    <row r="1202" spans="1:1" x14ac:dyDescent="0.35">
      <c r="A1202" t="s">
        <v>6214</v>
      </c>
    </row>
    <row r="1203" spans="1:1" x14ac:dyDescent="0.35">
      <c r="A1203" t="s">
        <v>6215</v>
      </c>
    </row>
    <row r="1204" spans="1:1" x14ac:dyDescent="0.35">
      <c r="A1204" t="s">
        <v>6216</v>
      </c>
    </row>
    <row r="1205" spans="1:1" x14ac:dyDescent="0.35">
      <c r="A1205" t="s">
        <v>6217</v>
      </c>
    </row>
    <row r="1206" spans="1:1" x14ac:dyDescent="0.35">
      <c r="A1206" t="s">
        <v>6218</v>
      </c>
    </row>
    <row r="1207" spans="1:1" x14ac:dyDescent="0.35">
      <c r="A1207" t="s">
        <v>6219</v>
      </c>
    </row>
    <row r="1208" spans="1:1" x14ac:dyDescent="0.35">
      <c r="A1208" t="s">
        <v>6220</v>
      </c>
    </row>
    <row r="1209" spans="1:1" x14ac:dyDescent="0.35">
      <c r="A1209" t="s">
        <v>6221</v>
      </c>
    </row>
    <row r="1210" spans="1:1" x14ac:dyDescent="0.35">
      <c r="A1210" t="s">
        <v>6222</v>
      </c>
    </row>
    <row r="1211" spans="1:1" x14ac:dyDescent="0.35">
      <c r="A1211" t="s">
        <v>6223</v>
      </c>
    </row>
    <row r="1212" spans="1:1" x14ac:dyDescent="0.35">
      <c r="A1212" t="s">
        <v>6224</v>
      </c>
    </row>
    <row r="1213" spans="1:1" x14ac:dyDescent="0.35">
      <c r="A1213" t="s">
        <v>6225</v>
      </c>
    </row>
    <row r="1214" spans="1:1" x14ac:dyDescent="0.35">
      <c r="A1214" t="s">
        <v>6226</v>
      </c>
    </row>
    <row r="1215" spans="1:1" x14ac:dyDescent="0.35">
      <c r="A1215" t="s">
        <v>6227</v>
      </c>
    </row>
    <row r="1216" spans="1:1" x14ac:dyDescent="0.35">
      <c r="A1216" t="s">
        <v>6228</v>
      </c>
    </row>
    <row r="1217" spans="1:1" x14ac:dyDescent="0.35">
      <c r="A1217" t="s">
        <v>6229</v>
      </c>
    </row>
    <row r="1218" spans="1:1" x14ac:dyDescent="0.35">
      <c r="A1218" t="s">
        <v>6230</v>
      </c>
    </row>
    <row r="1219" spans="1:1" x14ac:dyDescent="0.35">
      <c r="A1219" t="s">
        <v>6231</v>
      </c>
    </row>
    <row r="1220" spans="1:1" x14ac:dyDescent="0.35">
      <c r="A1220" t="s">
        <v>6232</v>
      </c>
    </row>
    <row r="1221" spans="1:1" x14ac:dyDescent="0.35">
      <c r="A1221" t="s">
        <v>6233</v>
      </c>
    </row>
    <row r="1222" spans="1:1" x14ac:dyDescent="0.35">
      <c r="A1222" t="s">
        <v>6234</v>
      </c>
    </row>
    <row r="1223" spans="1:1" x14ac:dyDescent="0.35">
      <c r="A1223" t="s">
        <v>6235</v>
      </c>
    </row>
    <row r="1224" spans="1:1" x14ac:dyDescent="0.35">
      <c r="A1224" t="s">
        <v>6236</v>
      </c>
    </row>
    <row r="1225" spans="1:1" x14ac:dyDescent="0.35">
      <c r="A1225" t="s">
        <v>6237</v>
      </c>
    </row>
    <row r="1226" spans="1:1" x14ac:dyDescent="0.35">
      <c r="A1226" t="s">
        <v>6238</v>
      </c>
    </row>
    <row r="1227" spans="1:1" x14ac:dyDescent="0.35">
      <c r="A1227" t="s">
        <v>6239</v>
      </c>
    </row>
    <row r="1228" spans="1:1" x14ac:dyDescent="0.35">
      <c r="A1228" t="s">
        <v>6240</v>
      </c>
    </row>
    <row r="1229" spans="1:1" x14ac:dyDescent="0.35">
      <c r="A1229" t="s">
        <v>6241</v>
      </c>
    </row>
    <row r="1230" spans="1:1" x14ac:dyDescent="0.35">
      <c r="A1230" t="s">
        <v>6242</v>
      </c>
    </row>
    <row r="1231" spans="1:1" x14ac:dyDescent="0.35">
      <c r="A1231" t="s">
        <v>6243</v>
      </c>
    </row>
    <row r="1232" spans="1:1" x14ac:dyDescent="0.35">
      <c r="A1232" t="s">
        <v>6244</v>
      </c>
    </row>
    <row r="1233" spans="1:1" x14ac:dyDescent="0.35">
      <c r="A1233" t="s">
        <v>6245</v>
      </c>
    </row>
    <row r="1234" spans="1:1" x14ac:dyDescent="0.35">
      <c r="A1234" t="s">
        <v>6246</v>
      </c>
    </row>
    <row r="1235" spans="1:1" x14ac:dyDescent="0.35">
      <c r="A1235" t="s">
        <v>6247</v>
      </c>
    </row>
    <row r="1236" spans="1:1" x14ac:dyDescent="0.35">
      <c r="A1236" t="s">
        <v>6248</v>
      </c>
    </row>
    <row r="1237" spans="1:1" x14ac:dyDescent="0.35">
      <c r="A1237" t="s">
        <v>6249</v>
      </c>
    </row>
    <row r="1238" spans="1:1" x14ac:dyDescent="0.35">
      <c r="A1238" t="s">
        <v>6250</v>
      </c>
    </row>
    <row r="1239" spans="1:1" x14ac:dyDescent="0.35">
      <c r="A1239" t="s">
        <v>6251</v>
      </c>
    </row>
    <row r="1240" spans="1:1" x14ac:dyDescent="0.35">
      <c r="A1240" t="s">
        <v>6252</v>
      </c>
    </row>
    <row r="1241" spans="1:1" x14ac:dyDescent="0.35">
      <c r="A1241" t="s">
        <v>6253</v>
      </c>
    </row>
    <row r="1242" spans="1:1" x14ac:dyDescent="0.35">
      <c r="A1242" t="s">
        <v>6254</v>
      </c>
    </row>
    <row r="1243" spans="1:1" x14ac:dyDescent="0.35">
      <c r="A1243" t="s">
        <v>6255</v>
      </c>
    </row>
    <row r="1244" spans="1:1" x14ac:dyDescent="0.35">
      <c r="A1244" t="s">
        <v>6256</v>
      </c>
    </row>
    <row r="1245" spans="1:1" x14ac:dyDescent="0.35">
      <c r="A1245" t="s">
        <v>6257</v>
      </c>
    </row>
    <row r="1246" spans="1:1" x14ac:dyDescent="0.35">
      <c r="A1246" t="s">
        <v>6258</v>
      </c>
    </row>
    <row r="1247" spans="1:1" x14ac:dyDescent="0.35">
      <c r="A1247" t="s">
        <v>6259</v>
      </c>
    </row>
    <row r="1248" spans="1:1" x14ac:dyDescent="0.35">
      <c r="A1248" t="s">
        <v>6260</v>
      </c>
    </row>
    <row r="1249" spans="1:2" x14ac:dyDescent="0.35">
      <c r="A1249" t="s">
        <v>6261</v>
      </c>
    </row>
    <row r="1250" spans="1:2" x14ac:dyDescent="0.35">
      <c r="A1250" t="s">
        <v>6262</v>
      </c>
    </row>
    <row r="1251" spans="1:2" x14ac:dyDescent="0.35">
      <c r="A1251" t="s">
        <v>6263</v>
      </c>
    </row>
    <row r="1252" spans="1:2" x14ac:dyDescent="0.35">
      <c r="A1252" t="s">
        <v>6264</v>
      </c>
    </row>
    <row r="1253" spans="1:2" x14ac:dyDescent="0.35">
      <c r="A1253" t="s">
        <v>6265</v>
      </c>
    </row>
    <row r="1254" spans="1:2" x14ac:dyDescent="0.35">
      <c r="A1254" t="s">
        <v>6266</v>
      </c>
    </row>
    <row r="1255" spans="1:2" x14ac:dyDescent="0.35">
      <c r="A1255" t="s">
        <v>6267</v>
      </c>
      <c r="B1255">
        <v>0</v>
      </c>
    </row>
    <row r="1256" spans="1:2" x14ac:dyDescent="0.35">
      <c r="A1256" t="s">
        <v>6268</v>
      </c>
    </row>
    <row r="1257" spans="1:2" x14ac:dyDescent="0.35">
      <c r="A1257" t="s">
        <v>6269</v>
      </c>
      <c r="B1257">
        <v>0</v>
      </c>
    </row>
    <row r="1258" spans="1:2" x14ac:dyDescent="0.35">
      <c r="A1258" t="s">
        <v>6270</v>
      </c>
      <c r="B1258">
        <v>5000</v>
      </c>
    </row>
    <row r="1259" spans="1:2" x14ac:dyDescent="0.35">
      <c r="A1259" t="s">
        <v>6271</v>
      </c>
      <c r="B1259">
        <v>0</v>
      </c>
    </row>
    <row r="1260" spans="1:2" x14ac:dyDescent="0.35">
      <c r="A1260" t="s">
        <v>6272</v>
      </c>
      <c r="B1260">
        <v>1</v>
      </c>
    </row>
    <row r="1261" spans="1:2" x14ac:dyDescent="0.35">
      <c r="A1261" t="s">
        <v>6273</v>
      </c>
      <c r="B1261">
        <v>1</v>
      </c>
    </row>
    <row r="1262" spans="1:2" x14ac:dyDescent="0.35">
      <c r="A1262" t="s">
        <v>6274</v>
      </c>
      <c r="B1262">
        <v>1</v>
      </c>
    </row>
    <row r="1263" spans="1:2" x14ac:dyDescent="0.35">
      <c r="A1263" t="s">
        <v>6275</v>
      </c>
      <c r="B1263">
        <v>1</v>
      </c>
    </row>
    <row r="1264" spans="1:2" x14ac:dyDescent="0.35">
      <c r="A1264" t="s">
        <v>6276</v>
      </c>
      <c r="B1264">
        <v>1</v>
      </c>
    </row>
    <row r="1265" spans="1:2" x14ac:dyDescent="0.35">
      <c r="A1265" t="s">
        <v>6277</v>
      </c>
      <c r="B1265">
        <v>1</v>
      </c>
    </row>
    <row r="1266" spans="1:2" x14ac:dyDescent="0.35">
      <c r="A1266" t="s">
        <v>6278</v>
      </c>
      <c r="B1266">
        <v>1</v>
      </c>
    </row>
    <row r="1267" spans="1:2" x14ac:dyDescent="0.35">
      <c r="A1267" t="s">
        <v>6279</v>
      </c>
      <c r="B1267">
        <v>1</v>
      </c>
    </row>
    <row r="1268" spans="1:2" x14ac:dyDescent="0.35">
      <c r="A1268" t="s">
        <v>6280</v>
      </c>
      <c r="B1268">
        <v>1</v>
      </c>
    </row>
    <row r="1269" spans="1:2" x14ac:dyDescent="0.35">
      <c r="A1269" t="s">
        <v>6281</v>
      </c>
      <c r="B1269">
        <v>1</v>
      </c>
    </row>
    <row r="1270" spans="1:2" x14ac:dyDescent="0.35">
      <c r="A1270" t="s">
        <v>6282</v>
      </c>
      <c r="B1270">
        <v>1</v>
      </c>
    </row>
    <row r="1271" spans="1:2" x14ac:dyDescent="0.35">
      <c r="A1271" t="s">
        <v>6283</v>
      </c>
      <c r="B1271">
        <v>0</v>
      </c>
    </row>
    <row r="1272" spans="1:2" x14ac:dyDescent="0.35">
      <c r="A1272" t="s">
        <v>6284</v>
      </c>
      <c r="B1272" t="b">
        <v>0</v>
      </c>
    </row>
    <row r="1273" spans="1:2" x14ac:dyDescent="0.35">
      <c r="A1273" t="s">
        <v>6285</v>
      </c>
      <c r="B1273" t="b">
        <v>0</v>
      </c>
    </row>
    <row r="1274" spans="1:2" x14ac:dyDescent="0.35">
      <c r="A1274" t="s">
        <v>6286</v>
      </c>
      <c r="B1274" t="b">
        <v>0</v>
      </c>
    </row>
    <row r="1275" spans="1:2" x14ac:dyDescent="0.35">
      <c r="A1275" t="s">
        <v>6287</v>
      </c>
      <c r="B1275" t="b">
        <v>0</v>
      </c>
    </row>
    <row r="1276" spans="1:2" x14ac:dyDescent="0.35">
      <c r="A1276" t="s">
        <v>6288</v>
      </c>
      <c r="B1276">
        <v>0</v>
      </c>
    </row>
    <row r="1277" spans="1:2" x14ac:dyDescent="0.35">
      <c r="A1277" t="s">
        <v>6289</v>
      </c>
      <c r="B1277">
        <v>0</v>
      </c>
    </row>
    <row r="1278" spans="1:2" x14ac:dyDescent="0.35">
      <c r="A1278" t="s">
        <v>6290</v>
      </c>
      <c r="B1278">
        <v>0</v>
      </c>
    </row>
    <row r="1279" spans="1:2" x14ac:dyDescent="0.35">
      <c r="A1279" t="s">
        <v>6291</v>
      </c>
      <c r="B1279">
        <v>0</v>
      </c>
    </row>
    <row r="1280" spans="1:2" x14ac:dyDescent="0.35">
      <c r="A1280" t="s">
        <v>6292</v>
      </c>
      <c r="B1280">
        <v>0</v>
      </c>
    </row>
    <row r="1281" spans="1:2" x14ac:dyDescent="0.35">
      <c r="A1281" t="s">
        <v>6293</v>
      </c>
      <c r="B1281">
        <v>0</v>
      </c>
    </row>
    <row r="1282" spans="1:2" x14ac:dyDescent="0.35">
      <c r="A1282" t="s">
        <v>6294</v>
      </c>
      <c r="B1282">
        <v>0</v>
      </c>
    </row>
    <row r="1283" spans="1:2" x14ac:dyDescent="0.35">
      <c r="A1283" t="s">
        <v>6295</v>
      </c>
      <c r="B1283">
        <v>0</v>
      </c>
    </row>
    <row r="1284" spans="1:2" x14ac:dyDescent="0.35">
      <c r="A1284" t="s">
        <v>6296</v>
      </c>
      <c r="B1284">
        <v>2</v>
      </c>
    </row>
    <row r="1285" spans="1:2" x14ac:dyDescent="0.35">
      <c r="A1285" t="s">
        <v>6297</v>
      </c>
      <c r="B1285">
        <v>0</v>
      </c>
    </row>
    <row r="1286" spans="1:2" x14ac:dyDescent="0.35">
      <c r="A1286" t="s">
        <v>6298</v>
      </c>
      <c r="B1286">
        <v>0</v>
      </c>
    </row>
    <row r="1287" spans="1:2" x14ac:dyDescent="0.35">
      <c r="A1287" t="s">
        <v>6299</v>
      </c>
      <c r="B1287">
        <v>2</v>
      </c>
    </row>
    <row r="1288" spans="1:2" x14ac:dyDescent="0.35">
      <c r="A1288" t="s">
        <v>6300</v>
      </c>
      <c r="B1288">
        <v>0</v>
      </c>
    </row>
    <row r="1289" spans="1:2" x14ac:dyDescent="0.35">
      <c r="A1289" t="s">
        <v>6301</v>
      </c>
      <c r="B1289">
        <v>0</v>
      </c>
    </row>
    <row r="1290" spans="1:2" x14ac:dyDescent="0.35">
      <c r="A1290" t="s">
        <v>6302</v>
      </c>
      <c r="B1290">
        <v>5000</v>
      </c>
    </row>
    <row r="1291" spans="1:2" x14ac:dyDescent="0.35">
      <c r="A1291" t="s">
        <v>6303</v>
      </c>
      <c r="B1291">
        <v>5000</v>
      </c>
    </row>
    <row r="1292" spans="1:2" x14ac:dyDescent="0.35">
      <c r="A1292" t="s">
        <v>6304</v>
      </c>
      <c r="B1292">
        <v>5000</v>
      </c>
    </row>
    <row r="1293" spans="1:2" x14ac:dyDescent="0.35">
      <c r="A1293" t="s">
        <v>6305</v>
      </c>
      <c r="B1293">
        <v>1</v>
      </c>
    </row>
    <row r="1294" spans="1:2" x14ac:dyDescent="0.35">
      <c r="A1294" t="s">
        <v>6306</v>
      </c>
      <c r="B1294">
        <v>1</v>
      </c>
    </row>
    <row r="1295" spans="1:2" x14ac:dyDescent="0.35">
      <c r="A1295" t="s">
        <v>6307</v>
      </c>
      <c r="B1295">
        <v>1</v>
      </c>
    </row>
    <row r="1296" spans="1:2" x14ac:dyDescent="0.35">
      <c r="A1296" t="s">
        <v>6308</v>
      </c>
      <c r="B1296">
        <v>1</v>
      </c>
    </row>
    <row r="1297" spans="1:2" x14ac:dyDescent="0.35">
      <c r="A1297" t="s">
        <v>6309</v>
      </c>
      <c r="B1297">
        <v>1</v>
      </c>
    </row>
    <row r="1298" spans="1:2" x14ac:dyDescent="0.35">
      <c r="A1298" t="s">
        <v>6310</v>
      </c>
      <c r="B1298">
        <v>1</v>
      </c>
    </row>
    <row r="1299" spans="1:2" x14ac:dyDescent="0.35">
      <c r="A1299" t="s">
        <v>6311</v>
      </c>
      <c r="B1299">
        <v>1</v>
      </c>
    </row>
    <row r="1300" spans="1:2" x14ac:dyDescent="0.35">
      <c r="A1300" t="s">
        <v>6312</v>
      </c>
      <c r="B1300">
        <v>1</v>
      </c>
    </row>
    <row r="1301" spans="1:2" x14ac:dyDescent="0.35">
      <c r="A1301" t="s">
        <v>6313</v>
      </c>
      <c r="B1301">
        <v>1</v>
      </c>
    </row>
    <row r="1302" spans="1:2" x14ac:dyDescent="0.35">
      <c r="A1302" t="s">
        <v>6314</v>
      </c>
      <c r="B1302">
        <v>0</v>
      </c>
    </row>
    <row r="1303" spans="1:2" x14ac:dyDescent="0.35">
      <c r="A1303" t="s">
        <v>6315</v>
      </c>
      <c r="B1303">
        <v>0</v>
      </c>
    </row>
    <row r="1304" spans="1:2" x14ac:dyDescent="0.35">
      <c r="A1304" t="s">
        <v>6316</v>
      </c>
      <c r="B1304">
        <v>0</v>
      </c>
    </row>
    <row r="1305" spans="1:2" x14ac:dyDescent="0.35">
      <c r="A1305" t="s">
        <v>6317</v>
      </c>
      <c r="B1305">
        <v>0</v>
      </c>
    </row>
    <row r="1306" spans="1:2" x14ac:dyDescent="0.35">
      <c r="A1306" t="s">
        <v>6318</v>
      </c>
      <c r="B1306">
        <v>0</v>
      </c>
    </row>
    <row r="1307" spans="1:2" x14ac:dyDescent="0.35">
      <c r="A1307" t="s">
        <v>6319</v>
      </c>
      <c r="B1307">
        <v>0</v>
      </c>
    </row>
    <row r="1308" spans="1:2" x14ac:dyDescent="0.35">
      <c r="A1308" t="s">
        <v>6320</v>
      </c>
      <c r="B1308">
        <v>0</v>
      </c>
    </row>
    <row r="1309" spans="1:2" x14ac:dyDescent="0.35">
      <c r="A1309" t="s">
        <v>6321</v>
      </c>
      <c r="B1309">
        <v>0</v>
      </c>
    </row>
    <row r="1310" spans="1:2" x14ac:dyDescent="0.35">
      <c r="A1310" t="s">
        <v>6322</v>
      </c>
      <c r="B1310">
        <v>0</v>
      </c>
    </row>
    <row r="1311" spans="1:2" x14ac:dyDescent="0.35">
      <c r="A1311" t="s">
        <v>6323</v>
      </c>
    </row>
    <row r="1312" spans="1:2" x14ac:dyDescent="0.35">
      <c r="A1312" t="s">
        <v>6324</v>
      </c>
    </row>
    <row r="1313" spans="1:2" x14ac:dyDescent="0.35">
      <c r="A1313" t="s">
        <v>6325</v>
      </c>
      <c r="B1313">
        <v>5000</v>
      </c>
    </row>
    <row r="1314" spans="1:2" x14ac:dyDescent="0.35">
      <c r="A1314" t="s">
        <v>6326</v>
      </c>
      <c r="B1314">
        <v>5000</v>
      </c>
    </row>
    <row r="1315" spans="1:2" x14ac:dyDescent="0.35">
      <c r="A1315" t="s">
        <v>6327</v>
      </c>
      <c r="B1315">
        <v>5000</v>
      </c>
    </row>
    <row r="1316" spans="1:2" x14ac:dyDescent="0.35">
      <c r="A1316" t="s">
        <v>6328</v>
      </c>
      <c r="B1316">
        <v>0</v>
      </c>
    </row>
    <row r="1317" spans="1:2" x14ac:dyDescent="0.35">
      <c r="A1317" t="s">
        <v>6329</v>
      </c>
      <c r="B1317">
        <v>0</v>
      </c>
    </row>
    <row r="1318" spans="1:2" x14ac:dyDescent="0.35">
      <c r="A1318" t="s">
        <v>6330</v>
      </c>
      <c r="B1318">
        <v>0</v>
      </c>
    </row>
    <row r="1319" spans="1:2" x14ac:dyDescent="0.35">
      <c r="A1319" t="s">
        <v>6331</v>
      </c>
      <c r="B1319">
        <v>0</v>
      </c>
    </row>
    <row r="1320" spans="1:2" x14ac:dyDescent="0.35">
      <c r="A1320" t="s">
        <v>6332</v>
      </c>
      <c r="B1320">
        <v>0</v>
      </c>
    </row>
    <row r="1321" spans="1:2" x14ac:dyDescent="0.35">
      <c r="A1321" t="s">
        <v>6333</v>
      </c>
      <c r="B1321">
        <v>0</v>
      </c>
    </row>
    <row r="1322" spans="1:2" x14ac:dyDescent="0.35">
      <c r="A1322" t="s">
        <v>6334</v>
      </c>
      <c r="B1322">
        <v>0</v>
      </c>
    </row>
    <row r="1323" spans="1:2" x14ac:dyDescent="0.35">
      <c r="A1323" t="s">
        <v>6335</v>
      </c>
      <c r="B1323">
        <v>0</v>
      </c>
    </row>
    <row r="1324" spans="1:2" x14ac:dyDescent="0.35">
      <c r="A1324" t="s">
        <v>6336</v>
      </c>
      <c r="B1324">
        <v>0</v>
      </c>
    </row>
    <row r="1325" spans="1:2" x14ac:dyDescent="0.35">
      <c r="A1325" t="s">
        <v>6337</v>
      </c>
      <c r="B1325">
        <v>1</v>
      </c>
    </row>
    <row r="1326" spans="1:2" x14ac:dyDescent="0.35">
      <c r="A1326" t="s">
        <v>6338</v>
      </c>
      <c r="B1326">
        <v>1</v>
      </c>
    </row>
    <row r="1327" spans="1:2" x14ac:dyDescent="0.35">
      <c r="A1327" t="s">
        <v>6339</v>
      </c>
      <c r="B1327">
        <v>1</v>
      </c>
    </row>
    <row r="1328" spans="1:2" x14ac:dyDescent="0.35">
      <c r="A1328" t="s">
        <v>6340</v>
      </c>
      <c r="B1328">
        <v>1</v>
      </c>
    </row>
    <row r="1329" spans="1:2" x14ac:dyDescent="0.35">
      <c r="A1329" t="s">
        <v>6341</v>
      </c>
      <c r="B1329">
        <v>1</v>
      </c>
    </row>
    <row r="1330" spans="1:2" x14ac:dyDescent="0.35">
      <c r="A1330" t="s">
        <v>6342</v>
      </c>
      <c r="B1330">
        <v>1</v>
      </c>
    </row>
    <row r="1331" spans="1:2" x14ac:dyDescent="0.35">
      <c r="A1331" t="s">
        <v>6343</v>
      </c>
      <c r="B1331">
        <v>1</v>
      </c>
    </row>
    <row r="1332" spans="1:2" x14ac:dyDescent="0.35">
      <c r="A1332" t="s">
        <v>6344</v>
      </c>
      <c r="B1332">
        <v>1</v>
      </c>
    </row>
    <row r="1333" spans="1:2" x14ac:dyDescent="0.35">
      <c r="A1333" t="s">
        <v>6345</v>
      </c>
      <c r="B1333">
        <v>1</v>
      </c>
    </row>
    <row r="1334" spans="1:2" x14ac:dyDescent="0.35">
      <c r="A1334" t="s">
        <v>6346</v>
      </c>
      <c r="B1334">
        <v>1</v>
      </c>
    </row>
    <row r="1335" spans="1:2" x14ac:dyDescent="0.35">
      <c r="A1335" t="s">
        <v>6347</v>
      </c>
      <c r="B1335">
        <v>1</v>
      </c>
    </row>
    <row r="1336" spans="1:2" x14ac:dyDescent="0.35">
      <c r="A1336" t="s">
        <v>6348</v>
      </c>
      <c r="B1336">
        <v>1</v>
      </c>
    </row>
    <row r="1337" spans="1:2" x14ac:dyDescent="0.35">
      <c r="A1337" t="s">
        <v>6349</v>
      </c>
      <c r="B1337" t="b">
        <v>0</v>
      </c>
    </row>
    <row r="1338" spans="1:2" x14ac:dyDescent="0.35">
      <c r="A1338" t="s">
        <v>6350</v>
      </c>
    </row>
    <row r="1339" spans="1:2" x14ac:dyDescent="0.35">
      <c r="A1339" t="s">
        <v>6351</v>
      </c>
      <c r="B1339">
        <v>1</v>
      </c>
    </row>
    <row r="1340" spans="1:2" x14ac:dyDescent="0.35">
      <c r="A1340" t="s">
        <v>6352</v>
      </c>
      <c r="B1340">
        <v>1</v>
      </c>
    </row>
    <row r="1341" spans="1:2" x14ac:dyDescent="0.35">
      <c r="A1341" t="s">
        <v>6353</v>
      </c>
      <c r="B1341">
        <v>1</v>
      </c>
    </row>
    <row r="1342" spans="1:2" x14ac:dyDescent="0.35">
      <c r="A1342" t="s">
        <v>6354</v>
      </c>
      <c r="B1342">
        <v>1</v>
      </c>
    </row>
    <row r="1343" spans="1:2" x14ac:dyDescent="0.35">
      <c r="A1343" t="s">
        <v>6355</v>
      </c>
      <c r="B1343">
        <v>1</v>
      </c>
    </row>
    <row r="1344" spans="1:2" x14ac:dyDescent="0.35">
      <c r="A1344" t="s">
        <v>6356</v>
      </c>
      <c r="B1344">
        <v>1</v>
      </c>
    </row>
    <row r="1345" spans="1:2" x14ac:dyDescent="0.35">
      <c r="A1345" t="s">
        <v>6357</v>
      </c>
      <c r="B1345">
        <v>1</v>
      </c>
    </row>
    <row r="1346" spans="1:2" x14ac:dyDescent="0.35">
      <c r="A1346" t="s">
        <v>6358</v>
      </c>
      <c r="B1346">
        <v>1</v>
      </c>
    </row>
    <row r="1347" spans="1:2" x14ac:dyDescent="0.35">
      <c r="A1347" t="s">
        <v>6359</v>
      </c>
      <c r="B1347">
        <v>1</v>
      </c>
    </row>
    <row r="1348" spans="1:2" x14ac:dyDescent="0.35">
      <c r="A1348" t="s">
        <v>6360</v>
      </c>
      <c r="B1348">
        <v>5000</v>
      </c>
    </row>
    <row r="1349" spans="1:2" x14ac:dyDescent="0.35">
      <c r="A1349" t="s">
        <v>6361</v>
      </c>
      <c r="B1349">
        <v>5000</v>
      </c>
    </row>
    <row r="1350" spans="1:2" x14ac:dyDescent="0.35">
      <c r="A1350" t="s">
        <v>6362</v>
      </c>
      <c r="B1350">
        <v>5000</v>
      </c>
    </row>
    <row r="1351" spans="1:2" x14ac:dyDescent="0.35">
      <c r="A1351" t="s">
        <v>6363</v>
      </c>
      <c r="B1351">
        <v>0</v>
      </c>
    </row>
    <row r="1352" spans="1:2" x14ac:dyDescent="0.35">
      <c r="A1352" t="s">
        <v>6364</v>
      </c>
      <c r="B1352">
        <v>0</v>
      </c>
    </row>
    <row r="1353" spans="1:2" x14ac:dyDescent="0.35">
      <c r="A1353" t="s">
        <v>6365</v>
      </c>
      <c r="B1353">
        <v>0</v>
      </c>
    </row>
    <row r="1354" spans="1:2" x14ac:dyDescent="0.35">
      <c r="A1354" t="s">
        <v>6366</v>
      </c>
      <c r="B1354">
        <v>0</v>
      </c>
    </row>
    <row r="1355" spans="1:2" x14ac:dyDescent="0.35">
      <c r="A1355" t="s">
        <v>6367</v>
      </c>
      <c r="B1355">
        <v>0</v>
      </c>
    </row>
    <row r="1356" spans="1:2" x14ac:dyDescent="0.35">
      <c r="A1356" t="s">
        <v>6368</v>
      </c>
      <c r="B1356">
        <v>0</v>
      </c>
    </row>
    <row r="1357" spans="1:2" x14ac:dyDescent="0.35">
      <c r="A1357" t="s">
        <v>6369</v>
      </c>
      <c r="B1357">
        <v>0</v>
      </c>
    </row>
    <row r="1358" spans="1:2" x14ac:dyDescent="0.35">
      <c r="A1358" t="s">
        <v>6370</v>
      </c>
      <c r="B1358">
        <v>0</v>
      </c>
    </row>
    <row r="1359" spans="1:2" x14ac:dyDescent="0.35">
      <c r="A1359" t="s">
        <v>6371</v>
      </c>
      <c r="B1359">
        <v>0</v>
      </c>
    </row>
    <row r="1360" spans="1:2" x14ac:dyDescent="0.35">
      <c r="A1360" t="s">
        <v>6372</v>
      </c>
      <c r="B1360">
        <v>0</v>
      </c>
    </row>
    <row r="1361" spans="1:2" x14ac:dyDescent="0.35">
      <c r="A1361" t="s">
        <v>6373</v>
      </c>
      <c r="B1361">
        <v>0</v>
      </c>
    </row>
    <row r="1362" spans="1:2" x14ac:dyDescent="0.35">
      <c r="A1362" t="s">
        <v>6374</v>
      </c>
      <c r="B1362">
        <v>0</v>
      </c>
    </row>
    <row r="1363" spans="1:2" x14ac:dyDescent="0.35">
      <c r="A1363" t="s">
        <v>6375</v>
      </c>
    </row>
    <row r="1364" spans="1:2" x14ac:dyDescent="0.35">
      <c r="A1364" t="s">
        <v>6376</v>
      </c>
      <c r="B1364">
        <v>2</v>
      </c>
    </row>
    <row r="1365" spans="1:2" x14ac:dyDescent="0.35">
      <c r="A1365" t="s">
        <v>6377</v>
      </c>
      <c r="B1365">
        <v>1</v>
      </c>
    </row>
    <row r="1366" spans="1:2" x14ac:dyDescent="0.35">
      <c r="A1366" t="s">
        <v>6378</v>
      </c>
      <c r="B1366">
        <v>1</v>
      </c>
    </row>
    <row r="1367" spans="1:2" x14ac:dyDescent="0.35">
      <c r="A1367" t="s">
        <v>6379</v>
      </c>
      <c r="B1367">
        <v>1</v>
      </c>
    </row>
    <row r="1368" spans="1:2" x14ac:dyDescent="0.35">
      <c r="A1368" t="s">
        <v>6380</v>
      </c>
      <c r="B1368">
        <v>1</v>
      </c>
    </row>
    <row r="1369" spans="1:2" x14ac:dyDescent="0.35">
      <c r="A1369" t="s">
        <v>6381</v>
      </c>
      <c r="B1369">
        <v>1</v>
      </c>
    </row>
    <row r="1370" spans="1:2" x14ac:dyDescent="0.35">
      <c r="A1370" t="s">
        <v>6382</v>
      </c>
      <c r="B1370">
        <v>1</v>
      </c>
    </row>
    <row r="1371" spans="1:2" x14ac:dyDescent="0.35">
      <c r="A1371" t="s">
        <v>6383</v>
      </c>
      <c r="B1371">
        <v>1</v>
      </c>
    </row>
    <row r="1372" spans="1:2" x14ac:dyDescent="0.35">
      <c r="A1372" t="s">
        <v>6384</v>
      </c>
      <c r="B1372">
        <v>1</v>
      </c>
    </row>
    <row r="1373" spans="1:2" x14ac:dyDescent="0.35">
      <c r="A1373" t="s">
        <v>6385</v>
      </c>
      <c r="B1373">
        <v>1</v>
      </c>
    </row>
    <row r="1374" spans="1:2" x14ac:dyDescent="0.35">
      <c r="A1374" t="s">
        <v>6386</v>
      </c>
    </row>
    <row r="1375" spans="1:2" x14ac:dyDescent="0.35">
      <c r="A1375" t="s">
        <v>6387</v>
      </c>
      <c r="B1375">
        <v>30</v>
      </c>
    </row>
    <row r="1376" spans="1:2" x14ac:dyDescent="0.35">
      <c r="A1376" t="s">
        <v>6388</v>
      </c>
      <c r="B1376">
        <v>1</v>
      </c>
    </row>
    <row r="1377" spans="1:2" x14ac:dyDescent="0.35">
      <c r="A1377" t="s">
        <v>6389</v>
      </c>
      <c r="B1377">
        <v>1</v>
      </c>
    </row>
    <row r="1378" spans="1:2" x14ac:dyDescent="0.35">
      <c r="A1378" t="s">
        <v>6390</v>
      </c>
    </row>
    <row r="1379" spans="1:2" x14ac:dyDescent="0.35">
      <c r="A1379" t="s">
        <v>6391</v>
      </c>
    </row>
    <row r="1380" spans="1:2" x14ac:dyDescent="0.35">
      <c r="A1380" t="s">
        <v>6392</v>
      </c>
    </row>
    <row r="1381" spans="1:2" x14ac:dyDescent="0.35">
      <c r="A1381" t="s">
        <v>6393</v>
      </c>
    </row>
    <row r="1382" spans="1:2" x14ac:dyDescent="0.35">
      <c r="A1382" t="s">
        <v>6394</v>
      </c>
    </row>
    <row r="1383" spans="1:2" x14ac:dyDescent="0.35">
      <c r="A1383" t="s">
        <v>6395</v>
      </c>
    </row>
    <row r="1384" spans="1:2" x14ac:dyDescent="0.35">
      <c r="A1384" t="s">
        <v>6396</v>
      </c>
    </row>
    <row r="1385" spans="1:2" x14ac:dyDescent="0.35">
      <c r="A1385" t="s">
        <v>6397</v>
      </c>
    </row>
    <row r="1386" spans="1:2" x14ac:dyDescent="0.35">
      <c r="A1386" t="s">
        <v>6398</v>
      </c>
    </row>
    <row r="1387" spans="1:2" x14ac:dyDescent="0.35">
      <c r="A1387" t="s">
        <v>6399</v>
      </c>
    </row>
    <row r="1388" spans="1:2" x14ac:dyDescent="0.35">
      <c r="A1388" t="s">
        <v>6400</v>
      </c>
    </row>
    <row r="1389" spans="1:2" x14ac:dyDescent="0.35">
      <c r="A1389" t="s">
        <v>6401</v>
      </c>
    </row>
    <row r="1390" spans="1:2" x14ac:dyDescent="0.35">
      <c r="A1390" t="s">
        <v>6402</v>
      </c>
    </row>
    <row r="1391" spans="1:2" x14ac:dyDescent="0.35">
      <c r="A1391" t="s">
        <v>6403</v>
      </c>
    </row>
    <row r="1392" spans="1:2" x14ac:dyDescent="0.35">
      <c r="A1392" t="s">
        <v>6404</v>
      </c>
    </row>
    <row r="1393" spans="1:1" x14ac:dyDescent="0.35">
      <c r="A1393" t="s">
        <v>6405</v>
      </c>
    </row>
    <row r="1394" spans="1:1" x14ac:dyDescent="0.35">
      <c r="A1394" t="s">
        <v>6406</v>
      </c>
    </row>
    <row r="1395" spans="1:1" x14ac:dyDescent="0.35">
      <c r="A1395" t="s">
        <v>6407</v>
      </c>
    </row>
    <row r="1396" spans="1:1" x14ac:dyDescent="0.35">
      <c r="A1396" t="s">
        <v>6408</v>
      </c>
    </row>
    <row r="1397" spans="1:1" x14ac:dyDescent="0.35">
      <c r="A1397" t="s">
        <v>6409</v>
      </c>
    </row>
    <row r="1398" spans="1:1" x14ac:dyDescent="0.35">
      <c r="A1398" t="s">
        <v>6410</v>
      </c>
    </row>
    <row r="1399" spans="1:1" x14ac:dyDescent="0.35">
      <c r="A1399" t="s">
        <v>6411</v>
      </c>
    </row>
    <row r="1400" spans="1:1" x14ac:dyDescent="0.35">
      <c r="A1400" t="s">
        <v>6412</v>
      </c>
    </row>
    <row r="1401" spans="1:1" x14ac:dyDescent="0.35">
      <c r="A1401" t="s">
        <v>6413</v>
      </c>
    </row>
    <row r="1402" spans="1:1" x14ac:dyDescent="0.35">
      <c r="A1402" t="s">
        <v>6414</v>
      </c>
    </row>
    <row r="1403" spans="1:1" x14ac:dyDescent="0.35">
      <c r="A1403" t="s">
        <v>6415</v>
      </c>
    </row>
    <row r="1404" spans="1:1" x14ac:dyDescent="0.35">
      <c r="A1404" t="s">
        <v>6416</v>
      </c>
    </row>
    <row r="1405" spans="1:1" x14ac:dyDescent="0.35">
      <c r="A1405" t="s">
        <v>6417</v>
      </c>
    </row>
    <row r="1406" spans="1:1" x14ac:dyDescent="0.35">
      <c r="A1406" t="s">
        <v>6418</v>
      </c>
    </row>
    <row r="1407" spans="1:1" x14ac:dyDescent="0.35">
      <c r="A1407" t="s">
        <v>6419</v>
      </c>
    </row>
    <row r="1408" spans="1:1" x14ac:dyDescent="0.35">
      <c r="A1408" t="s">
        <v>6420</v>
      </c>
    </row>
    <row r="1409" spans="1:1" x14ac:dyDescent="0.35">
      <c r="A1409" t="s">
        <v>6421</v>
      </c>
    </row>
    <row r="1410" spans="1:1" x14ac:dyDescent="0.35">
      <c r="A1410" t="s">
        <v>6422</v>
      </c>
    </row>
    <row r="1411" spans="1:1" x14ac:dyDescent="0.35">
      <c r="A1411" t="s">
        <v>6423</v>
      </c>
    </row>
    <row r="1412" spans="1:1" x14ac:dyDescent="0.35">
      <c r="A1412" t="s">
        <v>6424</v>
      </c>
    </row>
    <row r="1413" spans="1:1" x14ac:dyDescent="0.35">
      <c r="A1413" t="s">
        <v>6425</v>
      </c>
    </row>
    <row r="1414" spans="1:1" x14ac:dyDescent="0.35">
      <c r="A1414" t="s">
        <v>6426</v>
      </c>
    </row>
    <row r="1415" spans="1:1" x14ac:dyDescent="0.35">
      <c r="A1415" t="s">
        <v>6427</v>
      </c>
    </row>
    <row r="1416" spans="1:1" x14ac:dyDescent="0.35">
      <c r="A1416" t="s">
        <v>6428</v>
      </c>
    </row>
    <row r="1417" spans="1:1" x14ac:dyDescent="0.35">
      <c r="A1417" t="s">
        <v>6429</v>
      </c>
    </row>
    <row r="1418" spans="1:1" x14ac:dyDescent="0.35">
      <c r="A1418" t="s">
        <v>6430</v>
      </c>
    </row>
    <row r="1419" spans="1:1" x14ac:dyDescent="0.35">
      <c r="A1419" t="s">
        <v>6431</v>
      </c>
    </row>
    <row r="1420" spans="1:1" x14ac:dyDescent="0.35">
      <c r="A1420" t="s">
        <v>6432</v>
      </c>
    </row>
    <row r="1421" spans="1:1" x14ac:dyDescent="0.35">
      <c r="A1421" t="s">
        <v>6433</v>
      </c>
    </row>
    <row r="1422" spans="1:1" x14ac:dyDescent="0.35">
      <c r="A1422" t="s">
        <v>6434</v>
      </c>
    </row>
    <row r="1423" spans="1:1" x14ac:dyDescent="0.35">
      <c r="A1423" t="s">
        <v>6435</v>
      </c>
    </row>
    <row r="1424" spans="1:1" x14ac:dyDescent="0.35">
      <c r="A1424" t="s">
        <v>6436</v>
      </c>
    </row>
    <row r="1425" spans="1:1" x14ac:dyDescent="0.35">
      <c r="A1425" t="s">
        <v>6437</v>
      </c>
    </row>
    <row r="1426" spans="1:1" x14ac:dyDescent="0.35">
      <c r="A1426" t="s">
        <v>6438</v>
      </c>
    </row>
    <row r="1427" spans="1:1" x14ac:dyDescent="0.35">
      <c r="A1427" t="s">
        <v>6439</v>
      </c>
    </row>
    <row r="1428" spans="1:1" x14ac:dyDescent="0.35">
      <c r="A1428" t="s">
        <v>6440</v>
      </c>
    </row>
    <row r="1429" spans="1:1" x14ac:dyDescent="0.35">
      <c r="A1429" t="s">
        <v>6441</v>
      </c>
    </row>
    <row r="1430" spans="1:1" x14ac:dyDescent="0.35">
      <c r="A1430" t="s">
        <v>6442</v>
      </c>
    </row>
    <row r="1431" spans="1:1" x14ac:dyDescent="0.35">
      <c r="A1431" t="s">
        <v>6443</v>
      </c>
    </row>
    <row r="1432" spans="1:1" x14ac:dyDescent="0.35">
      <c r="A1432" t="s">
        <v>6444</v>
      </c>
    </row>
    <row r="1433" spans="1:1" x14ac:dyDescent="0.35">
      <c r="A1433" t="s">
        <v>6445</v>
      </c>
    </row>
    <row r="1434" spans="1:1" x14ac:dyDescent="0.35">
      <c r="A1434" t="s">
        <v>6446</v>
      </c>
    </row>
    <row r="1435" spans="1:1" x14ac:dyDescent="0.35">
      <c r="A1435" t="s">
        <v>6447</v>
      </c>
    </row>
    <row r="1436" spans="1:1" x14ac:dyDescent="0.35">
      <c r="A1436" t="s">
        <v>6448</v>
      </c>
    </row>
    <row r="1437" spans="1:1" x14ac:dyDescent="0.35">
      <c r="A1437" t="s">
        <v>6449</v>
      </c>
    </row>
    <row r="1438" spans="1:1" x14ac:dyDescent="0.35">
      <c r="A1438" t="s">
        <v>6450</v>
      </c>
    </row>
    <row r="1439" spans="1:1" x14ac:dyDescent="0.35">
      <c r="A1439" t="s">
        <v>6451</v>
      </c>
    </row>
    <row r="1440" spans="1:1" x14ac:dyDescent="0.35">
      <c r="A1440" t="s">
        <v>1175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322</v>
      </c>
      <c r="B1" s="235" t="s">
        <v>461</v>
      </c>
      <c r="C1" s="234" t="str">
        <f>PedPrtAfspr!F2&amp;" geb: "&amp;TEXT(PedPrtAfspr!F3,"dd-mmm-jj")&amp;". Gewicht: "&amp;ROUND(_Pat__Gewicht/10,1)&amp;" kg"</f>
        <v>Achternaam, Voornaam geb: 01-jan-16. Gewicht: 10 kg</v>
      </c>
    </row>
    <row r="2" spans="1:3 4305:4305" x14ac:dyDescent="0.35">
      <c r="A2" t="s">
        <v>322</v>
      </c>
      <c r="B2" s="236" t="s">
        <v>462</v>
      </c>
      <c r="C2" s="234" t="str">
        <f>__2_AchterNaam</f>
        <v>Achternaam</v>
      </c>
      <c r="FIO2">
        <v>30</v>
      </c>
    </row>
    <row r="3" spans="1:3 4305:4305" x14ac:dyDescent="0.35">
      <c r="A3" t="s">
        <v>322</v>
      </c>
      <c r="B3" s="236" t="s">
        <v>463</v>
      </c>
      <c r="C3" s="234" t="str">
        <f>__3_VoorNaam</f>
        <v>Voornaam</v>
      </c>
    </row>
    <row r="4" spans="1:3 4305:4305" x14ac:dyDescent="0.35">
      <c r="A4" t="s">
        <v>322</v>
      </c>
      <c r="B4" s="236" t="s">
        <v>464</v>
      </c>
      <c r="C4" s="234" t="str">
        <f>TEXT(PedPrtAfspr!F3,"dd-mmm-jj")</f>
        <v>01-jan-16</v>
      </c>
    </row>
    <row r="5" spans="1:3 4305:4305" x14ac:dyDescent="0.35">
      <c r="A5" t="s">
        <v>322</v>
      </c>
      <c r="B5" s="236" t="s">
        <v>465</v>
      </c>
      <c r="C5" s="22">
        <f>__0_PatNum</f>
        <v>0</v>
      </c>
    </row>
    <row r="6" spans="1:3 4305:4305" x14ac:dyDescent="0.35">
      <c r="A6" s="577" t="s">
        <v>481</v>
      </c>
      <c r="B6" s="236" t="s">
        <v>461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albumine 20% 0,2 g in 1 ml  0 ml/uur (=0 gram/kg/dag), totaal 0 ml </v>
      </c>
    </row>
    <row r="7" spans="1:3 4305:4305" x14ac:dyDescent="0.35">
      <c r="A7" t="s">
        <v>481</v>
      </c>
      <c r="B7" s="236" t="s">
        <v>462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481</v>
      </c>
      <c r="B8" s="236" t="s">
        <v>463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481</v>
      </c>
      <c r="B9" s="235" t="s">
        <v>464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481</v>
      </c>
      <c r="B10" s="235" t="s">
        <v>465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481</v>
      </c>
      <c r="B11" s="235" t="s">
        <v>466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481</v>
      </c>
      <c r="B12" s="235" t="s">
        <v>467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481</v>
      </c>
      <c r="B13" s="235" t="s">
        <v>468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481</v>
      </c>
      <c r="B14" s="235" t="s">
        <v>469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481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481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481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481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481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481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481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482</v>
      </c>
      <c r="B22" s="235" t="s">
        <v>461</v>
      </c>
      <c r="C22" t="str">
        <f>PedBerMedDisc!AC2</f>
        <v/>
      </c>
    </row>
    <row r="23" spans="1:6" x14ac:dyDescent="0.35">
      <c r="A23" t="s">
        <v>482</v>
      </c>
      <c r="B23" s="235" t="s">
        <v>462</v>
      </c>
      <c r="C23" t="str">
        <f>PedBerMedDisc!AC3</f>
        <v/>
      </c>
    </row>
    <row r="24" spans="1:6" x14ac:dyDescent="0.35">
      <c r="A24" t="s">
        <v>482</v>
      </c>
      <c r="B24" s="235" t="s">
        <v>463</v>
      </c>
      <c r="C24" t="str">
        <f>PedBerMedDisc!AC4</f>
        <v/>
      </c>
    </row>
    <row r="25" spans="1:6" x14ac:dyDescent="0.35">
      <c r="A25" t="s">
        <v>482</v>
      </c>
      <c r="B25" s="235" t="s">
        <v>464</v>
      </c>
      <c r="C25" t="str">
        <f>PedBerMedDisc!AC5</f>
        <v/>
      </c>
    </row>
    <row r="26" spans="1:6" x14ac:dyDescent="0.35">
      <c r="A26" t="s">
        <v>482</v>
      </c>
      <c r="B26" s="235" t="s">
        <v>465</v>
      </c>
      <c r="C26" t="str">
        <f>PedBerMedDisc!AC6</f>
        <v/>
      </c>
    </row>
    <row r="27" spans="1:6" x14ac:dyDescent="0.35">
      <c r="A27" t="s">
        <v>482</v>
      </c>
      <c r="B27" s="235" t="s">
        <v>466</v>
      </c>
      <c r="C27" t="str">
        <f>PedBerMedDisc!AC7</f>
        <v/>
      </c>
    </row>
    <row r="28" spans="1:6" x14ac:dyDescent="0.35">
      <c r="A28" t="s">
        <v>482</v>
      </c>
      <c r="B28" s="235" t="s">
        <v>467</v>
      </c>
      <c r="C28" t="str">
        <f>PedBerMedDisc!AC8</f>
        <v/>
      </c>
    </row>
    <row r="29" spans="1:6" x14ac:dyDescent="0.35">
      <c r="A29" t="s">
        <v>482</v>
      </c>
      <c r="B29" s="235" t="s">
        <v>468</v>
      </c>
      <c r="C29" t="str">
        <f>PedBerMedDisc!AC9</f>
        <v/>
      </c>
      <c r="E29" s="517"/>
      <c r="F29" s="520"/>
    </row>
    <row r="30" spans="1:6" x14ac:dyDescent="0.35">
      <c r="A30" t="s">
        <v>482</v>
      </c>
      <c r="B30" s="235" t="s">
        <v>469</v>
      </c>
      <c r="C30" t="str">
        <f>PedBerMedDisc!AC10</f>
        <v/>
      </c>
    </row>
    <row r="31" spans="1:6" x14ac:dyDescent="0.35">
      <c r="A31" t="s">
        <v>482</v>
      </c>
      <c r="B31" s="235">
        <v>10</v>
      </c>
      <c r="C31" t="str">
        <f>PedBerMedDisc!AC11</f>
        <v/>
      </c>
    </row>
    <row r="32" spans="1:6" x14ac:dyDescent="0.35">
      <c r="A32" t="s">
        <v>482</v>
      </c>
      <c r="B32" s="235">
        <v>11</v>
      </c>
      <c r="C32" t="str">
        <f>PedBerMedDisc!AC12</f>
        <v/>
      </c>
    </row>
    <row r="33" spans="1:7" x14ac:dyDescent="0.35">
      <c r="A33" t="s">
        <v>482</v>
      </c>
      <c r="B33" s="235">
        <v>12</v>
      </c>
      <c r="C33" t="str">
        <f>PedBerMedDisc!AC13</f>
        <v/>
      </c>
    </row>
    <row r="34" spans="1:7" x14ac:dyDescent="0.35">
      <c r="A34" t="s">
        <v>482</v>
      </c>
      <c r="B34" s="235">
        <v>13</v>
      </c>
      <c r="C34" t="str">
        <f>PedBerMedDisc!AC14</f>
        <v/>
      </c>
    </row>
    <row r="35" spans="1:7" x14ac:dyDescent="0.35">
      <c r="A35" t="s">
        <v>482</v>
      </c>
      <c r="B35" s="235">
        <v>14</v>
      </c>
      <c r="C35" t="str">
        <f>PedBerMedDisc!AC15</f>
        <v/>
      </c>
    </row>
    <row r="36" spans="1:7" x14ac:dyDescent="0.35">
      <c r="A36" t="s">
        <v>482</v>
      </c>
      <c r="B36" s="235">
        <v>15</v>
      </c>
      <c r="C36" t="str">
        <f>PedBerMedDisc!AC16</f>
        <v/>
      </c>
    </row>
    <row r="37" spans="1:7" x14ac:dyDescent="0.35">
      <c r="A37" t="s">
        <v>482</v>
      </c>
      <c r="B37" s="235">
        <v>16</v>
      </c>
      <c r="C37" t="str">
        <f>PedBerMedDisc!AC17</f>
        <v/>
      </c>
    </row>
    <row r="38" spans="1:7" x14ac:dyDescent="0.35">
      <c r="A38" t="s">
        <v>482</v>
      </c>
      <c r="B38" s="235">
        <v>17</v>
      </c>
      <c r="C38" t="str">
        <f>PedBerMedDisc!AC18</f>
        <v/>
      </c>
    </row>
    <row r="39" spans="1:7" x14ac:dyDescent="0.35">
      <c r="A39" t="s">
        <v>482</v>
      </c>
      <c r="B39" s="235">
        <v>18</v>
      </c>
      <c r="C39" t="str">
        <f>PedBerMedDisc!AC19</f>
        <v/>
      </c>
    </row>
    <row r="40" spans="1:7" x14ac:dyDescent="0.35">
      <c r="A40" t="s">
        <v>482</v>
      </c>
      <c r="B40" s="235">
        <v>19</v>
      </c>
      <c r="C40" t="str">
        <f>PedBerMedDisc!AC20</f>
        <v/>
      </c>
    </row>
    <row r="41" spans="1:7" x14ac:dyDescent="0.35">
      <c r="A41" t="s">
        <v>482</v>
      </c>
      <c r="B41" s="235">
        <v>20</v>
      </c>
      <c r="C41" t="str">
        <f>PedBerMedDisc!AC21</f>
        <v/>
      </c>
    </row>
    <row r="42" spans="1:7" x14ac:dyDescent="0.35">
      <c r="A42" s="517" t="s">
        <v>482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482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482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482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482</v>
      </c>
      <c r="B46" s="520">
        <v>25</v>
      </c>
      <c r="C46" s="517" t="str">
        <f>PedBerMedDisc!AC26</f>
        <v/>
      </c>
    </row>
    <row r="47" spans="1:7" x14ac:dyDescent="0.35">
      <c r="A47" s="517" t="s">
        <v>482</v>
      </c>
      <c r="B47" s="520">
        <v>26</v>
      </c>
      <c r="C47" s="517" t="str">
        <f>PedBerMedDisc!AC27</f>
        <v/>
      </c>
    </row>
    <row r="48" spans="1:7" x14ac:dyDescent="0.35">
      <c r="A48" s="517" t="s">
        <v>482</v>
      </c>
      <c r="B48" s="520">
        <v>27</v>
      </c>
      <c r="C48" s="517" t="str">
        <f>PedBerMedDisc!AC28</f>
        <v/>
      </c>
    </row>
    <row r="49" spans="1:5" x14ac:dyDescent="0.35">
      <c r="A49" s="517" t="s">
        <v>482</v>
      </c>
      <c r="B49" s="520">
        <v>28</v>
      </c>
      <c r="C49" s="517" t="str">
        <f>PedBerMedDisc!AC29</f>
        <v/>
      </c>
    </row>
    <row r="50" spans="1:5" x14ac:dyDescent="0.35">
      <c r="A50" s="517" t="s">
        <v>482</v>
      </c>
      <c r="B50" s="520">
        <v>29</v>
      </c>
      <c r="C50" s="517" t="str">
        <f>PedBerMedDisc!AC30</f>
        <v/>
      </c>
    </row>
    <row r="51" spans="1:5" x14ac:dyDescent="0.35">
      <c r="A51" s="517" t="s">
        <v>482</v>
      </c>
      <c r="B51" s="520">
        <v>30</v>
      </c>
      <c r="C51" s="517" t="str">
        <f>PedBerMedDisc!AC31</f>
        <v/>
      </c>
    </row>
    <row r="52" spans="1:5" x14ac:dyDescent="0.35">
      <c r="A52" s="518" t="s">
        <v>964</v>
      </c>
      <c r="B52" s="520" t="s">
        <v>461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964</v>
      </c>
      <c r="B53" s="520" t="s">
        <v>462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964</v>
      </c>
      <c r="B54" s="520" t="s">
        <v>463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964</v>
      </c>
      <c r="B55" s="520" t="s">
        <v>464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483</v>
      </c>
      <c r="B56" s="235" t="s">
        <v>461</v>
      </c>
      <c r="C56" t="str">
        <f>IF(PedPrtAfspr!C39&lt;&gt;0,PedPrtAfspr!C39,"")</f>
        <v/>
      </c>
    </row>
    <row r="57" spans="1:5" x14ac:dyDescent="0.35">
      <c r="A57" t="s">
        <v>483</v>
      </c>
      <c r="B57" s="235" t="s">
        <v>462</v>
      </c>
      <c r="C57" t="str">
        <f>IF(PedPrtAfspr!C40&lt;&gt;0,PedPrtAfspr!C40,"")</f>
        <v/>
      </c>
    </row>
    <row r="58" spans="1:5" x14ac:dyDescent="0.35">
      <c r="A58" t="s">
        <v>483</v>
      </c>
      <c r="B58" s="235" t="s">
        <v>463</v>
      </c>
      <c r="C58" t="str">
        <f>IF(PedPrtAfspr!C41&lt;&gt;0,PedPrtAfspr!C41,"")</f>
        <v/>
      </c>
    </row>
    <row r="59" spans="1:5" x14ac:dyDescent="0.35">
      <c r="A59" t="s">
        <v>483</v>
      </c>
      <c r="B59" s="235" t="s">
        <v>464</v>
      </c>
      <c r="C59" t="str">
        <f>IF(PedPrtAfspr!C42&lt;&gt;0,PedPrtAfspr!C42,"")</f>
        <v/>
      </c>
    </row>
    <row r="60" spans="1:5" x14ac:dyDescent="0.35">
      <c r="A60" t="s">
        <v>483</v>
      </c>
      <c r="B60" s="235" t="s">
        <v>465</v>
      </c>
      <c r="C60" t="str">
        <f>IF(PedPrtAfspr!C43&lt;&gt;0,PedPrtAfspr!C43,"")</f>
        <v/>
      </c>
    </row>
    <row r="61" spans="1:5" x14ac:dyDescent="0.35">
      <c r="A61" t="s">
        <v>483</v>
      </c>
      <c r="B61" s="235" t="s">
        <v>466</v>
      </c>
      <c r="C61" t="str">
        <f>IF(PedPrtAfspr!C44&lt;&gt;0,PedPrtAfspr!C44,"")</f>
        <v/>
      </c>
    </row>
    <row r="62" spans="1:5" x14ac:dyDescent="0.35">
      <c r="A62" t="s">
        <v>483</v>
      </c>
      <c r="B62" s="235" t="s">
        <v>467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461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484</v>
      </c>
      <c r="B64" s="235" t="s">
        <v>461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484</v>
      </c>
      <c r="B65" s="235" t="s">
        <v>462</v>
      </c>
      <c r="C65" t="str">
        <f>IF(PedPrtAfspr!D12&lt;&gt;0,"Opmerkingen: "&amp;PedPrtAfspr!D12,"")</f>
        <v xml:space="preserve">Opmerkingen: Opmerking Ped Ent </v>
      </c>
    </row>
    <row r="66" spans="1:3" x14ac:dyDescent="0.35">
      <c r="A66" t="s">
        <v>484</v>
      </c>
      <c r="B66" s="235" t="s">
        <v>463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484</v>
      </c>
      <c r="B67" s="235" t="s">
        <v>464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484</v>
      </c>
      <c r="B68" s="235" t="s">
        <v>465</v>
      </c>
      <c r="C68" t="str">
        <f>IF(PedPrtAfspr!E85&lt;&gt;" ",PedPrtAfspr!D85&amp;": "&amp;PedPrtAfspr!E85,"")</f>
        <v/>
      </c>
    </row>
    <row r="69" spans="1:3" x14ac:dyDescent="0.35">
      <c r="A69" t="s">
        <v>484</v>
      </c>
      <c r="B69" s="235" t="s">
        <v>466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484</v>
      </c>
      <c r="B70" s="235" t="s">
        <v>467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484</v>
      </c>
      <c r="B71" s="236" t="s">
        <v>468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461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462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463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464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465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466</v>
      </c>
      <c r="C77" t="str">
        <f>IF(PedPrtAfspr!D20&lt;&gt;0,PedPrtAfspr!C20&amp;": "&amp;PedPrtAfspr!D20,"")</f>
        <v/>
      </c>
    </row>
    <row r="78" spans="1:3" x14ac:dyDescent="0.35">
      <c r="A78" t="s">
        <v>383</v>
      </c>
      <c r="B78" s="235" t="s">
        <v>461</v>
      </c>
      <c r="C78" t="str">
        <f>PedPrtAfspr!C96&amp;": "&amp;PedPrtAfspr!D96</f>
        <v>Vocht: 0 ml/kg</v>
      </c>
    </row>
    <row r="79" spans="1:3" x14ac:dyDescent="0.35">
      <c r="A79" t="s">
        <v>383</v>
      </c>
      <c r="B79" s="235" t="s">
        <v>462</v>
      </c>
      <c r="C79" t="str">
        <f>PedPrtAfspr!C97&amp;": "&amp;PedPrtAfspr!D97</f>
        <v>Eiwit: 0  gram/kg</v>
      </c>
    </row>
    <row r="80" spans="1:3" x14ac:dyDescent="0.35">
      <c r="A80" t="s">
        <v>383</v>
      </c>
      <c r="B80" s="235" t="s">
        <v>463</v>
      </c>
      <c r="C80" t="str">
        <f>PedPrtAfspr!C98&amp;": "&amp;PedPrtAfspr!D98</f>
        <v>Glucose/KH: 0 g/kg</v>
      </c>
    </row>
    <row r="81" spans="1:3" x14ac:dyDescent="0.35">
      <c r="A81" t="s">
        <v>383</v>
      </c>
      <c r="B81" s="235" t="s">
        <v>464</v>
      </c>
      <c r="C81" t="str">
        <f>PedPrtAfspr!E96&amp;": "&amp;PedPrtAfspr!F96</f>
        <v>Calorieen: 0 kCal/kg</v>
      </c>
    </row>
    <row r="82" spans="1:3" x14ac:dyDescent="0.35">
      <c r="A82" t="s">
        <v>383</v>
      </c>
      <c r="B82" s="235" t="s">
        <v>465</v>
      </c>
      <c r="C82" t="str">
        <f>PedPrtAfspr!E97&amp;": "&amp;PedPrtAfspr!F97</f>
        <v>Vet: 0 gram/kg</v>
      </c>
    </row>
    <row r="83" spans="1:3" x14ac:dyDescent="0.35">
      <c r="A83" t="s">
        <v>383</v>
      </c>
      <c r="B83" s="235" t="s">
        <v>466</v>
      </c>
      <c r="C83" t="str">
        <f>PedPrtAfspr!G96&amp;": "&amp;PedPrtAfspr!H96</f>
        <v>Kalium: 0 mmol/kg</v>
      </c>
    </row>
    <row r="84" spans="1:3" x14ac:dyDescent="0.35">
      <c r="A84" t="s">
        <v>383</v>
      </c>
      <c r="B84" s="235" t="s">
        <v>467</v>
      </c>
      <c r="C84" t="str">
        <f>PedPrtAfspr!G97&amp;": "&amp;PedPrtAfspr!H97</f>
        <v>Calcium: 0 mmol/kg</v>
      </c>
    </row>
    <row r="85" spans="1:3" x14ac:dyDescent="0.35">
      <c r="A85" t="s">
        <v>383</v>
      </c>
      <c r="B85" s="235" t="s">
        <v>468</v>
      </c>
      <c r="C85" t="str">
        <f>PedPrtAfspr!G98&amp;": "&amp;PedPrtAfspr!H98</f>
        <v>Magnesium: 0 mmol/kg</v>
      </c>
    </row>
    <row r="86" spans="1:3" x14ac:dyDescent="0.35">
      <c r="A86" t="s">
        <v>383</v>
      </c>
      <c r="B86" s="235" t="s">
        <v>469</v>
      </c>
      <c r="C86" t="str">
        <f>PedPrtAfspr!I96&amp;": "&amp;PedPrtAfspr!J96</f>
        <v>Natrium : 0 mmol/kg</v>
      </c>
    </row>
    <row r="87" spans="1:3" x14ac:dyDescent="0.35">
      <c r="A87" t="s">
        <v>383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695</v>
      </c>
      <c r="B88" s="517">
        <v>6</v>
      </c>
      <c r="C88" s="519" t="str">
        <f ca="1">NeoGuiAfspraken!H15</f>
        <v>81 weken en 6 dag(-en)</v>
      </c>
    </row>
    <row r="89" spans="1:3" x14ac:dyDescent="0.35">
      <c r="A89" s="518" t="s">
        <v>1165</v>
      </c>
      <c r="B89" s="520" t="s">
        <v>461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1165</v>
      </c>
      <c r="B90" s="520" t="s">
        <v>462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1165</v>
      </c>
      <c r="B91" s="520" t="s">
        <v>463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1165</v>
      </c>
      <c r="B92" s="520" t="s">
        <v>464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1165</v>
      </c>
      <c r="B93" s="520" t="s">
        <v>465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1165</v>
      </c>
      <c r="B94" s="520" t="s">
        <v>466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1165</v>
      </c>
      <c r="B95" s="520" t="s">
        <v>467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1165</v>
      </c>
      <c r="B96" s="520" t="s">
        <v>468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1165</v>
      </c>
      <c r="B97" s="520" t="s">
        <v>469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1165</v>
      </c>
      <c r="B98" s="520" t="s">
        <v>698</v>
      </c>
      <c r="C98" s="517" t="str">
        <f>IF(NeoBerIV!B32="","",NeoBerIV!B32)</f>
        <v/>
      </c>
    </row>
    <row r="99" spans="1:7" x14ac:dyDescent="0.35">
      <c r="A99" s="518" t="s">
        <v>1165</v>
      </c>
      <c r="B99" s="520" t="s">
        <v>699</v>
      </c>
      <c r="C99" s="517" t="str">
        <f>IF(NeoBerIV!B33="","",NeoBerIV!B33)</f>
        <v/>
      </c>
    </row>
    <row r="100" spans="1:7" x14ac:dyDescent="0.35">
      <c r="A100" s="518" t="s">
        <v>1165</v>
      </c>
      <c r="B100" s="520" t="s">
        <v>700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1165</v>
      </c>
      <c r="B101" s="520" t="s">
        <v>796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1165</v>
      </c>
      <c r="B102" s="520" t="s">
        <v>797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1165</v>
      </c>
      <c r="B103" s="520" t="s">
        <v>1130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1165</v>
      </c>
      <c r="B104" s="520" t="s">
        <v>1153</v>
      </c>
      <c r="C104" s="517" t="str">
        <f ca="1">IF(NeoBerIV!C35&lt;&gt;0,CONCATENATE(INDEX(tbl_Neo_IntralipidSmof,_Neo_SelectedIntralipidSmof)," ",ROUNDUP(NeoBerIV!C35/24,1)," ml/uur"),"")</f>
        <v/>
      </c>
    </row>
    <row r="105" spans="1:7" x14ac:dyDescent="0.35">
      <c r="A105" s="518" t="s">
        <v>1165</v>
      </c>
      <c r="B105" s="520" t="s">
        <v>1154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1165</v>
      </c>
      <c r="B106" s="520" t="s">
        <v>1155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1165</v>
      </c>
      <c r="B107" s="520" t="s">
        <v>1156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1165</v>
      </c>
      <c r="B108" s="520" t="s">
        <v>1157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1165</v>
      </c>
      <c r="B109" s="520" t="s">
        <v>1158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1165</v>
      </c>
      <c r="B110" s="520" t="s">
        <v>1159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1165</v>
      </c>
      <c r="B111" s="520" t="s">
        <v>1160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1165</v>
      </c>
      <c r="B112" s="520" t="s">
        <v>1161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1165</v>
      </c>
      <c r="B113" s="520" t="s">
        <v>1162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1165</v>
      </c>
      <c r="B114" s="520" t="s">
        <v>1163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1165</v>
      </c>
      <c r="B115" s="520" t="s">
        <v>1164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1166</v>
      </c>
      <c r="B116" s="520" t="s">
        <v>461</v>
      </c>
      <c r="C116" s="517" t="str">
        <f>IF(Var_Neo_Voeding2&lt;&gt;"",Var_Neo_Voeding2,"")</f>
        <v/>
      </c>
      <c r="D116"/>
      <c r="E116"/>
    </row>
    <row r="117" spans="1:7" s="517" customFormat="1" x14ac:dyDescent="0.35">
      <c r="A117" s="518" t="s">
        <v>1166</v>
      </c>
      <c r="B117" s="520" t="s">
        <v>462</v>
      </c>
      <c r="C117" s="517" t="str">
        <f>IF(Var_Neo_Voeding3&lt;&gt;"",Var_Neo_Voeding3,"")</f>
        <v/>
      </c>
      <c r="D117"/>
      <c r="E117"/>
    </row>
    <row r="118" spans="1:7" x14ac:dyDescent="0.35">
      <c r="A118" s="518" t="s">
        <v>1166</v>
      </c>
      <c r="B118" s="520" t="s">
        <v>463</v>
      </c>
      <c r="C118" s="517" t="str">
        <f>IF(Var_Neo_Voeding4&lt;&gt;"",Var_Neo_Voeding4,"")</f>
        <v/>
      </c>
    </row>
    <row r="119" spans="1:7" x14ac:dyDescent="0.35">
      <c r="A119" s="518" t="s">
        <v>1166</v>
      </c>
      <c r="B119" s="520" t="s">
        <v>464</v>
      </c>
      <c r="C119" s="517" t="str">
        <f>IF(Var_Neo_Voeding5&lt;&gt;"",Var_Neo_Voeding5,"")</f>
        <v/>
      </c>
    </row>
    <row r="120" spans="1:7" s="517" customFormat="1" x14ac:dyDescent="0.35">
      <c r="A120" s="518" t="s">
        <v>1166</v>
      </c>
      <c r="B120" s="520" t="s">
        <v>465</v>
      </c>
      <c r="C120" s="517" t="str">
        <f>IF(Var_Neo_Voeding6&lt;&gt;"",Var_Neo_Voeding6,"")</f>
        <v/>
      </c>
    </row>
    <row r="121" spans="1:7" x14ac:dyDescent="0.35">
      <c r="A121" s="518" t="s">
        <v>1166</v>
      </c>
      <c r="B121" s="520" t="s">
        <v>466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1166</v>
      </c>
      <c r="B122" s="520" t="s">
        <v>467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1166</v>
      </c>
      <c r="B123" s="520" t="s">
        <v>468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1166</v>
      </c>
      <c r="B124" s="520" t="s">
        <v>469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1166</v>
      </c>
      <c r="B125" s="520" t="s">
        <v>698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1166</v>
      </c>
      <c r="B126" s="520" t="s">
        <v>699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1166</v>
      </c>
      <c r="B127" s="520" t="s">
        <v>700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767</v>
      </c>
      <c r="B128" s="520" t="s">
        <v>461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767</v>
      </c>
      <c r="B129" s="520" t="s">
        <v>462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767</v>
      </c>
      <c r="B130" s="520" t="s">
        <v>463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767</v>
      </c>
      <c r="B131" s="520" t="s">
        <v>464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767</v>
      </c>
      <c r="B132" s="520" t="s">
        <v>465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696</v>
      </c>
      <c r="B133" s="520" t="s">
        <v>461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696</v>
      </c>
      <c r="B134" s="520" t="s">
        <v>462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696</v>
      </c>
      <c r="B135" s="520" t="s">
        <v>463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696</v>
      </c>
      <c r="B136" s="520" t="s">
        <v>464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696</v>
      </c>
      <c r="B137" s="520" t="s">
        <v>465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696</v>
      </c>
      <c r="B138" s="520" t="s">
        <v>466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696</v>
      </c>
      <c r="B139" s="520" t="s">
        <v>467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696</v>
      </c>
      <c r="B140" s="520" t="s">
        <v>468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696</v>
      </c>
      <c r="B141" s="520" t="s">
        <v>469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697</v>
      </c>
      <c r="B142" s="520" t="s">
        <v>461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697</v>
      </c>
      <c r="B143" s="520" t="s">
        <v>462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697</v>
      </c>
      <c r="B144" s="520" t="s">
        <v>463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697</v>
      </c>
      <c r="B145" s="520" t="s">
        <v>464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697</v>
      </c>
      <c r="B146" s="520" t="s">
        <v>465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697</v>
      </c>
      <c r="B147" s="520" t="s">
        <v>466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697</v>
      </c>
      <c r="B148" s="520" t="s">
        <v>467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697</v>
      </c>
      <c r="B149" s="520" t="s">
        <v>468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697</v>
      </c>
      <c r="B150" s="520" t="s">
        <v>469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697</v>
      </c>
      <c r="B151" s="521" t="s">
        <v>698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697</v>
      </c>
      <c r="B152" s="521" t="s">
        <v>699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697</v>
      </c>
      <c r="B153" s="521" t="s">
        <v>700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8" sqref="C8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5014</v>
      </c>
    </row>
    <row r="2" spans="1:6" x14ac:dyDescent="0.35">
      <c r="A2" t="s">
        <v>1225</v>
      </c>
      <c r="B2" s="517"/>
    </row>
    <row r="3" spans="1:6" x14ac:dyDescent="0.35">
      <c r="A3" t="s">
        <v>1226</v>
      </c>
      <c r="B3" s="517"/>
    </row>
    <row r="4" spans="1:6" x14ac:dyDescent="0.35">
      <c r="A4" t="s">
        <v>1227</v>
      </c>
      <c r="B4" s="517"/>
      <c r="C4" t="s">
        <v>290</v>
      </c>
    </row>
    <row r="5" spans="1:6" x14ac:dyDescent="0.35">
      <c r="A5" t="s">
        <v>1228</v>
      </c>
      <c r="B5" s="517"/>
      <c r="C5" t="s">
        <v>291</v>
      </c>
    </row>
    <row r="6" spans="1:6" x14ac:dyDescent="0.35">
      <c r="A6" t="s">
        <v>1229</v>
      </c>
      <c r="B6" s="517"/>
      <c r="C6">
        <v>42370</v>
      </c>
    </row>
    <row r="7" spans="1:6" x14ac:dyDescent="0.35">
      <c r="A7" s="577" t="s">
        <v>1232</v>
      </c>
      <c r="B7" s="517"/>
    </row>
    <row r="8" spans="1:6" x14ac:dyDescent="0.35">
      <c r="A8" t="s">
        <v>1233</v>
      </c>
    </row>
    <row r="9" spans="1:6" x14ac:dyDescent="0.35">
      <c r="A9" t="s">
        <v>1234</v>
      </c>
    </row>
    <row r="10" spans="1:6" x14ac:dyDescent="0.35">
      <c r="A10" t="s">
        <v>1235</v>
      </c>
    </row>
    <row r="11" spans="1:6" x14ac:dyDescent="0.35">
      <c r="A11" t="s">
        <v>1236</v>
      </c>
    </row>
    <row r="12" spans="1:6" x14ac:dyDescent="0.35">
      <c r="A12" t="s">
        <v>1237</v>
      </c>
    </row>
    <row r="13" spans="1:6" x14ac:dyDescent="0.35">
      <c r="A13" t="s">
        <v>1238</v>
      </c>
    </row>
    <row r="14" spans="1:6" x14ac:dyDescent="0.35">
      <c r="A14" t="s">
        <v>1239</v>
      </c>
      <c r="F14" s="517"/>
    </row>
    <row r="15" spans="1:6" x14ac:dyDescent="0.35">
      <c r="A15" t="s">
        <v>1240</v>
      </c>
    </row>
    <row r="16" spans="1:6" x14ac:dyDescent="0.35">
      <c r="A16" t="s">
        <v>1241</v>
      </c>
    </row>
    <row r="17" spans="1:1" x14ac:dyDescent="0.35">
      <c r="A17" t="s">
        <v>1242</v>
      </c>
    </row>
    <row r="18" spans="1:1" x14ac:dyDescent="0.35">
      <c r="A18" t="s">
        <v>1243</v>
      </c>
    </row>
    <row r="19" spans="1:1" x14ac:dyDescent="0.35">
      <c r="A19" t="s">
        <v>1244</v>
      </c>
    </row>
    <row r="20" spans="1:1" x14ac:dyDescent="0.35">
      <c r="A20" t="s">
        <v>1245</v>
      </c>
    </row>
    <row r="21" spans="1:1" x14ac:dyDescent="0.35">
      <c r="A21" s="517" t="s">
        <v>1246</v>
      </c>
    </row>
    <row r="22" spans="1:1" x14ac:dyDescent="0.35">
      <c r="A22" s="517" t="s">
        <v>1247</v>
      </c>
    </row>
    <row r="23" spans="1:1" x14ac:dyDescent="0.35">
      <c r="A23" s="517" t="s">
        <v>1248</v>
      </c>
    </row>
    <row r="24" spans="1:1" x14ac:dyDescent="0.35">
      <c r="A24" s="517" t="s">
        <v>1249</v>
      </c>
    </row>
    <row r="25" spans="1:1" x14ac:dyDescent="0.35">
      <c r="A25" s="517" t="s">
        <v>1250</v>
      </c>
    </row>
    <row r="26" spans="1:1" x14ac:dyDescent="0.35">
      <c r="A26" s="517" t="s">
        <v>1251</v>
      </c>
    </row>
    <row r="27" spans="1:1" x14ac:dyDescent="0.35">
      <c r="A27" s="517" t="s">
        <v>1252</v>
      </c>
    </row>
    <row r="28" spans="1:1" x14ac:dyDescent="0.35">
      <c r="A28" s="517" t="s">
        <v>1253</v>
      </c>
    </row>
    <row r="29" spans="1:1" x14ac:dyDescent="0.35">
      <c r="A29" s="517" t="s">
        <v>1254</v>
      </c>
    </row>
    <row r="30" spans="1:1" x14ac:dyDescent="0.35">
      <c r="A30" s="517" t="s">
        <v>1255</v>
      </c>
    </row>
    <row r="31" spans="1:1" x14ac:dyDescent="0.35">
      <c r="A31" t="s">
        <v>1256</v>
      </c>
    </row>
    <row r="32" spans="1:1" x14ac:dyDescent="0.35">
      <c r="A32" t="s">
        <v>1257</v>
      </c>
    </row>
    <row r="33" spans="1:6" x14ac:dyDescent="0.35">
      <c r="A33" t="s">
        <v>1258</v>
      </c>
    </row>
    <row r="34" spans="1:6" x14ac:dyDescent="0.35">
      <c r="A34" t="s">
        <v>1259</v>
      </c>
    </row>
    <row r="35" spans="1:6" x14ac:dyDescent="0.35">
      <c r="A35" t="s">
        <v>1260</v>
      </c>
    </row>
    <row r="36" spans="1:6" x14ac:dyDescent="0.35">
      <c r="A36" t="s">
        <v>1261</v>
      </c>
    </row>
    <row r="37" spans="1:6" x14ac:dyDescent="0.35">
      <c r="A37" t="s">
        <v>1262</v>
      </c>
    </row>
    <row r="38" spans="1:6" x14ac:dyDescent="0.35">
      <c r="A38" t="s">
        <v>1263</v>
      </c>
    </row>
    <row r="39" spans="1:6" x14ac:dyDescent="0.35">
      <c r="A39" t="s">
        <v>1264</v>
      </c>
    </row>
    <row r="40" spans="1:6" x14ac:dyDescent="0.35">
      <c r="A40" t="s">
        <v>1265</v>
      </c>
    </row>
    <row r="41" spans="1:6" x14ac:dyDescent="0.35">
      <c r="A41" t="s">
        <v>1266</v>
      </c>
      <c r="F41" s="517"/>
    </row>
    <row r="42" spans="1:6" x14ac:dyDescent="0.35">
      <c r="A42" t="s">
        <v>1267</v>
      </c>
    </row>
    <row r="43" spans="1:6" x14ac:dyDescent="0.35">
      <c r="A43" t="s">
        <v>1268</v>
      </c>
    </row>
    <row r="44" spans="1:6" x14ac:dyDescent="0.35">
      <c r="A44" t="s">
        <v>1269</v>
      </c>
    </row>
    <row r="45" spans="1:6" x14ac:dyDescent="0.35">
      <c r="A45" t="s">
        <v>1270</v>
      </c>
    </row>
    <row r="46" spans="1:6" x14ac:dyDescent="0.35">
      <c r="A46" t="s">
        <v>1271</v>
      </c>
    </row>
    <row r="47" spans="1:6" x14ac:dyDescent="0.35">
      <c r="A47" t="s">
        <v>1272</v>
      </c>
    </row>
    <row r="48" spans="1:6" x14ac:dyDescent="0.35">
      <c r="A48" t="s">
        <v>1273</v>
      </c>
    </row>
    <row r="49" spans="1:1" x14ac:dyDescent="0.35">
      <c r="A49" t="s">
        <v>1274</v>
      </c>
    </row>
    <row r="50" spans="1:1" x14ac:dyDescent="0.35">
      <c r="A50" t="s">
        <v>1275</v>
      </c>
    </row>
    <row r="51" spans="1:1" x14ac:dyDescent="0.35">
      <c r="A51" s="517" t="s">
        <v>1276</v>
      </c>
    </row>
    <row r="52" spans="1:1" x14ac:dyDescent="0.35">
      <c r="A52" s="517" t="s">
        <v>1277</v>
      </c>
    </row>
    <row r="53" spans="1:1" x14ac:dyDescent="0.35">
      <c r="A53" s="517" t="s">
        <v>1278</v>
      </c>
    </row>
    <row r="54" spans="1:1" x14ac:dyDescent="0.35">
      <c r="A54" s="517" t="s">
        <v>1279</v>
      </c>
    </row>
    <row r="55" spans="1:1" x14ac:dyDescent="0.35">
      <c r="A55" s="517" t="s">
        <v>1280</v>
      </c>
    </row>
    <row r="56" spans="1:1" x14ac:dyDescent="0.35">
      <c r="A56" s="517" t="s">
        <v>1281</v>
      </c>
    </row>
    <row r="57" spans="1:1" x14ac:dyDescent="0.35">
      <c r="A57" s="517" t="s">
        <v>1282</v>
      </c>
    </row>
    <row r="58" spans="1:1" x14ac:dyDescent="0.35">
      <c r="A58" s="517" t="s">
        <v>1283</v>
      </c>
    </row>
    <row r="59" spans="1:1" x14ac:dyDescent="0.35">
      <c r="A59" s="517" t="s">
        <v>1284</v>
      </c>
    </row>
    <row r="60" spans="1:1" x14ac:dyDescent="0.35">
      <c r="A60" s="517" t="s">
        <v>1285</v>
      </c>
    </row>
    <row r="61" spans="1:1" x14ac:dyDescent="0.35">
      <c r="A61" t="s">
        <v>1286</v>
      </c>
    </row>
    <row r="62" spans="1:1" x14ac:dyDescent="0.35">
      <c r="A62" t="s">
        <v>1287</v>
      </c>
    </row>
    <row r="63" spans="1:1" x14ac:dyDescent="0.35">
      <c r="A63" t="s">
        <v>1288</v>
      </c>
    </row>
    <row r="64" spans="1:1" x14ac:dyDescent="0.35">
      <c r="A64" t="s">
        <v>1289</v>
      </c>
    </row>
    <row r="65" spans="1:2" x14ac:dyDescent="0.35">
      <c r="A65" t="s">
        <v>1290</v>
      </c>
    </row>
    <row r="66" spans="1:2" x14ac:dyDescent="0.35">
      <c r="A66" t="s">
        <v>1291</v>
      </c>
    </row>
    <row r="67" spans="1:2" x14ac:dyDescent="0.35">
      <c r="A67" t="s">
        <v>1292</v>
      </c>
    </row>
    <row r="68" spans="1:2" x14ac:dyDescent="0.35">
      <c r="A68" t="s">
        <v>1293</v>
      </c>
    </row>
    <row r="69" spans="1:2" x14ac:dyDescent="0.35">
      <c r="A69" t="s">
        <v>1294</v>
      </c>
    </row>
    <row r="70" spans="1:2" x14ac:dyDescent="0.35">
      <c r="A70" t="s">
        <v>1295</v>
      </c>
    </row>
    <row r="71" spans="1:2" x14ac:dyDescent="0.35">
      <c r="A71" t="s">
        <v>1296</v>
      </c>
    </row>
    <row r="72" spans="1:2" x14ac:dyDescent="0.35">
      <c r="A72" t="s">
        <v>1297</v>
      </c>
      <c r="B72" s="517"/>
    </row>
    <row r="73" spans="1:2" x14ac:dyDescent="0.35">
      <c r="A73" t="s">
        <v>1298</v>
      </c>
      <c r="B73" s="517"/>
    </row>
    <row r="74" spans="1:2" x14ac:dyDescent="0.35">
      <c r="A74" t="s">
        <v>1299</v>
      </c>
      <c r="B74" s="517"/>
    </row>
    <row r="75" spans="1:2" x14ac:dyDescent="0.35">
      <c r="A75" t="s">
        <v>1300</v>
      </c>
      <c r="B75" s="517"/>
    </row>
    <row r="76" spans="1:2" x14ac:dyDescent="0.35">
      <c r="A76" t="s">
        <v>1301</v>
      </c>
      <c r="B76" s="517"/>
    </row>
    <row r="77" spans="1:2" x14ac:dyDescent="0.35">
      <c r="A77" t="s">
        <v>1302</v>
      </c>
      <c r="B77" s="517"/>
    </row>
    <row r="78" spans="1:2" x14ac:dyDescent="0.35">
      <c r="A78" t="s">
        <v>1303</v>
      </c>
      <c r="B78" s="517"/>
    </row>
    <row r="79" spans="1:2" x14ac:dyDescent="0.35">
      <c r="A79" t="s">
        <v>1304</v>
      </c>
      <c r="B79" s="517"/>
    </row>
    <row r="80" spans="1:2" x14ac:dyDescent="0.35">
      <c r="A80" t="s">
        <v>1305</v>
      </c>
    </row>
    <row r="81" spans="1:1" x14ac:dyDescent="0.35">
      <c r="A81" t="s">
        <v>1306</v>
      </c>
    </row>
    <row r="82" spans="1:1" x14ac:dyDescent="0.35">
      <c r="A82" t="s">
        <v>1307</v>
      </c>
    </row>
    <row r="83" spans="1:1" x14ac:dyDescent="0.35">
      <c r="A83" t="s">
        <v>1308</v>
      </c>
    </row>
    <row r="84" spans="1:1" x14ac:dyDescent="0.35">
      <c r="A84" t="s">
        <v>1309</v>
      </c>
    </row>
    <row r="85" spans="1:1" x14ac:dyDescent="0.35">
      <c r="A85" t="s">
        <v>1310</v>
      </c>
    </row>
    <row r="86" spans="1:1" x14ac:dyDescent="0.35">
      <c r="A86" t="s">
        <v>1311</v>
      </c>
    </row>
    <row r="87" spans="1:1" x14ac:dyDescent="0.35">
      <c r="A87" t="s">
        <v>1312</v>
      </c>
    </row>
    <row r="88" spans="1:1" x14ac:dyDescent="0.35">
      <c r="A88" t="s">
        <v>1313</v>
      </c>
    </row>
    <row r="89" spans="1:1" x14ac:dyDescent="0.35">
      <c r="A89" t="s">
        <v>1314</v>
      </c>
    </row>
    <row r="90" spans="1:1" x14ac:dyDescent="0.35">
      <c r="A90" t="s">
        <v>1315</v>
      </c>
    </row>
    <row r="91" spans="1:1" x14ac:dyDescent="0.35">
      <c r="A91" t="s">
        <v>1316</v>
      </c>
    </row>
    <row r="92" spans="1:1" x14ac:dyDescent="0.35">
      <c r="A92" t="s">
        <v>1317</v>
      </c>
    </row>
    <row r="93" spans="1:1" x14ac:dyDescent="0.35">
      <c r="A93" t="s">
        <v>1318</v>
      </c>
    </row>
    <row r="94" spans="1:1" x14ac:dyDescent="0.35">
      <c r="A94" t="s">
        <v>1319</v>
      </c>
    </row>
    <row r="95" spans="1:1" x14ac:dyDescent="0.35">
      <c r="A95" t="s">
        <v>1320</v>
      </c>
    </row>
    <row r="96" spans="1:1" x14ac:dyDescent="0.35">
      <c r="A96" t="s">
        <v>1321</v>
      </c>
    </row>
    <row r="97" spans="1:1" x14ac:dyDescent="0.35">
      <c r="A97" t="s">
        <v>1322</v>
      </c>
    </row>
    <row r="98" spans="1:1" x14ac:dyDescent="0.35">
      <c r="A98" t="s">
        <v>1323</v>
      </c>
    </row>
    <row r="99" spans="1:1" x14ac:dyDescent="0.35">
      <c r="A99" t="s">
        <v>1324</v>
      </c>
    </row>
    <row r="100" spans="1:1" x14ac:dyDescent="0.35">
      <c r="A100" t="s">
        <v>1325</v>
      </c>
    </row>
    <row r="101" spans="1:1" x14ac:dyDescent="0.35">
      <c r="A101" t="s">
        <v>1326</v>
      </c>
    </row>
    <row r="102" spans="1:1" x14ac:dyDescent="0.35">
      <c r="A102" t="s">
        <v>1327</v>
      </c>
    </row>
    <row r="103" spans="1:1" x14ac:dyDescent="0.35">
      <c r="A103" t="s">
        <v>1328</v>
      </c>
    </row>
    <row r="104" spans="1:1" x14ac:dyDescent="0.35">
      <c r="A104" t="s">
        <v>1329</v>
      </c>
    </row>
    <row r="105" spans="1:1" x14ac:dyDescent="0.35">
      <c r="A105" t="s">
        <v>1330</v>
      </c>
    </row>
    <row r="106" spans="1:1" x14ac:dyDescent="0.35">
      <c r="A106" t="s">
        <v>1331</v>
      </c>
    </row>
    <row r="107" spans="1:1" x14ac:dyDescent="0.35">
      <c r="A107" t="s">
        <v>1332</v>
      </c>
    </row>
    <row r="108" spans="1:1" x14ac:dyDescent="0.35">
      <c r="A108" t="s">
        <v>1333</v>
      </c>
    </row>
    <row r="109" spans="1:1" x14ac:dyDescent="0.35">
      <c r="A109" t="s">
        <v>1334</v>
      </c>
    </row>
    <row r="110" spans="1:1" x14ac:dyDescent="0.35">
      <c r="A110" t="s">
        <v>1335</v>
      </c>
    </row>
    <row r="111" spans="1:1" x14ac:dyDescent="0.35">
      <c r="A111" t="s">
        <v>1336</v>
      </c>
    </row>
    <row r="112" spans="1:1" x14ac:dyDescent="0.35">
      <c r="A112" t="s">
        <v>1337</v>
      </c>
    </row>
    <row r="113" spans="1:1" x14ac:dyDescent="0.35">
      <c r="A113" t="s">
        <v>1338</v>
      </c>
    </row>
    <row r="114" spans="1:1" x14ac:dyDescent="0.35">
      <c r="A114" t="s">
        <v>1339</v>
      </c>
    </row>
    <row r="115" spans="1:1" x14ac:dyDescent="0.35">
      <c r="A115" t="s">
        <v>1340</v>
      </c>
    </row>
    <row r="116" spans="1:1" x14ac:dyDescent="0.35">
      <c r="A116" t="s">
        <v>1341</v>
      </c>
    </row>
    <row r="117" spans="1:1" x14ac:dyDescent="0.35">
      <c r="A117" t="s">
        <v>1342</v>
      </c>
    </row>
    <row r="118" spans="1:1" x14ac:dyDescent="0.35">
      <c r="A118" t="s">
        <v>1343</v>
      </c>
    </row>
    <row r="119" spans="1:1" x14ac:dyDescent="0.35">
      <c r="A119" t="s">
        <v>1344</v>
      </c>
    </row>
    <row r="120" spans="1:1" x14ac:dyDescent="0.35">
      <c r="A120" t="s">
        <v>1345</v>
      </c>
    </row>
    <row r="121" spans="1:1" x14ac:dyDescent="0.35">
      <c r="A121" t="s">
        <v>1346</v>
      </c>
    </row>
    <row r="122" spans="1:1" x14ac:dyDescent="0.35">
      <c r="A122" t="s">
        <v>1347</v>
      </c>
    </row>
    <row r="123" spans="1:1" x14ac:dyDescent="0.35">
      <c r="A123" t="s">
        <v>1348</v>
      </c>
    </row>
    <row r="124" spans="1:1" x14ac:dyDescent="0.35">
      <c r="A124" t="s">
        <v>1349</v>
      </c>
    </row>
    <row r="125" spans="1:1" x14ac:dyDescent="0.35">
      <c r="A125" t="s">
        <v>1350</v>
      </c>
    </row>
    <row r="126" spans="1:1" x14ac:dyDescent="0.35">
      <c r="A126" t="s">
        <v>1351</v>
      </c>
    </row>
    <row r="127" spans="1:1" x14ac:dyDescent="0.35">
      <c r="A127" t="s">
        <v>1352</v>
      </c>
    </row>
    <row r="128" spans="1:1" x14ac:dyDescent="0.35">
      <c r="A128" t="s">
        <v>1353</v>
      </c>
    </row>
    <row r="129" spans="1:1" x14ac:dyDescent="0.35">
      <c r="A129" t="s">
        <v>1354</v>
      </c>
    </row>
    <row r="130" spans="1:1" x14ac:dyDescent="0.35">
      <c r="A130" t="s">
        <v>1355</v>
      </c>
    </row>
    <row r="131" spans="1:1" x14ac:dyDescent="0.35">
      <c r="A131" t="s">
        <v>1356</v>
      </c>
    </row>
    <row r="132" spans="1:1" x14ac:dyDescent="0.35">
      <c r="A132" t="s">
        <v>1357</v>
      </c>
    </row>
    <row r="133" spans="1:1" x14ac:dyDescent="0.35">
      <c r="A133" t="s">
        <v>1358</v>
      </c>
    </row>
    <row r="134" spans="1:1" x14ac:dyDescent="0.35">
      <c r="A134" t="s">
        <v>1359</v>
      </c>
    </row>
    <row r="135" spans="1:1" x14ac:dyDescent="0.35">
      <c r="A135" t="s">
        <v>1360</v>
      </c>
    </row>
    <row r="136" spans="1:1" x14ac:dyDescent="0.35">
      <c r="A136" t="s">
        <v>1361</v>
      </c>
    </row>
    <row r="137" spans="1:1" x14ac:dyDescent="0.35">
      <c r="A137" t="s">
        <v>1362</v>
      </c>
    </row>
    <row r="138" spans="1:1" x14ac:dyDescent="0.35">
      <c r="A138" t="s">
        <v>1363</v>
      </c>
    </row>
    <row r="139" spans="1:1" x14ac:dyDescent="0.35">
      <c r="A139" t="s">
        <v>1364</v>
      </c>
    </row>
    <row r="140" spans="1:1" x14ac:dyDescent="0.35">
      <c r="A140" t="s">
        <v>1365</v>
      </c>
    </row>
    <row r="141" spans="1:1" x14ac:dyDescent="0.35">
      <c r="A141" t="s">
        <v>1366</v>
      </c>
    </row>
    <row r="142" spans="1:1" x14ac:dyDescent="0.35">
      <c r="A142" t="s">
        <v>1367</v>
      </c>
    </row>
    <row r="143" spans="1:1" x14ac:dyDescent="0.35">
      <c r="A143" t="s">
        <v>1368</v>
      </c>
    </row>
    <row r="144" spans="1:1" x14ac:dyDescent="0.35">
      <c r="A144" t="s">
        <v>1369</v>
      </c>
    </row>
    <row r="145" spans="1:1" x14ac:dyDescent="0.35">
      <c r="A145" t="s">
        <v>1370</v>
      </c>
    </row>
    <row r="146" spans="1:1" x14ac:dyDescent="0.35">
      <c r="A146" t="s">
        <v>1371</v>
      </c>
    </row>
    <row r="147" spans="1:1" x14ac:dyDescent="0.35">
      <c r="A147" t="s">
        <v>1372</v>
      </c>
    </row>
    <row r="148" spans="1:1" x14ac:dyDescent="0.35">
      <c r="A148" t="s">
        <v>1373</v>
      </c>
    </row>
    <row r="149" spans="1:1" x14ac:dyDescent="0.35">
      <c r="A149" t="s">
        <v>1374</v>
      </c>
    </row>
    <row r="150" spans="1:1" x14ac:dyDescent="0.35">
      <c r="A150" t="s">
        <v>1375</v>
      </c>
    </row>
    <row r="151" spans="1:1" x14ac:dyDescent="0.35">
      <c r="A151" t="s">
        <v>1376</v>
      </c>
    </row>
    <row r="152" spans="1:1" x14ac:dyDescent="0.35">
      <c r="A152" t="s">
        <v>1377</v>
      </c>
    </row>
    <row r="153" spans="1:1" x14ac:dyDescent="0.35">
      <c r="A153" t="s">
        <v>1378</v>
      </c>
    </row>
    <row r="154" spans="1:1" x14ac:dyDescent="0.35">
      <c r="A154" t="s">
        <v>1379</v>
      </c>
    </row>
    <row r="155" spans="1:1" x14ac:dyDescent="0.35">
      <c r="A155" t="s">
        <v>1380</v>
      </c>
    </row>
    <row r="156" spans="1:1" x14ac:dyDescent="0.35">
      <c r="A156" t="s">
        <v>1381</v>
      </c>
    </row>
    <row r="157" spans="1:1" x14ac:dyDescent="0.35">
      <c r="A157" t="s">
        <v>1382</v>
      </c>
    </row>
    <row r="158" spans="1:1" x14ac:dyDescent="0.35">
      <c r="A158" t="s">
        <v>1383</v>
      </c>
    </row>
    <row r="159" spans="1:1" x14ac:dyDescent="0.35">
      <c r="A159" t="s">
        <v>1384</v>
      </c>
    </row>
    <row r="160" spans="1:1" x14ac:dyDescent="0.35">
      <c r="A160" t="s">
        <v>1385</v>
      </c>
    </row>
    <row r="161" spans="1:1" x14ac:dyDescent="0.35">
      <c r="A161" t="s">
        <v>1386</v>
      </c>
    </row>
    <row r="162" spans="1:1" x14ac:dyDescent="0.35">
      <c r="A162" t="s">
        <v>1387</v>
      </c>
    </row>
    <row r="163" spans="1:1" x14ac:dyDescent="0.35">
      <c r="A163" t="s">
        <v>1388</v>
      </c>
    </row>
    <row r="164" spans="1:1" x14ac:dyDescent="0.35">
      <c r="A164" t="s">
        <v>1389</v>
      </c>
    </row>
    <row r="165" spans="1:1" x14ac:dyDescent="0.35">
      <c r="A165" t="s">
        <v>1390</v>
      </c>
    </row>
    <row r="166" spans="1:1" x14ac:dyDescent="0.35">
      <c r="A166" t="s">
        <v>1391</v>
      </c>
    </row>
    <row r="167" spans="1:1" x14ac:dyDescent="0.35">
      <c r="A167" t="s">
        <v>1392</v>
      </c>
    </row>
    <row r="168" spans="1:1" x14ac:dyDescent="0.35">
      <c r="A168" t="s">
        <v>1393</v>
      </c>
    </row>
    <row r="169" spans="1:1" x14ac:dyDescent="0.35">
      <c r="A169" t="s">
        <v>1394</v>
      </c>
    </row>
    <row r="170" spans="1:1" x14ac:dyDescent="0.35">
      <c r="A170" t="s">
        <v>1395</v>
      </c>
    </row>
    <row r="171" spans="1:1" x14ac:dyDescent="0.35">
      <c r="A171" t="s">
        <v>1396</v>
      </c>
    </row>
    <row r="172" spans="1:1" x14ac:dyDescent="0.35">
      <c r="A172" t="s">
        <v>1397</v>
      </c>
    </row>
    <row r="173" spans="1:1" x14ac:dyDescent="0.35">
      <c r="A173" t="s">
        <v>1398</v>
      </c>
    </row>
    <row r="174" spans="1:1" x14ac:dyDescent="0.35">
      <c r="A174" t="s">
        <v>1399</v>
      </c>
    </row>
    <row r="175" spans="1:1" x14ac:dyDescent="0.35">
      <c r="A175" t="s">
        <v>1400</v>
      </c>
    </row>
    <row r="176" spans="1:1" x14ac:dyDescent="0.35">
      <c r="A176" t="s">
        <v>1401</v>
      </c>
    </row>
    <row r="177" spans="1:1" x14ac:dyDescent="0.35">
      <c r="A177" t="s">
        <v>1402</v>
      </c>
    </row>
    <row r="178" spans="1:1" x14ac:dyDescent="0.35">
      <c r="A178" t="s">
        <v>1403</v>
      </c>
    </row>
    <row r="179" spans="1:1" x14ac:dyDescent="0.35">
      <c r="A179" t="s">
        <v>1404</v>
      </c>
    </row>
    <row r="180" spans="1:1" x14ac:dyDescent="0.35">
      <c r="A180" t="s">
        <v>1405</v>
      </c>
    </row>
    <row r="181" spans="1:1" x14ac:dyDescent="0.35">
      <c r="A181" t="s">
        <v>1406</v>
      </c>
    </row>
    <row r="182" spans="1:1" x14ac:dyDescent="0.35">
      <c r="A182" t="s">
        <v>1407</v>
      </c>
    </row>
    <row r="183" spans="1:1" x14ac:dyDescent="0.35">
      <c r="A183" t="s">
        <v>1408</v>
      </c>
    </row>
    <row r="184" spans="1:1" x14ac:dyDescent="0.35">
      <c r="A184" t="s">
        <v>1409</v>
      </c>
    </row>
    <row r="185" spans="1:1" x14ac:dyDescent="0.35">
      <c r="A185" t="s">
        <v>1410</v>
      </c>
    </row>
    <row r="186" spans="1:1" x14ac:dyDescent="0.35">
      <c r="A186" t="s">
        <v>1411</v>
      </c>
    </row>
    <row r="187" spans="1:1" x14ac:dyDescent="0.35">
      <c r="A187" t="s">
        <v>1412</v>
      </c>
    </row>
    <row r="188" spans="1:1" x14ac:dyDescent="0.35">
      <c r="A188" t="s">
        <v>1413</v>
      </c>
    </row>
    <row r="189" spans="1:1" x14ac:dyDescent="0.35">
      <c r="A189" t="s">
        <v>1414</v>
      </c>
    </row>
    <row r="190" spans="1:1" x14ac:dyDescent="0.35">
      <c r="A190" t="s">
        <v>1415</v>
      </c>
    </row>
    <row r="191" spans="1:1" x14ac:dyDescent="0.35">
      <c r="A191" t="s">
        <v>1416</v>
      </c>
    </row>
    <row r="192" spans="1:1" x14ac:dyDescent="0.35">
      <c r="A192" t="s">
        <v>1417</v>
      </c>
    </row>
    <row r="193" spans="1:1" x14ac:dyDescent="0.35">
      <c r="A193" t="s">
        <v>1418</v>
      </c>
    </row>
    <row r="194" spans="1:1" x14ac:dyDescent="0.35">
      <c r="A194" t="s">
        <v>1419</v>
      </c>
    </row>
    <row r="195" spans="1:1" x14ac:dyDescent="0.35">
      <c r="A195" t="s">
        <v>1420</v>
      </c>
    </row>
    <row r="196" spans="1:1" x14ac:dyDescent="0.35">
      <c r="A196" t="s">
        <v>1421</v>
      </c>
    </row>
    <row r="197" spans="1:1" x14ac:dyDescent="0.35">
      <c r="A197" s="517" t="s">
        <v>1422</v>
      </c>
    </row>
    <row r="198" spans="1:1" x14ac:dyDescent="0.35">
      <c r="A198" s="517" t="s">
        <v>1423</v>
      </c>
    </row>
    <row r="199" spans="1:1" x14ac:dyDescent="0.35">
      <c r="A199" s="517" t="s">
        <v>1424</v>
      </c>
    </row>
    <row r="200" spans="1:1" x14ac:dyDescent="0.35">
      <c r="A200" s="517" t="s">
        <v>1425</v>
      </c>
    </row>
    <row r="201" spans="1:1" x14ac:dyDescent="0.35">
      <c r="A201" s="517" t="s">
        <v>1426</v>
      </c>
    </row>
    <row r="202" spans="1:1" x14ac:dyDescent="0.35">
      <c r="A202" s="517" t="s">
        <v>1427</v>
      </c>
    </row>
    <row r="203" spans="1:1" x14ac:dyDescent="0.35">
      <c r="A203" s="517" t="s">
        <v>1428</v>
      </c>
    </row>
    <row r="204" spans="1:1" x14ac:dyDescent="0.35">
      <c r="A204" s="517" t="s">
        <v>1429</v>
      </c>
    </row>
    <row r="205" spans="1:1" x14ac:dyDescent="0.35">
      <c r="A205" s="517" t="s">
        <v>1430</v>
      </c>
    </row>
    <row r="206" spans="1:1" x14ac:dyDescent="0.35">
      <c r="A206" s="517" t="s">
        <v>1431</v>
      </c>
    </row>
    <row r="207" spans="1:1" x14ac:dyDescent="0.35">
      <c r="A207" s="517" t="s">
        <v>1432</v>
      </c>
    </row>
    <row r="208" spans="1:1" x14ac:dyDescent="0.35">
      <c r="A208" s="517" t="s">
        <v>1433</v>
      </c>
    </row>
    <row r="209" spans="1:1" x14ac:dyDescent="0.35">
      <c r="A209" s="517" t="s">
        <v>1434</v>
      </c>
    </row>
    <row r="210" spans="1:1" x14ac:dyDescent="0.35">
      <c r="A210" s="517" t="s">
        <v>1435</v>
      </c>
    </row>
    <row r="211" spans="1:1" x14ac:dyDescent="0.35">
      <c r="A211" s="517" t="s">
        <v>1436</v>
      </c>
    </row>
    <row r="212" spans="1:1" x14ac:dyDescent="0.35">
      <c r="A212" s="517" t="s">
        <v>1437</v>
      </c>
    </row>
    <row r="213" spans="1:1" x14ac:dyDescent="0.35">
      <c r="A213" s="517" t="s">
        <v>1438</v>
      </c>
    </row>
    <row r="214" spans="1:1" x14ac:dyDescent="0.35">
      <c r="A214" s="517" t="s">
        <v>1439</v>
      </c>
    </row>
    <row r="215" spans="1:1" x14ac:dyDescent="0.35">
      <c r="A215" s="517" t="s">
        <v>1440</v>
      </c>
    </row>
    <row r="216" spans="1:1" x14ac:dyDescent="0.35">
      <c r="A216" s="517" t="s">
        <v>1441</v>
      </c>
    </row>
    <row r="217" spans="1:1" x14ac:dyDescent="0.35">
      <c r="A217" s="517" t="s">
        <v>1442</v>
      </c>
    </row>
    <row r="218" spans="1:1" x14ac:dyDescent="0.35">
      <c r="A218" t="s">
        <v>1443</v>
      </c>
    </row>
    <row r="219" spans="1:1" x14ac:dyDescent="0.35">
      <c r="A219" t="s">
        <v>1444</v>
      </c>
    </row>
    <row r="220" spans="1:1" x14ac:dyDescent="0.35">
      <c r="A220" t="s">
        <v>1445</v>
      </c>
    </row>
    <row r="221" spans="1:1" x14ac:dyDescent="0.35">
      <c r="A221" t="s">
        <v>1446</v>
      </c>
    </row>
    <row r="222" spans="1:1" x14ac:dyDescent="0.35">
      <c r="A222" t="s">
        <v>1447</v>
      </c>
    </row>
    <row r="223" spans="1:1" x14ac:dyDescent="0.35">
      <c r="A223" t="s">
        <v>1448</v>
      </c>
    </row>
    <row r="224" spans="1:1" x14ac:dyDescent="0.35">
      <c r="A224" t="s">
        <v>1449</v>
      </c>
    </row>
    <row r="225" spans="1:1" x14ac:dyDescent="0.35">
      <c r="A225" t="s">
        <v>1450</v>
      </c>
    </row>
    <row r="226" spans="1:1" x14ac:dyDescent="0.35">
      <c r="A226" t="s">
        <v>1451</v>
      </c>
    </row>
    <row r="227" spans="1:1" x14ac:dyDescent="0.35">
      <c r="A227" t="s">
        <v>1452</v>
      </c>
    </row>
    <row r="228" spans="1:1" x14ac:dyDescent="0.35">
      <c r="A228" t="s">
        <v>1453</v>
      </c>
    </row>
    <row r="229" spans="1:1" x14ac:dyDescent="0.35">
      <c r="A229" t="s">
        <v>1454</v>
      </c>
    </row>
    <row r="230" spans="1:1" x14ac:dyDescent="0.35">
      <c r="A230" t="s">
        <v>1455</v>
      </c>
    </row>
    <row r="231" spans="1:1" x14ac:dyDescent="0.35">
      <c r="A231" t="s">
        <v>1456</v>
      </c>
    </row>
    <row r="232" spans="1:1" x14ac:dyDescent="0.35">
      <c r="A232" t="s">
        <v>1457</v>
      </c>
    </row>
    <row r="233" spans="1:1" x14ac:dyDescent="0.35">
      <c r="A233" t="s">
        <v>1458</v>
      </c>
    </row>
    <row r="234" spans="1:1" x14ac:dyDescent="0.35">
      <c r="A234" t="s">
        <v>1459</v>
      </c>
    </row>
    <row r="235" spans="1:1" x14ac:dyDescent="0.35">
      <c r="A235" t="s">
        <v>1460</v>
      </c>
    </row>
    <row r="236" spans="1:1" x14ac:dyDescent="0.35">
      <c r="A236" t="s">
        <v>1461</v>
      </c>
    </row>
    <row r="237" spans="1:1" x14ac:dyDescent="0.35">
      <c r="A237" t="s">
        <v>1462</v>
      </c>
    </row>
    <row r="238" spans="1:1" x14ac:dyDescent="0.35">
      <c r="A238" t="s">
        <v>1463</v>
      </c>
    </row>
    <row r="239" spans="1:1" x14ac:dyDescent="0.35">
      <c r="A239" t="s">
        <v>1464</v>
      </c>
    </row>
    <row r="240" spans="1:1" x14ac:dyDescent="0.35">
      <c r="A240" t="s">
        <v>1465</v>
      </c>
    </row>
    <row r="241" spans="1:1" x14ac:dyDescent="0.35">
      <c r="A241" t="s">
        <v>1466</v>
      </c>
    </row>
    <row r="242" spans="1:1" x14ac:dyDescent="0.35">
      <c r="A242" t="s">
        <v>1467</v>
      </c>
    </row>
    <row r="243" spans="1:1" x14ac:dyDescent="0.35">
      <c r="A243" t="s">
        <v>1468</v>
      </c>
    </row>
    <row r="244" spans="1:1" x14ac:dyDescent="0.35">
      <c r="A244" t="s">
        <v>1469</v>
      </c>
    </row>
    <row r="245" spans="1:1" x14ac:dyDescent="0.35">
      <c r="A245" t="s">
        <v>1470</v>
      </c>
    </row>
    <row r="246" spans="1:1" x14ac:dyDescent="0.35">
      <c r="A246" t="s">
        <v>1471</v>
      </c>
    </row>
    <row r="247" spans="1:1" x14ac:dyDescent="0.35">
      <c r="A247" t="s">
        <v>1472</v>
      </c>
    </row>
    <row r="248" spans="1:1" x14ac:dyDescent="0.35">
      <c r="A248" t="s">
        <v>1473</v>
      </c>
    </row>
    <row r="249" spans="1:1" x14ac:dyDescent="0.35">
      <c r="A249" t="s">
        <v>1474</v>
      </c>
    </row>
    <row r="250" spans="1:1" x14ac:dyDescent="0.35">
      <c r="A250" t="s">
        <v>1475</v>
      </c>
    </row>
    <row r="251" spans="1:1" x14ac:dyDescent="0.35">
      <c r="A251" t="s">
        <v>1476</v>
      </c>
    </row>
    <row r="252" spans="1:1" x14ac:dyDescent="0.35">
      <c r="A252" t="s">
        <v>1477</v>
      </c>
    </row>
    <row r="253" spans="1:1" x14ac:dyDescent="0.35">
      <c r="A253" t="s">
        <v>1478</v>
      </c>
    </row>
    <row r="254" spans="1:1" x14ac:dyDescent="0.35">
      <c r="A254" t="s">
        <v>1479</v>
      </c>
    </row>
    <row r="255" spans="1:1" x14ac:dyDescent="0.35">
      <c r="A255" t="s">
        <v>1480</v>
      </c>
    </row>
    <row r="256" spans="1:1" x14ac:dyDescent="0.35">
      <c r="A256" t="s">
        <v>1481</v>
      </c>
    </row>
    <row r="257" spans="1:6" x14ac:dyDescent="0.35">
      <c r="A257" t="s">
        <v>1482</v>
      </c>
    </row>
    <row r="258" spans="1:6" x14ac:dyDescent="0.35">
      <c r="A258" t="s">
        <v>1483</v>
      </c>
    </row>
    <row r="259" spans="1:6" x14ac:dyDescent="0.35">
      <c r="A259" t="s">
        <v>1484</v>
      </c>
    </row>
    <row r="260" spans="1:6" x14ac:dyDescent="0.35">
      <c r="A260" t="s">
        <v>1485</v>
      </c>
    </row>
    <row r="261" spans="1:6" x14ac:dyDescent="0.35">
      <c r="A261" t="s">
        <v>1486</v>
      </c>
    </row>
    <row r="262" spans="1:6" x14ac:dyDescent="0.35">
      <c r="A262" t="s">
        <v>1487</v>
      </c>
    </row>
    <row r="263" spans="1:6" x14ac:dyDescent="0.35">
      <c r="A263" t="s">
        <v>1488</v>
      </c>
    </row>
    <row r="264" spans="1:6" x14ac:dyDescent="0.35">
      <c r="A264" t="s">
        <v>1489</v>
      </c>
    </row>
    <row r="265" spans="1:6" x14ac:dyDescent="0.35">
      <c r="A265" t="s">
        <v>1490</v>
      </c>
    </row>
    <row r="266" spans="1:6" x14ac:dyDescent="0.35">
      <c r="A266" t="s">
        <v>1491</v>
      </c>
    </row>
    <row r="267" spans="1:6" x14ac:dyDescent="0.35">
      <c r="A267" t="s">
        <v>1492</v>
      </c>
      <c r="F267" s="517"/>
    </row>
    <row r="268" spans="1:6" x14ac:dyDescent="0.35">
      <c r="A268" t="s">
        <v>1493</v>
      </c>
    </row>
    <row r="269" spans="1:6" x14ac:dyDescent="0.35">
      <c r="A269" t="s">
        <v>1494</v>
      </c>
    </row>
    <row r="270" spans="1:6" x14ac:dyDescent="0.35">
      <c r="A270" t="s">
        <v>1495</v>
      </c>
    </row>
    <row r="271" spans="1:6" x14ac:dyDescent="0.35">
      <c r="A271" t="s">
        <v>1496</v>
      </c>
    </row>
    <row r="272" spans="1:6" x14ac:dyDescent="0.35">
      <c r="A272" t="s">
        <v>1497</v>
      </c>
    </row>
    <row r="273" spans="1:3" x14ac:dyDescent="0.35">
      <c r="A273" t="s">
        <v>1498</v>
      </c>
    </row>
    <row r="274" spans="1:3" x14ac:dyDescent="0.35">
      <c r="A274" t="s">
        <v>1499</v>
      </c>
    </row>
    <row r="275" spans="1:3" x14ac:dyDescent="0.35">
      <c r="A275" t="s">
        <v>1500</v>
      </c>
    </row>
    <row r="276" spans="1:3" x14ac:dyDescent="0.35">
      <c r="A276" t="s">
        <v>1501</v>
      </c>
    </row>
    <row r="277" spans="1:3" x14ac:dyDescent="0.35">
      <c r="A277" t="s">
        <v>1502</v>
      </c>
    </row>
    <row r="278" spans="1:3" x14ac:dyDescent="0.35">
      <c r="A278" t="s">
        <v>1503</v>
      </c>
    </row>
    <row r="279" spans="1:3" x14ac:dyDescent="0.35">
      <c r="A279" t="s">
        <v>1504</v>
      </c>
    </row>
    <row r="280" spans="1:3" x14ac:dyDescent="0.35">
      <c r="A280" s="517" t="s">
        <v>1505</v>
      </c>
    </row>
    <row r="281" spans="1:3" x14ac:dyDescent="0.35">
      <c r="A281" s="517" t="s">
        <v>1506</v>
      </c>
    </row>
    <row r="282" spans="1:3" s="517" customFormat="1" x14ac:dyDescent="0.35">
      <c r="A282" s="517" t="s">
        <v>1507</v>
      </c>
      <c r="B282"/>
      <c r="C282"/>
    </row>
    <row r="283" spans="1:3" s="517" customFormat="1" x14ac:dyDescent="0.35">
      <c r="A283" s="517" t="s">
        <v>1508</v>
      </c>
      <c r="B283"/>
      <c r="C283"/>
    </row>
    <row r="284" spans="1:3" s="517" customFormat="1" x14ac:dyDescent="0.35">
      <c r="A284" s="517" t="s">
        <v>1509</v>
      </c>
      <c r="B284"/>
      <c r="C284"/>
    </row>
    <row r="285" spans="1:3" s="517" customFormat="1" x14ac:dyDescent="0.35">
      <c r="A285" s="517" t="s">
        <v>1510</v>
      </c>
      <c r="B285"/>
      <c r="C285"/>
    </row>
    <row r="286" spans="1:3" s="517" customFormat="1" x14ac:dyDescent="0.35">
      <c r="A286" s="517" t="s">
        <v>1511</v>
      </c>
      <c r="B286"/>
      <c r="C286"/>
    </row>
    <row r="287" spans="1:3" s="517" customFormat="1" x14ac:dyDescent="0.35">
      <c r="A287" s="517" t="s">
        <v>1512</v>
      </c>
      <c r="B287"/>
      <c r="C287"/>
    </row>
    <row r="288" spans="1:3" s="517" customFormat="1" x14ac:dyDescent="0.35">
      <c r="A288" s="517" t="s">
        <v>1513</v>
      </c>
      <c r="B288"/>
      <c r="C288"/>
    </row>
    <row r="289" spans="1:3" s="517" customFormat="1" x14ac:dyDescent="0.35">
      <c r="A289" s="517" t="s">
        <v>1514</v>
      </c>
      <c r="B289"/>
      <c r="C289"/>
    </row>
    <row r="290" spans="1:3" s="517" customFormat="1" x14ac:dyDescent="0.35">
      <c r="A290" t="s">
        <v>1515</v>
      </c>
      <c r="B290"/>
      <c r="C290"/>
    </row>
    <row r="291" spans="1:3" s="517" customFormat="1" x14ac:dyDescent="0.35">
      <c r="A291" t="s">
        <v>1516</v>
      </c>
      <c r="B291"/>
      <c r="C291"/>
    </row>
    <row r="292" spans="1:3" x14ac:dyDescent="0.35">
      <c r="A292" t="s">
        <v>1517</v>
      </c>
    </row>
    <row r="293" spans="1:3" x14ac:dyDescent="0.35">
      <c r="A293" t="s">
        <v>1518</v>
      </c>
    </row>
    <row r="294" spans="1:3" x14ac:dyDescent="0.35">
      <c r="A294" t="s">
        <v>1519</v>
      </c>
    </row>
    <row r="295" spans="1:3" x14ac:dyDescent="0.35">
      <c r="A295" t="s">
        <v>1520</v>
      </c>
    </row>
    <row r="296" spans="1:3" x14ac:dyDescent="0.35">
      <c r="A296" t="s">
        <v>1521</v>
      </c>
    </row>
    <row r="297" spans="1:3" x14ac:dyDescent="0.35">
      <c r="A297" t="s">
        <v>1522</v>
      </c>
    </row>
    <row r="298" spans="1:3" x14ac:dyDescent="0.35">
      <c r="A298" t="s">
        <v>1523</v>
      </c>
    </row>
    <row r="299" spans="1:3" x14ac:dyDescent="0.35">
      <c r="A299" t="s">
        <v>1524</v>
      </c>
    </row>
    <row r="300" spans="1:3" x14ac:dyDescent="0.35">
      <c r="A300" t="s">
        <v>1525</v>
      </c>
    </row>
    <row r="301" spans="1:3" x14ac:dyDescent="0.35">
      <c r="A301" t="s">
        <v>1526</v>
      </c>
    </row>
    <row r="302" spans="1:3" x14ac:dyDescent="0.35">
      <c r="A302" t="s">
        <v>1527</v>
      </c>
    </row>
    <row r="303" spans="1:3" x14ac:dyDescent="0.35">
      <c r="A303" t="s">
        <v>1528</v>
      </c>
    </row>
    <row r="304" spans="1:3" x14ac:dyDescent="0.35">
      <c r="A304" t="s">
        <v>1529</v>
      </c>
    </row>
    <row r="305" spans="1:3" x14ac:dyDescent="0.35">
      <c r="A305" t="s">
        <v>1530</v>
      </c>
    </row>
    <row r="306" spans="1:3" x14ac:dyDescent="0.35">
      <c r="A306" t="s">
        <v>1531</v>
      </c>
    </row>
    <row r="307" spans="1:3" x14ac:dyDescent="0.35">
      <c r="A307" t="s">
        <v>1532</v>
      </c>
    </row>
    <row r="308" spans="1:3" x14ac:dyDescent="0.35">
      <c r="A308" t="s">
        <v>1533</v>
      </c>
    </row>
    <row r="309" spans="1:3" x14ac:dyDescent="0.35">
      <c r="A309" t="s">
        <v>1534</v>
      </c>
    </row>
    <row r="310" spans="1:3" x14ac:dyDescent="0.35">
      <c r="A310" t="s">
        <v>1535</v>
      </c>
    </row>
    <row r="311" spans="1:3" x14ac:dyDescent="0.35">
      <c r="A311" t="s">
        <v>1536</v>
      </c>
    </row>
    <row r="312" spans="1:3" x14ac:dyDescent="0.35">
      <c r="A312" s="517" t="s">
        <v>1537</v>
      </c>
      <c r="B312" s="517"/>
      <c r="C312" s="517"/>
    </row>
    <row r="313" spans="1:3" x14ac:dyDescent="0.35">
      <c r="A313" s="517" t="s">
        <v>1538</v>
      </c>
      <c r="B313" s="517"/>
      <c r="C313" s="517"/>
    </row>
    <row r="314" spans="1:3" x14ac:dyDescent="0.35">
      <c r="A314" s="517" t="s">
        <v>1539</v>
      </c>
      <c r="B314" s="517"/>
      <c r="C314" s="517"/>
    </row>
    <row r="315" spans="1:3" x14ac:dyDescent="0.35">
      <c r="A315" s="517" t="s">
        <v>1540</v>
      </c>
      <c r="B315" s="517"/>
      <c r="C315" s="517"/>
    </row>
    <row r="316" spans="1:3" x14ac:dyDescent="0.35">
      <c r="A316" s="517" t="s">
        <v>1541</v>
      </c>
      <c r="B316" s="517"/>
      <c r="C316" s="517"/>
    </row>
    <row r="317" spans="1:3" x14ac:dyDescent="0.35">
      <c r="A317" s="517" t="s">
        <v>1542</v>
      </c>
      <c r="B317" s="517"/>
      <c r="C317" s="517"/>
    </row>
    <row r="318" spans="1:3" x14ac:dyDescent="0.35">
      <c r="A318" s="517" t="s">
        <v>1543</v>
      </c>
      <c r="B318" s="517"/>
      <c r="C318" s="517"/>
    </row>
    <row r="319" spans="1:3" x14ac:dyDescent="0.35">
      <c r="A319" s="517" t="s">
        <v>1544</v>
      </c>
      <c r="B319" s="517"/>
      <c r="C319" s="517"/>
    </row>
    <row r="320" spans="1:3" x14ac:dyDescent="0.35">
      <c r="A320" s="517" t="s">
        <v>1545</v>
      </c>
      <c r="B320" s="517"/>
      <c r="C320" s="517"/>
    </row>
    <row r="321" spans="1:3" x14ac:dyDescent="0.35">
      <c r="A321" s="517" t="s">
        <v>1546</v>
      </c>
      <c r="B321" s="517"/>
      <c r="C321" s="517"/>
    </row>
    <row r="322" spans="1:3" x14ac:dyDescent="0.35">
      <c r="A322" t="s">
        <v>1547</v>
      </c>
    </row>
    <row r="323" spans="1:3" x14ac:dyDescent="0.35">
      <c r="A323" t="s">
        <v>1548</v>
      </c>
    </row>
    <row r="324" spans="1:3" x14ac:dyDescent="0.35">
      <c r="A324" t="s">
        <v>1549</v>
      </c>
    </row>
    <row r="325" spans="1:3" x14ac:dyDescent="0.35">
      <c r="A325" t="s">
        <v>1550</v>
      </c>
    </row>
    <row r="326" spans="1:3" x14ac:dyDescent="0.35">
      <c r="A326" t="s">
        <v>1551</v>
      </c>
    </row>
    <row r="327" spans="1:3" s="517" customFormat="1" x14ac:dyDescent="0.35">
      <c r="A327" t="s">
        <v>1552</v>
      </c>
      <c r="B327"/>
      <c r="C327"/>
    </row>
    <row r="328" spans="1:3" s="517" customFormat="1" x14ac:dyDescent="0.35">
      <c r="A328" t="s">
        <v>1553</v>
      </c>
      <c r="B328"/>
      <c r="C328"/>
    </row>
    <row r="329" spans="1:3" s="517" customFormat="1" x14ac:dyDescent="0.35">
      <c r="A329" t="s">
        <v>1554</v>
      </c>
      <c r="B329"/>
      <c r="C329"/>
    </row>
    <row r="330" spans="1:3" s="517" customFormat="1" x14ac:dyDescent="0.35">
      <c r="A330" t="s">
        <v>1555</v>
      </c>
      <c r="B330"/>
      <c r="C330"/>
    </row>
    <row r="331" spans="1:3" s="517" customFormat="1" x14ac:dyDescent="0.35">
      <c r="A331" t="s">
        <v>1556</v>
      </c>
      <c r="B331"/>
      <c r="C331"/>
    </row>
    <row r="332" spans="1:3" s="517" customFormat="1" x14ac:dyDescent="0.35">
      <c r="A332" t="s">
        <v>1557</v>
      </c>
      <c r="B332"/>
      <c r="C332"/>
    </row>
    <row r="333" spans="1:3" s="517" customFormat="1" x14ac:dyDescent="0.35">
      <c r="A333" t="s">
        <v>1558</v>
      </c>
      <c r="B333"/>
      <c r="C333"/>
    </row>
    <row r="334" spans="1:3" s="517" customFormat="1" x14ac:dyDescent="0.35">
      <c r="A334" t="s">
        <v>1559</v>
      </c>
      <c r="B334"/>
      <c r="C334"/>
    </row>
    <row r="335" spans="1:3" s="517" customFormat="1" x14ac:dyDescent="0.35">
      <c r="A335" t="s">
        <v>1560</v>
      </c>
      <c r="B335"/>
      <c r="C335"/>
    </row>
    <row r="336" spans="1:3" s="517" customFormat="1" x14ac:dyDescent="0.35">
      <c r="A336" t="s">
        <v>1561</v>
      </c>
      <c r="B336"/>
      <c r="C336"/>
    </row>
    <row r="337" spans="1:1" x14ac:dyDescent="0.35">
      <c r="A337" t="s">
        <v>3820</v>
      </c>
    </row>
    <row r="338" spans="1:1" x14ac:dyDescent="0.35">
      <c r="A338" t="s">
        <v>3821</v>
      </c>
    </row>
    <row r="339" spans="1:1" x14ac:dyDescent="0.35">
      <c r="A339" t="s">
        <v>3822</v>
      </c>
    </row>
    <row r="340" spans="1:1" x14ac:dyDescent="0.35">
      <c r="A340" t="s">
        <v>3823</v>
      </c>
    </row>
    <row r="341" spans="1:1" x14ac:dyDescent="0.35">
      <c r="A341" t="s">
        <v>3824</v>
      </c>
    </row>
    <row r="342" spans="1:1" x14ac:dyDescent="0.35">
      <c r="A342" t="s">
        <v>3825</v>
      </c>
    </row>
    <row r="343" spans="1:1" x14ac:dyDescent="0.35">
      <c r="A343" t="s">
        <v>3826</v>
      </c>
    </row>
    <row r="344" spans="1:1" x14ac:dyDescent="0.35">
      <c r="A344" t="s">
        <v>3827</v>
      </c>
    </row>
    <row r="345" spans="1:1" x14ac:dyDescent="0.35">
      <c r="A345" t="s">
        <v>3828</v>
      </c>
    </row>
    <row r="346" spans="1:1" x14ac:dyDescent="0.35">
      <c r="A346" t="s">
        <v>3829</v>
      </c>
    </row>
    <row r="347" spans="1:1" x14ac:dyDescent="0.35">
      <c r="A347" t="s">
        <v>3830</v>
      </c>
    </row>
    <row r="348" spans="1:1" x14ac:dyDescent="0.35">
      <c r="A348" t="s">
        <v>3831</v>
      </c>
    </row>
    <row r="349" spans="1:1" x14ac:dyDescent="0.35">
      <c r="A349" t="s">
        <v>3832</v>
      </c>
    </row>
    <row r="350" spans="1:1" x14ac:dyDescent="0.35">
      <c r="A350" t="s">
        <v>3833</v>
      </c>
    </row>
    <row r="351" spans="1:1" x14ac:dyDescent="0.35">
      <c r="A351" t="s">
        <v>3834</v>
      </c>
    </row>
    <row r="352" spans="1:1" x14ac:dyDescent="0.35">
      <c r="A352" t="s">
        <v>3835</v>
      </c>
    </row>
    <row r="353" spans="1:8" x14ac:dyDescent="0.35">
      <c r="A353" t="s">
        <v>3836</v>
      </c>
    </row>
    <row r="354" spans="1:8" x14ac:dyDescent="0.35">
      <c r="A354" t="s">
        <v>3837</v>
      </c>
      <c r="E354" s="517"/>
      <c r="F354" s="517"/>
      <c r="G354" s="517"/>
      <c r="H354" s="517"/>
    </row>
    <row r="355" spans="1:8" x14ac:dyDescent="0.35">
      <c r="A355" t="s">
        <v>3838</v>
      </c>
      <c r="E355" s="517"/>
      <c r="F355" s="517"/>
      <c r="G355" s="517"/>
      <c r="H355" s="517"/>
    </row>
    <row r="356" spans="1:8" x14ac:dyDescent="0.35">
      <c r="A356" t="s">
        <v>3839</v>
      </c>
      <c r="E356" s="517"/>
      <c r="F356" s="517"/>
      <c r="G356" s="517"/>
      <c r="H356" s="517"/>
    </row>
    <row r="357" spans="1:8" x14ac:dyDescent="0.35">
      <c r="A357" s="518" t="s">
        <v>3840</v>
      </c>
      <c r="B357" s="517"/>
      <c r="C357" s="517"/>
      <c r="E357" s="517"/>
      <c r="F357" s="517"/>
      <c r="G357" s="517"/>
      <c r="H357" s="517"/>
    </row>
    <row r="358" spans="1:8" x14ac:dyDescent="0.35">
      <c r="A358" s="518" t="s">
        <v>3841</v>
      </c>
      <c r="B358" s="517"/>
      <c r="C358" s="517"/>
      <c r="E358" s="517"/>
      <c r="F358" s="517"/>
      <c r="G358" s="517"/>
      <c r="H358" s="517"/>
    </row>
    <row r="359" spans="1:8" x14ac:dyDescent="0.35">
      <c r="A359" s="517" t="s">
        <v>3842</v>
      </c>
      <c r="B359" s="517"/>
      <c r="C359" s="517"/>
      <c r="E359" s="517"/>
      <c r="F359" s="517"/>
      <c r="G359" s="517"/>
      <c r="H359" s="517"/>
    </row>
    <row r="360" spans="1:8" x14ac:dyDescent="0.35">
      <c r="A360" s="517" t="s">
        <v>3843</v>
      </c>
      <c r="B360" s="517"/>
      <c r="C360" s="517"/>
      <c r="E360" s="517"/>
      <c r="F360" s="517"/>
      <c r="G360" s="517"/>
      <c r="H360" s="517"/>
    </row>
    <row r="361" spans="1:8" x14ac:dyDescent="0.35">
      <c r="A361" s="517" t="s">
        <v>3844</v>
      </c>
      <c r="B361" s="517"/>
      <c r="C361" s="517"/>
      <c r="E361" s="517"/>
      <c r="F361" s="517"/>
      <c r="G361" s="517"/>
      <c r="H361" s="517"/>
    </row>
    <row r="362" spans="1:8" x14ac:dyDescent="0.35">
      <c r="A362" s="518" t="s">
        <v>3845</v>
      </c>
      <c r="B362" s="517"/>
      <c r="C362" s="517"/>
      <c r="E362" s="517"/>
      <c r="F362" s="517"/>
      <c r="G362" s="517"/>
      <c r="H362" s="517"/>
    </row>
    <row r="363" spans="1:8" x14ac:dyDescent="0.35">
      <c r="A363" s="517" t="s">
        <v>3846</v>
      </c>
      <c r="B363" s="517"/>
      <c r="C363" s="517"/>
      <c r="E363" s="517"/>
      <c r="F363" s="517"/>
      <c r="G363" s="517"/>
      <c r="H363" s="517"/>
    </row>
    <row r="364" spans="1:8" x14ac:dyDescent="0.35">
      <c r="A364" s="518" t="s">
        <v>3847</v>
      </c>
      <c r="B364" s="517"/>
      <c r="C364" s="517"/>
      <c r="E364" s="517"/>
      <c r="F364" s="517"/>
      <c r="G364" s="517"/>
      <c r="H364" s="517"/>
    </row>
    <row r="365" spans="1:8" x14ac:dyDescent="0.35">
      <c r="A365" s="517" t="s">
        <v>3848</v>
      </c>
      <c r="B365" s="517"/>
      <c r="C365" s="517"/>
    </row>
    <row r="366" spans="1:8" x14ac:dyDescent="0.35">
      <c r="A366" s="518" t="s">
        <v>3849</v>
      </c>
      <c r="B366" s="517"/>
      <c r="C366" s="517"/>
    </row>
    <row r="367" spans="1:8" x14ac:dyDescent="0.35">
      <c r="A367" t="s">
        <v>1562</v>
      </c>
    </row>
    <row r="368" spans="1:8" x14ac:dyDescent="0.35">
      <c r="A368" t="s">
        <v>1563</v>
      </c>
    </row>
    <row r="369" spans="1:1" x14ac:dyDescent="0.35">
      <c r="A369" t="s">
        <v>1564</v>
      </c>
    </row>
    <row r="370" spans="1:1" x14ac:dyDescent="0.35">
      <c r="A370" t="s">
        <v>1565</v>
      </c>
    </row>
    <row r="371" spans="1:1" x14ac:dyDescent="0.35">
      <c r="A371" t="s">
        <v>1566</v>
      </c>
    </row>
    <row r="372" spans="1:1" x14ac:dyDescent="0.35">
      <c r="A372" t="s">
        <v>1567</v>
      </c>
    </row>
    <row r="373" spans="1:1" x14ac:dyDescent="0.35">
      <c r="A373" t="s">
        <v>1568</v>
      </c>
    </row>
    <row r="374" spans="1:1" x14ac:dyDescent="0.35">
      <c r="A374" t="s">
        <v>1569</v>
      </c>
    </row>
    <row r="375" spans="1:1" x14ac:dyDescent="0.35">
      <c r="A375" t="s">
        <v>1570</v>
      </c>
    </row>
    <row r="376" spans="1:1" x14ac:dyDescent="0.35">
      <c r="A376" t="s">
        <v>1571</v>
      </c>
    </row>
    <row r="377" spans="1:1" x14ac:dyDescent="0.35">
      <c r="A377" t="s">
        <v>1572</v>
      </c>
    </row>
    <row r="378" spans="1:1" x14ac:dyDescent="0.35">
      <c r="A378" t="s">
        <v>1573</v>
      </c>
    </row>
    <row r="379" spans="1:1" x14ac:dyDescent="0.35">
      <c r="A379" t="s">
        <v>1574</v>
      </c>
    </row>
    <row r="380" spans="1:1" x14ac:dyDescent="0.35">
      <c r="A380" t="s">
        <v>1575</v>
      </c>
    </row>
    <row r="381" spans="1:1" x14ac:dyDescent="0.35">
      <c r="A381" t="s">
        <v>1576</v>
      </c>
    </row>
    <row r="382" spans="1:1" x14ac:dyDescent="0.35">
      <c r="A382" t="s">
        <v>1577</v>
      </c>
    </row>
    <row r="383" spans="1:1" x14ac:dyDescent="0.35">
      <c r="A383" t="s">
        <v>1578</v>
      </c>
    </row>
    <row r="384" spans="1:1" x14ac:dyDescent="0.35">
      <c r="A384" t="s">
        <v>1579</v>
      </c>
    </row>
    <row r="385" spans="1:6" x14ac:dyDescent="0.35">
      <c r="A385" s="517" t="s">
        <v>1580</v>
      </c>
      <c r="B385" s="517"/>
      <c r="C385" s="517"/>
    </row>
    <row r="386" spans="1:6" x14ac:dyDescent="0.35">
      <c r="A386" s="517" t="s">
        <v>1581</v>
      </c>
      <c r="B386" s="517"/>
      <c r="C386" s="517"/>
    </row>
    <row r="387" spans="1:6" x14ac:dyDescent="0.35">
      <c r="A387" s="517" t="s">
        <v>1582</v>
      </c>
      <c r="B387" s="517"/>
      <c r="C387" s="517"/>
      <c r="F387" s="517"/>
    </row>
    <row r="388" spans="1:6" x14ac:dyDescent="0.35">
      <c r="A388" s="517" t="s">
        <v>1583</v>
      </c>
      <c r="B388" s="517"/>
      <c r="C388" s="517"/>
    </row>
    <row r="389" spans="1:6" x14ac:dyDescent="0.35">
      <c r="A389" s="517" t="s">
        <v>1584</v>
      </c>
      <c r="B389" s="517"/>
      <c r="C389" s="517"/>
    </row>
    <row r="390" spans="1:6" x14ac:dyDescent="0.35">
      <c r="A390" s="517" t="s">
        <v>1585</v>
      </c>
      <c r="B390" s="517"/>
      <c r="C390" s="517"/>
    </row>
    <row r="391" spans="1:6" x14ac:dyDescent="0.35">
      <c r="A391" s="517" t="s">
        <v>1586</v>
      </c>
      <c r="B391" s="517"/>
      <c r="C391" s="517"/>
    </row>
    <row r="392" spans="1:6" x14ac:dyDescent="0.35">
      <c r="A392" s="517" t="s">
        <v>1587</v>
      </c>
      <c r="B392" s="517"/>
      <c r="C392" s="517"/>
    </row>
    <row r="393" spans="1:6" x14ac:dyDescent="0.35">
      <c r="A393" s="517" t="s">
        <v>1588</v>
      </c>
      <c r="B393" s="517"/>
      <c r="C393" s="517"/>
    </row>
    <row r="394" spans="1:6" x14ac:dyDescent="0.35">
      <c r="A394" s="517" t="s">
        <v>1589</v>
      </c>
      <c r="B394" s="517"/>
      <c r="C394" s="517"/>
    </row>
    <row r="395" spans="1:6" x14ac:dyDescent="0.35">
      <c r="A395" t="s">
        <v>1590</v>
      </c>
    </row>
    <row r="396" spans="1:6" x14ac:dyDescent="0.35">
      <c r="A396" t="s">
        <v>1591</v>
      </c>
    </row>
    <row r="397" spans="1:6" x14ac:dyDescent="0.35">
      <c r="A397" t="s">
        <v>1592</v>
      </c>
    </row>
    <row r="398" spans="1:6" x14ac:dyDescent="0.35">
      <c r="A398" t="s">
        <v>1593</v>
      </c>
    </row>
    <row r="399" spans="1:6" x14ac:dyDescent="0.35">
      <c r="A399" t="s">
        <v>1594</v>
      </c>
    </row>
    <row r="400" spans="1:6" x14ac:dyDescent="0.35">
      <c r="A400" t="s">
        <v>1595</v>
      </c>
    </row>
    <row r="401" spans="1:1" x14ac:dyDescent="0.35">
      <c r="A401" t="s">
        <v>1596</v>
      </c>
    </row>
    <row r="402" spans="1:1" x14ac:dyDescent="0.35">
      <c r="A402" t="s">
        <v>1597</v>
      </c>
    </row>
    <row r="403" spans="1:1" x14ac:dyDescent="0.35">
      <c r="A403" t="s">
        <v>1598</v>
      </c>
    </row>
    <row r="404" spans="1:1" x14ac:dyDescent="0.35">
      <c r="A404" t="s">
        <v>1599</v>
      </c>
    </row>
    <row r="405" spans="1:1" x14ac:dyDescent="0.35">
      <c r="A405" t="s">
        <v>1600</v>
      </c>
    </row>
    <row r="406" spans="1:1" x14ac:dyDescent="0.35">
      <c r="A406" t="s">
        <v>1601</v>
      </c>
    </row>
    <row r="407" spans="1:1" x14ac:dyDescent="0.35">
      <c r="A407" t="s">
        <v>1602</v>
      </c>
    </row>
    <row r="408" spans="1:1" x14ac:dyDescent="0.35">
      <c r="A408" t="s">
        <v>1603</v>
      </c>
    </row>
    <row r="409" spans="1:1" x14ac:dyDescent="0.35">
      <c r="A409" t="s">
        <v>1604</v>
      </c>
    </row>
    <row r="410" spans="1:1" x14ac:dyDescent="0.35">
      <c r="A410" t="s">
        <v>1605</v>
      </c>
    </row>
    <row r="411" spans="1:1" x14ac:dyDescent="0.35">
      <c r="A411" t="s">
        <v>1606</v>
      </c>
    </row>
    <row r="412" spans="1:1" x14ac:dyDescent="0.35">
      <c r="A412" t="s">
        <v>1607</v>
      </c>
    </row>
    <row r="413" spans="1:1" x14ac:dyDescent="0.35">
      <c r="A413" t="s">
        <v>1608</v>
      </c>
    </row>
    <row r="414" spans="1:1" x14ac:dyDescent="0.35">
      <c r="A414" t="s">
        <v>1609</v>
      </c>
    </row>
    <row r="415" spans="1:1" x14ac:dyDescent="0.35">
      <c r="A415" s="517" t="s">
        <v>1610</v>
      </c>
    </row>
    <row r="416" spans="1:1" x14ac:dyDescent="0.35">
      <c r="A416" s="517" t="s">
        <v>1611</v>
      </c>
    </row>
    <row r="417" spans="1:1" x14ac:dyDescent="0.35">
      <c r="A417" s="517" t="s">
        <v>1612</v>
      </c>
    </row>
    <row r="418" spans="1:1" x14ac:dyDescent="0.35">
      <c r="A418" s="517" t="s">
        <v>1613</v>
      </c>
    </row>
    <row r="419" spans="1:1" x14ac:dyDescent="0.35">
      <c r="A419" s="517" t="s">
        <v>1614</v>
      </c>
    </row>
    <row r="420" spans="1:1" x14ac:dyDescent="0.35">
      <c r="A420" s="517" t="s">
        <v>1615</v>
      </c>
    </row>
    <row r="421" spans="1:1" x14ac:dyDescent="0.35">
      <c r="A421" s="517" t="s">
        <v>1616</v>
      </c>
    </row>
    <row r="422" spans="1:1" x14ac:dyDescent="0.35">
      <c r="A422" s="517" t="s">
        <v>1617</v>
      </c>
    </row>
    <row r="423" spans="1:1" x14ac:dyDescent="0.35">
      <c r="A423" s="517" t="s">
        <v>1618</v>
      </c>
    </row>
    <row r="424" spans="1:1" x14ac:dyDescent="0.35">
      <c r="A424" s="517" t="s">
        <v>1619</v>
      </c>
    </row>
    <row r="425" spans="1:1" x14ac:dyDescent="0.35">
      <c r="A425" t="s">
        <v>1620</v>
      </c>
    </row>
    <row r="426" spans="1:1" x14ac:dyDescent="0.35">
      <c r="A426" t="s">
        <v>1621</v>
      </c>
    </row>
    <row r="427" spans="1:1" x14ac:dyDescent="0.35">
      <c r="A427" t="s">
        <v>1622</v>
      </c>
    </row>
    <row r="428" spans="1:1" x14ac:dyDescent="0.35">
      <c r="A428" t="s">
        <v>1623</v>
      </c>
    </row>
    <row r="429" spans="1:1" x14ac:dyDescent="0.35">
      <c r="A429" t="s">
        <v>1624</v>
      </c>
    </row>
    <row r="430" spans="1:1" x14ac:dyDescent="0.35">
      <c r="A430" t="s">
        <v>1625</v>
      </c>
    </row>
    <row r="431" spans="1:1" x14ac:dyDescent="0.35">
      <c r="A431" t="s">
        <v>1626</v>
      </c>
    </row>
    <row r="432" spans="1:1" x14ac:dyDescent="0.35">
      <c r="A432" t="s">
        <v>1627</v>
      </c>
    </row>
    <row r="433" spans="1:6" x14ac:dyDescent="0.35">
      <c r="A433" t="s">
        <v>1628</v>
      </c>
      <c r="F433" s="517"/>
    </row>
    <row r="434" spans="1:6" x14ac:dyDescent="0.35">
      <c r="A434" t="s">
        <v>1629</v>
      </c>
    </row>
    <row r="435" spans="1:6" x14ac:dyDescent="0.35">
      <c r="A435" t="s">
        <v>1630</v>
      </c>
    </row>
    <row r="436" spans="1:6" x14ac:dyDescent="0.35">
      <c r="A436" t="s">
        <v>1631</v>
      </c>
    </row>
    <row r="437" spans="1:6" x14ac:dyDescent="0.35">
      <c r="A437" t="s">
        <v>1632</v>
      </c>
    </row>
    <row r="438" spans="1:6" x14ac:dyDescent="0.35">
      <c r="A438" t="s">
        <v>1633</v>
      </c>
      <c r="F438" s="517"/>
    </row>
    <row r="439" spans="1:6" x14ac:dyDescent="0.35">
      <c r="A439" t="s">
        <v>1634</v>
      </c>
    </row>
    <row r="440" spans="1:6" x14ac:dyDescent="0.35">
      <c r="A440" t="s">
        <v>1635</v>
      </c>
    </row>
    <row r="441" spans="1:6" x14ac:dyDescent="0.35">
      <c r="A441" t="s">
        <v>1636</v>
      </c>
    </row>
    <row r="442" spans="1:6" x14ac:dyDescent="0.35">
      <c r="A442" t="s">
        <v>1637</v>
      </c>
    </row>
    <row r="443" spans="1:6" x14ac:dyDescent="0.35">
      <c r="A443" t="s">
        <v>1638</v>
      </c>
    </row>
    <row r="444" spans="1:6" x14ac:dyDescent="0.35">
      <c r="A444" t="s">
        <v>1639</v>
      </c>
    </row>
    <row r="445" spans="1:6" x14ac:dyDescent="0.35">
      <c r="A445" s="517" t="s">
        <v>1640</v>
      </c>
    </row>
    <row r="446" spans="1:6" x14ac:dyDescent="0.35">
      <c r="A446" s="517" t="s">
        <v>1641</v>
      </c>
    </row>
    <row r="447" spans="1:6" x14ac:dyDescent="0.35">
      <c r="A447" s="517" t="s">
        <v>1642</v>
      </c>
    </row>
    <row r="448" spans="1:6" x14ac:dyDescent="0.35">
      <c r="A448" s="517" t="s">
        <v>1643</v>
      </c>
    </row>
    <row r="449" spans="1:3" x14ac:dyDescent="0.35">
      <c r="A449" s="517" t="s">
        <v>1644</v>
      </c>
    </row>
    <row r="450" spans="1:3" x14ac:dyDescent="0.35">
      <c r="A450" s="517" t="s">
        <v>1645</v>
      </c>
    </row>
    <row r="451" spans="1:3" x14ac:dyDescent="0.35">
      <c r="A451" s="517" t="s">
        <v>1646</v>
      </c>
    </row>
    <row r="452" spans="1:3" x14ac:dyDescent="0.35">
      <c r="A452" s="517" t="s">
        <v>1647</v>
      </c>
    </row>
    <row r="453" spans="1:3" x14ac:dyDescent="0.35">
      <c r="A453" s="517" t="s">
        <v>1648</v>
      </c>
    </row>
    <row r="454" spans="1:3" s="517" customFormat="1" x14ac:dyDescent="0.35">
      <c r="A454" s="517" t="s">
        <v>1649</v>
      </c>
      <c r="B454"/>
      <c r="C454"/>
    </row>
    <row r="455" spans="1:3" x14ac:dyDescent="0.35">
      <c r="A455" t="s">
        <v>1650</v>
      </c>
    </row>
    <row r="456" spans="1:3" x14ac:dyDescent="0.35">
      <c r="A456" t="s">
        <v>1651</v>
      </c>
    </row>
    <row r="457" spans="1:3" x14ac:dyDescent="0.35">
      <c r="A457" t="s">
        <v>1652</v>
      </c>
      <c r="C457">
        <v>1</v>
      </c>
    </row>
    <row r="458" spans="1:3" x14ac:dyDescent="0.35">
      <c r="A458" t="s">
        <v>1653</v>
      </c>
      <c r="C458">
        <v>1</v>
      </c>
    </row>
    <row r="459" spans="1:3" x14ac:dyDescent="0.35">
      <c r="A459" t="s">
        <v>1654</v>
      </c>
      <c r="C459">
        <v>1</v>
      </c>
    </row>
    <row r="460" spans="1:3" x14ac:dyDescent="0.35">
      <c r="A460" t="s">
        <v>1655</v>
      </c>
      <c r="C460">
        <v>1</v>
      </c>
    </row>
    <row r="461" spans="1:3" x14ac:dyDescent="0.35">
      <c r="A461" t="s">
        <v>1656</v>
      </c>
      <c r="C461">
        <v>1</v>
      </c>
    </row>
    <row r="462" spans="1:3" x14ac:dyDescent="0.35">
      <c r="A462" t="s">
        <v>1657</v>
      </c>
      <c r="C462">
        <v>1</v>
      </c>
    </row>
    <row r="463" spans="1:3" x14ac:dyDescent="0.35">
      <c r="A463" t="s">
        <v>1658</v>
      </c>
      <c r="C463">
        <v>1</v>
      </c>
    </row>
    <row r="464" spans="1:3" x14ac:dyDescent="0.35">
      <c r="A464" t="s">
        <v>1659</v>
      </c>
      <c r="C464">
        <v>1</v>
      </c>
    </row>
    <row r="465" spans="1:6" x14ac:dyDescent="0.35">
      <c r="A465" t="s">
        <v>1660</v>
      </c>
      <c r="C465">
        <v>1</v>
      </c>
    </row>
    <row r="466" spans="1:6" x14ac:dyDescent="0.35">
      <c r="A466" t="s">
        <v>1661</v>
      </c>
      <c r="C466">
        <v>1</v>
      </c>
      <c r="F466" s="517"/>
    </row>
    <row r="467" spans="1:6" x14ac:dyDescent="0.35">
      <c r="A467" t="s">
        <v>1662</v>
      </c>
      <c r="C467">
        <v>1</v>
      </c>
    </row>
    <row r="468" spans="1:6" x14ac:dyDescent="0.35">
      <c r="A468" t="s">
        <v>1663</v>
      </c>
      <c r="C468">
        <v>1</v>
      </c>
    </row>
    <row r="469" spans="1:6" x14ac:dyDescent="0.35">
      <c r="A469" t="s">
        <v>1664</v>
      </c>
      <c r="C469">
        <v>1</v>
      </c>
    </row>
    <row r="470" spans="1:6" x14ac:dyDescent="0.35">
      <c r="A470" t="s">
        <v>1665</v>
      </c>
      <c r="C470">
        <v>1</v>
      </c>
    </row>
    <row r="471" spans="1:6" x14ac:dyDescent="0.35">
      <c r="A471" t="s">
        <v>1666</v>
      </c>
      <c r="C471">
        <v>1</v>
      </c>
    </row>
    <row r="472" spans="1:6" x14ac:dyDescent="0.35">
      <c r="A472" t="s">
        <v>1667</v>
      </c>
      <c r="C472">
        <v>1</v>
      </c>
    </row>
    <row r="473" spans="1:6" x14ac:dyDescent="0.35">
      <c r="A473" t="s">
        <v>1668</v>
      </c>
      <c r="C473">
        <v>1</v>
      </c>
    </row>
    <row r="474" spans="1:6" x14ac:dyDescent="0.35">
      <c r="A474" t="s">
        <v>1669</v>
      </c>
      <c r="C474">
        <v>1</v>
      </c>
    </row>
    <row r="475" spans="1:6" x14ac:dyDescent="0.35">
      <c r="A475" s="517" t="s">
        <v>1670</v>
      </c>
      <c r="C475">
        <v>1</v>
      </c>
    </row>
    <row r="476" spans="1:6" x14ac:dyDescent="0.35">
      <c r="A476" s="517" t="s">
        <v>1671</v>
      </c>
      <c r="C476">
        <v>1</v>
      </c>
    </row>
    <row r="477" spans="1:6" x14ac:dyDescent="0.35">
      <c r="A477" s="517" t="s">
        <v>1672</v>
      </c>
      <c r="C477">
        <v>1</v>
      </c>
    </row>
    <row r="478" spans="1:6" x14ac:dyDescent="0.35">
      <c r="A478" s="517" t="s">
        <v>1673</v>
      </c>
      <c r="C478">
        <v>1</v>
      </c>
    </row>
    <row r="479" spans="1:6" x14ac:dyDescent="0.35">
      <c r="A479" s="517" t="s">
        <v>1674</v>
      </c>
      <c r="C479">
        <v>1</v>
      </c>
    </row>
    <row r="480" spans="1:6" x14ac:dyDescent="0.35">
      <c r="A480" s="517" t="s">
        <v>1675</v>
      </c>
      <c r="C480">
        <v>1</v>
      </c>
    </row>
    <row r="481" spans="1:3" x14ac:dyDescent="0.35">
      <c r="A481" s="517" t="s">
        <v>1676</v>
      </c>
      <c r="C481">
        <v>1</v>
      </c>
    </row>
    <row r="482" spans="1:3" x14ac:dyDescent="0.35">
      <c r="A482" s="517" t="s">
        <v>1677</v>
      </c>
      <c r="C482">
        <v>1</v>
      </c>
    </row>
    <row r="483" spans="1:3" x14ac:dyDescent="0.35">
      <c r="A483" s="517" t="s">
        <v>1678</v>
      </c>
      <c r="C483">
        <v>1</v>
      </c>
    </row>
    <row r="484" spans="1:3" x14ac:dyDescent="0.35">
      <c r="A484" s="517" t="s">
        <v>1679</v>
      </c>
      <c r="C484">
        <v>1</v>
      </c>
    </row>
    <row r="485" spans="1:3" x14ac:dyDescent="0.35">
      <c r="A485" t="s">
        <v>1680</v>
      </c>
      <c r="C485">
        <v>1</v>
      </c>
    </row>
    <row r="486" spans="1:3" x14ac:dyDescent="0.35">
      <c r="A486" t="s">
        <v>1681</v>
      </c>
      <c r="C486">
        <v>1</v>
      </c>
    </row>
    <row r="487" spans="1:3" x14ac:dyDescent="0.35">
      <c r="A487" t="s">
        <v>1682</v>
      </c>
    </row>
    <row r="488" spans="1:3" x14ac:dyDescent="0.35">
      <c r="A488" t="s">
        <v>1683</v>
      </c>
    </row>
    <row r="489" spans="1:3" x14ac:dyDescent="0.35">
      <c r="A489" t="s">
        <v>1684</v>
      </c>
    </row>
    <row r="490" spans="1:3" x14ac:dyDescent="0.35">
      <c r="A490" t="s">
        <v>1685</v>
      </c>
    </row>
    <row r="491" spans="1:3" x14ac:dyDescent="0.35">
      <c r="A491" t="s">
        <v>1686</v>
      </c>
    </row>
    <row r="492" spans="1:3" x14ac:dyDescent="0.35">
      <c r="A492" t="s">
        <v>1687</v>
      </c>
    </row>
    <row r="493" spans="1:3" x14ac:dyDescent="0.35">
      <c r="A493" t="s">
        <v>1688</v>
      </c>
    </row>
    <row r="494" spans="1:3" x14ac:dyDescent="0.35">
      <c r="A494" t="s">
        <v>1689</v>
      </c>
    </row>
    <row r="495" spans="1:3" x14ac:dyDescent="0.35">
      <c r="A495" t="s">
        <v>1690</v>
      </c>
    </row>
    <row r="496" spans="1:3" x14ac:dyDescent="0.35">
      <c r="A496" t="s">
        <v>1691</v>
      </c>
    </row>
    <row r="497" spans="1:1" x14ac:dyDescent="0.35">
      <c r="A497" t="s">
        <v>1692</v>
      </c>
    </row>
    <row r="498" spans="1:1" x14ac:dyDescent="0.35">
      <c r="A498" t="s">
        <v>1693</v>
      </c>
    </row>
    <row r="499" spans="1:1" x14ac:dyDescent="0.35">
      <c r="A499" t="s">
        <v>1694</v>
      </c>
    </row>
    <row r="500" spans="1:1" x14ac:dyDescent="0.35">
      <c r="A500" t="s">
        <v>1695</v>
      </c>
    </row>
    <row r="501" spans="1:1" x14ac:dyDescent="0.35">
      <c r="A501" t="s">
        <v>1696</v>
      </c>
    </row>
    <row r="502" spans="1:1" x14ac:dyDescent="0.35">
      <c r="A502" t="s">
        <v>1697</v>
      </c>
    </row>
    <row r="503" spans="1:1" x14ac:dyDescent="0.35">
      <c r="A503" t="s">
        <v>1698</v>
      </c>
    </row>
    <row r="504" spans="1:1" x14ac:dyDescent="0.35">
      <c r="A504" t="s">
        <v>1699</v>
      </c>
    </row>
    <row r="505" spans="1:1" x14ac:dyDescent="0.35">
      <c r="A505" s="517" t="s">
        <v>1700</v>
      </c>
    </row>
    <row r="506" spans="1:1" x14ac:dyDescent="0.35">
      <c r="A506" s="517" t="s">
        <v>1701</v>
      </c>
    </row>
    <row r="507" spans="1:1" x14ac:dyDescent="0.35">
      <c r="A507" s="517" t="s">
        <v>1702</v>
      </c>
    </row>
    <row r="508" spans="1:1" x14ac:dyDescent="0.35">
      <c r="A508" s="517" t="s">
        <v>1703</v>
      </c>
    </row>
    <row r="509" spans="1:1" x14ac:dyDescent="0.35">
      <c r="A509" s="517" t="s">
        <v>1704</v>
      </c>
    </row>
    <row r="510" spans="1:1" x14ac:dyDescent="0.35">
      <c r="A510" s="517" t="s">
        <v>1705</v>
      </c>
    </row>
    <row r="511" spans="1:1" x14ac:dyDescent="0.35">
      <c r="A511" s="517" t="s">
        <v>1706</v>
      </c>
    </row>
    <row r="512" spans="1:1" x14ac:dyDescent="0.35">
      <c r="A512" s="517" t="s">
        <v>1707</v>
      </c>
    </row>
    <row r="513" spans="1:3" x14ac:dyDescent="0.35">
      <c r="A513" s="517" t="s">
        <v>1708</v>
      </c>
    </row>
    <row r="514" spans="1:3" x14ac:dyDescent="0.35">
      <c r="A514" s="517" t="s">
        <v>1709</v>
      </c>
    </row>
    <row r="515" spans="1:3" x14ac:dyDescent="0.35">
      <c r="A515" t="s">
        <v>1710</v>
      </c>
    </row>
    <row r="516" spans="1:3" x14ac:dyDescent="0.35">
      <c r="A516" t="s">
        <v>1711</v>
      </c>
    </row>
    <row r="517" spans="1:3" x14ac:dyDescent="0.35">
      <c r="A517" t="s">
        <v>4373</v>
      </c>
      <c r="C517" t="s">
        <v>322</v>
      </c>
    </row>
    <row r="518" spans="1:3" x14ac:dyDescent="0.35">
      <c r="A518" t="s">
        <v>4374</v>
      </c>
    </row>
    <row r="519" spans="1:3" x14ac:dyDescent="0.35">
      <c r="A519" t="s">
        <v>4180</v>
      </c>
    </row>
    <row r="520" spans="1:3" x14ac:dyDescent="0.35">
      <c r="A520" t="s">
        <v>4181</v>
      </c>
    </row>
    <row r="521" spans="1:3" x14ac:dyDescent="0.35">
      <c r="A521" t="s">
        <v>4182</v>
      </c>
    </row>
    <row r="522" spans="1:3" x14ac:dyDescent="0.35">
      <c r="A522" t="s">
        <v>4183</v>
      </c>
    </row>
    <row r="523" spans="1:3" x14ac:dyDescent="0.35">
      <c r="A523" t="s">
        <v>4184</v>
      </c>
    </row>
    <row r="524" spans="1:3" x14ac:dyDescent="0.35">
      <c r="A524" t="s">
        <v>4185</v>
      </c>
    </row>
    <row r="525" spans="1:3" x14ac:dyDescent="0.35">
      <c r="A525" t="s">
        <v>4186</v>
      </c>
    </row>
    <row r="526" spans="1:3" x14ac:dyDescent="0.35">
      <c r="A526" t="s">
        <v>4187</v>
      </c>
    </row>
    <row r="527" spans="1:3" x14ac:dyDescent="0.35">
      <c r="A527" t="s">
        <v>4188</v>
      </c>
    </row>
    <row r="528" spans="1:3" x14ac:dyDescent="0.35">
      <c r="A528" t="s">
        <v>4189</v>
      </c>
    </row>
    <row r="529" spans="1:6" x14ac:dyDescent="0.35">
      <c r="A529" s="518" t="s">
        <v>4190</v>
      </c>
    </row>
    <row r="530" spans="1:6" x14ac:dyDescent="0.35">
      <c r="A530" t="s">
        <v>4191</v>
      </c>
    </row>
    <row r="531" spans="1:6" x14ac:dyDescent="0.35">
      <c r="A531" t="s">
        <v>4192</v>
      </c>
    </row>
    <row r="532" spans="1:6" x14ac:dyDescent="0.35">
      <c r="A532" t="s">
        <v>4193</v>
      </c>
      <c r="F532" s="517"/>
    </row>
    <row r="533" spans="1:6" x14ac:dyDescent="0.35">
      <c r="A533" t="s">
        <v>4194</v>
      </c>
    </row>
    <row r="534" spans="1:6" x14ac:dyDescent="0.35">
      <c r="A534" s="517" t="s">
        <v>4195</v>
      </c>
      <c r="B534" s="517"/>
      <c r="C534" s="517"/>
    </row>
    <row r="535" spans="1:6" x14ac:dyDescent="0.35">
      <c r="A535" t="s">
        <v>4196</v>
      </c>
    </row>
    <row r="536" spans="1:6" x14ac:dyDescent="0.35">
      <c r="A536" t="s">
        <v>4197</v>
      </c>
    </row>
    <row r="537" spans="1:6" x14ac:dyDescent="0.35">
      <c r="A537" t="s">
        <v>4198</v>
      </c>
    </row>
    <row r="538" spans="1:6" x14ac:dyDescent="0.35">
      <c r="A538" t="s">
        <v>4199</v>
      </c>
    </row>
    <row r="539" spans="1:6" x14ac:dyDescent="0.35">
      <c r="A539" t="s">
        <v>4200</v>
      </c>
    </row>
    <row r="540" spans="1:6" x14ac:dyDescent="0.35">
      <c r="A540" t="s">
        <v>4201</v>
      </c>
    </row>
    <row r="541" spans="1:6" x14ac:dyDescent="0.35">
      <c r="A541" t="s">
        <v>4202</v>
      </c>
    </row>
    <row r="542" spans="1:6" x14ac:dyDescent="0.35">
      <c r="A542" t="s">
        <v>4203</v>
      </c>
    </row>
    <row r="543" spans="1:6" x14ac:dyDescent="0.35">
      <c r="A543" t="s">
        <v>4204</v>
      </c>
    </row>
    <row r="544" spans="1:6" x14ac:dyDescent="0.35">
      <c r="A544" t="s">
        <v>4205</v>
      </c>
    </row>
    <row r="545" spans="1:6" x14ac:dyDescent="0.35">
      <c r="A545" t="s">
        <v>4206</v>
      </c>
      <c r="F545" s="517"/>
    </row>
    <row r="546" spans="1:6" x14ac:dyDescent="0.35">
      <c r="A546" t="s">
        <v>4207</v>
      </c>
    </row>
    <row r="547" spans="1:6" x14ac:dyDescent="0.35">
      <c r="A547" t="s">
        <v>4208</v>
      </c>
    </row>
    <row r="548" spans="1:6" x14ac:dyDescent="0.35">
      <c r="A548" t="s">
        <v>4209</v>
      </c>
    </row>
    <row r="549" spans="1:6" x14ac:dyDescent="0.35">
      <c r="A549" t="s">
        <v>4210</v>
      </c>
    </row>
    <row r="550" spans="1:6" x14ac:dyDescent="0.35">
      <c r="A550" t="s">
        <v>4211</v>
      </c>
    </row>
    <row r="551" spans="1:6" x14ac:dyDescent="0.35">
      <c r="A551" t="s">
        <v>4212</v>
      </c>
    </row>
    <row r="552" spans="1:6" x14ac:dyDescent="0.35">
      <c r="A552" t="s">
        <v>4213</v>
      </c>
    </row>
    <row r="553" spans="1:6" x14ac:dyDescent="0.35">
      <c r="A553" t="s">
        <v>4214</v>
      </c>
    </row>
    <row r="554" spans="1:6" x14ac:dyDescent="0.35">
      <c r="A554" t="s">
        <v>4215</v>
      </c>
    </row>
    <row r="555" spans="1:6" x14ac:dyDescent="0.35">
      <c r="A555" t="s">
        <v>4216</v>
      </c>
    </row>
    <row r="556" spans="1:6" x14ac:dyDescent="0.35">
      <c r="A556" s="517" t="s">
        <v>4217</v>
      </c>
      <c r="F556" s="517"/>
    </row>
    <row r="557" spans="1:6" x14ac:dyDescent="0.35">
      <c r="A557" s="517" t="s">
        <v>4218</v>
      </c>
      <c r="F557" s="517"/>
    </row>
    <row r="558" spans="1:6" x14ac:dyDescent="0.35">
      <c r="A558" s="517" t="s">
        <v>4219</v>
      </c>
      <c r="F558" s="517"/>
    </row>
    <row r="559" spans="1:6" x14ac:dyDescent="0.35">
      <c r="A559" s="517" t="s">
        <v>4220</v>
      </c>
      <c r="F559" s="517"/>
    </row>
    <row r="560" spans="1:6" x14ac:dyDescent="0.35">
      <c r="A560" s="517" t="s">
        <v>4221</v>
      </c>
      <c r="F560" s="517"/>
    </row>
    <row r="561" spans="1:6" x14ac:dyDescent="0.35">
      <c r="A561" s="517" t="s">
        <v>4222</v>
      </c>
      <c r="F561" s="517"/>
    </row>
    <row r="562" spans="1:6" x14ac:dyDescent="0.35">
      <c r="A562" s="517" t="s">
        <v>4223</v>
      </c>
      <c r="F562" s="517"/>
    </row>
    <row r="563" spans="1:6" x14ac:dyDescent="0.35">
      <c r="A563" s="517" t="s">
        <v>4224</v>
      </c>
      <c r="F563" s="517"/>
    </row>
    <row r="564" spans="1:6" x14ac:dyDescent="0.35">
      <c r="A564" s="517" t="s">
        <v>4225</v>
      </c>
      <c r="F564" s="517"/>
    </row>
    <row r="565" spans="1:6" x14ac:dyDescent="0.35">
      <c r="A565" s="517" t="s">
        <v>4226</v>
      </c>
    </row>
    <row r="566" spans="1:6" x14ac:dyDescent="0.35">
      <c r="A566" t="s">
        <v>4227</v>
      </c>
    </row>
    <row r="567" spans="1:6" x14ac:dyDescent="0.35">
      <c r="A567" t="s">
        <v>4228</v>
      </c>
    </row>
    <row r="568" spans="1:6" x14ac:dyDescent="0.35">
      <c r="A568" t="s">
        <v>4229</v>
      </c>
    </row>
    <row r="569" spans="1:6" x14ac:dyDescent="0.35">
      <c r="A569" t="s">
        <v>4230</v>
      </c>
    </row>
    <row r="570" spans="1:6" x14ac:dyDescent="0.35">
      <c r="A570" t="s">
        <v>4231</v>
      </c>
    </row>
    <row r="571" spans="1:6" x14ac:dyDescent="0.35">
      <c r="A571" t="s">
        <v>4232</v>
      </c>
    </row>
    <row r="572" spans="1:6" x14ac:dyDescent="0.35">
      <c r="A572" t="s">
        <v>4233</v>
      </c>
    </row>
    <row r="573" spans="1:6" x14ac:dyDescent="0.35">
      <c r="A573" t="s">
        <v>4234</v>
      </c>
      <c r="B573" s="22"/>
    </row>
    <row r="574" spans="1:6" x14ac:dyDescent="0.35">
      <c r="A574" t="s">
        <v>4235</v>
      </c>
    </row>
    <row r="575" spans="1:6" x14ac:dyDescent="0.35">
      <c r="A575" t="s">
        <v>4236</v>
      </c>
    </row>
    <row r="576" spans="1:6" x14ac:dyDescent="0.35">
      <c r="A576" t="s">
        <v>4237</v>
      </c>
    </row>
    <row r="577" spans="1:1" x14ac:dyDescent="0.35">
      <c r="A577" t="s">
        <v>4238</v>
      </c>
    </row>
    <row r="578" spans="1:1" x14ac:dyDescent="0.35">
      <c r="A578" t="s">
        <v>4239</v>
      </c>
    </row>
    <row r="579" spans="1:1" x14ac:dyDescent="0.35">
      <c r="A579" t="s">
        <v>4240</v>
      </c>
    </row>
    <row r="580" spans="1:1" x14ac:dyDescent="0.35">
      <c r="A580" t="s">
        <v>4241</v>
      </c>
    </row>
    <row r="581" spans="1:1" x14ac:dyDescent="0.35">
      <c r="A581" t="s">
        <v>4242</v>
      </c>
    </row>
    <row r="582" spans="1:1" x14ac:dyDescent="0.35">
      <c r="A582" t="s">
        <v>4243</v>
      </c>
    </row>
    <row r="583" spans="1:1" x14ac:dyDescent="0.35">
      <c r="A583" t="s">
        <v>4244</v>
      </c>
    </row>
    <row r="584" spans="1:1" x14ac:dyDescent="0.35">
      <c r="A584" t="s">
        <v>4245</v>
      </c>
    </row>
    <row r="585" spans="1:1" x14ac:dyDescent="0.35">
      <c r="A585" t="s">
        <v>4246</v>
      </c>
    </row>
    <row r="586" spans="1:1" x14ac:dyDescent="0.35">
      <c r="A586" t="s">
        <v>4247</v>
      </c>
    </row>
    <row r="587" spans="1:1" x14ac:dyDescent="0.35">
      <c r="A587" t="s">
        <v>4248</v>
      </c>
    </row>
    <row r="588" spans="1:1" x14ac:dyDescent="0.35">
      <c r="A588" t="s">
        <v>4249</v>
      </c>
    </row>
    <row r="589" spans="1:1" x14ac:dyDescent="0.35">
      <c r="A589" t="s">
        <v>4250</v>
      </c>
    </row>
    <row r="590" spans="1:1" x14ac:dyDescent="0.35">
      <c r="A590" t="s">
        <v>4251</v>
      </c>
    </row>
    <row r="591" spans="1:1" x14ac:dyDescent="0.35">
      <c r="A591" t="s">
        <v>4252</v>
      </c>
    </row>
    <row r="592" spans="1:1" x14ac:dyDescent="0.35">
      <c r="A592" t="s">
        <v>4253</v>
      </c>
    </row>
    <row r="593" spans="1:1" x14ac:dyDescent="0.35">
      <c r="A593" t="s">
        <v>4254</v>
      </c>
    </row>
    <row r="594" spans="1:1" x14ac:dyDescent="0.35">
      <c r="A594" t="s">
        <v>4255</v>
      </c>
    </row>
    <row r="595" spans="1:1" x14ac:dyDescent="0.35">
      <c r="A595" t="s">
        <v>4256</v>
      </c>
    </row>
    <row r="596" spans="1:1" x14ac:dyDescent="0.35">
      <c r="A596" t="s">
        <v>4257</v>
      </c>
    </row>
    <row r="597" spans="1:1" x14ac:dyDescent="0.35">
      <c r="A597" s="517" t="s">
        <v>4258</v>
      </c>
    </row>
    <row r="598" spans="1:1" x14ac:dyDescent="0.35">
      <c r="A598" s="517" t="s">
        <v>4259</v>
      </c>
    </row>
    <row r="599" spans="1:1" x14ac:dyDescent="0.35">
      <c r="A599" s="517" t="s">
        <v>4260</v>
      </c>
    </row>
    <row r="600" spans="1:1" x14ac:dyDescent="0.35">
      <c r="A600" s="517" t="s">
        <v>4261</v>
      </c>
    </row>
    <row r="601" spans="1:1" x14ac:dyDescent="0.35">
      <c r="A601" s="517" t="s">
        <v>4262</v>
      </c>
    </row>
    <row r="602" spans="1:1" x14ac:dyDescent="0.35">
      <c r="A602" s="517" t="s">
        <v>4263</v>
      </c>
    </row>
    <row r="603" spans="1:1" x14ac:dyDescent="0.35">
      <c r="A603" s="517" t="s">
        <v>4264</v>
      </c>
    </row>
    <row r="604" spans="1:1" x14ac:dyDescent="0.35">
      <c r="A604" s="517" t="s">
        <v>4265</v>
      </c>
    </row>
    <row r="605" spans="1:1" x14ac:dyDescent="0.35">
      <c r="A605" s="517" t="s">
        <v>4179</v>
      </c>
    </row>
    <row r="606" spans="1:1" x14ac:dyDescent="0.35">
      <c r="A606" s="517" t="s">
        <v>4266</v>
      </c>
    </row>
    <row r="607" spans="1:1" x14ac:dyDescent="0.35">
      <c r="A607" t="s">
        <v>4267</v>
      </c>
    </row>
    <row r="608" spans="1:1" x14ac:dyDescent="0.35">
      <c r="A608" t="s">
        <v>4268</v>
      </c>
    </row>
    <row r="609" spans="1:1" x14ac:dyDescent="0.35">
      <c r="A609" t="s">
        <v>4269</v>
      </c>
    </row>
    <row r="610" spans="1:1" x14ac:dyDescent="0.35">
      <c r="A610" t="s">
        <v>4270</v>
      </c>
    </row>
    <row r="611" spans="1:1" x14ac:dyDescent="0.35">
      <c r="A611" t="s">
        <v>4271</v>
      </c>
    </row>
    <row r="612" spans="1:1" x14ac:dyDescent="0.35">
      <c r="A612" t="s">
        <v>4272</v>
      </c>
    </row>
    <row r="613" spans="1:1" x14ac:dyDescent="0.35">
      <c r="A613" t="s">
        <v>4273</v>
      </c>
    </row>
    <row r="614" spans="1:1" x14ac:dyDescent="0.35">
      <c r="A614" t="s">
        <v>4274</v>
      </c>
    </row>
    <row r="615" spans="1:1" x14ac:dyDescent="0.35">
      <c r="A615" t="s">
        <v>4275</v>
      </c>
    </row>
    <row r="616" spans="1:1" x14ac:dyDescent="0.35">
      <c r="A616" t="s">
        <v>4276</v>
      </c>
    </row>
    <row r="617" spans="1:1" x14ac:dyDescent="0.35">
      <c r="A617" t="s">
        <v>4277</v>
      </c>
    </row>
    <row r="618" spans="1:1" x14ac:dyDescent="0.35">
      <c r="A618" t="s">
        <v>4278</v>
      </c>
    </row>
    <row r="619" spans="1:1" x14ac:dyDescent="0.35">
      <c r="A619" t="s">
        <v>4279</v>
      </c>
    </row>
    <row r="620" spans="1:1" x14ac:dyDescent="0.35">
      <c r="A620" t="s">
        <v>4280</v>
      </c>
    </row>
    <row r="621" spans="1:1" x14ac:dyDescent="0.35">
      <c r="A621" t="s">
        <v>4281</v>
      </c>
    </row>
    <row r="622" spans="1:1" x14ac:dyDescent="0.35">
      <c r="A622" t="s">
        <v>4282</v>
      </c>
    </row>
    <row r="623" spans="1:1" x14ac:dyDescent="0.35">
      <c r="A623" t="s">
        <v>4283</v>
      </c>
    </row>
    <row r="624" spans="1:1" x14ac:dyDescent="0.35">
      <c r="A624" t="s">
        <v>4284</v>
      </c>
    </row>
    <row r="625" spans="1:3" x14ac:dyDescent="0.35">
      <c r="A625" t="s">
        <v>4285</v>
      </c>
    </row>
    <row r="626" spans="1:3" x14ac:dyDescent="0.35">
      <c r="A626" t="s">
        <v>4286</v>
      </c>
    </row>
    <row r="627" spans="1:3" x14ac:dyDescent="0.35">
      <c r="A627" t="s">
        <v>4287</v>
      </c>
    </row>
    <row r="628" spans="1:3" x14ac:dyDescent="0.35">
      <c r="A628" t="s">
        <v>4288</v>
      </c>
    </row>
    <row r="629" spans="1:3" x14ac:dyDescent="0.35">
      <c r="A629" t="s">
        <v>4289</v>
      </c>
    </row>
    <row r="630" spans="1:3" x14ac:dyDescent="0.35">
      <c r="A630" t="s">
        <v>4290</v>
      </c>
    </row>
    <row r="631" spans="1:3" x14ac:dyDescent="0.35">
      <c r="A631" t="s">
        <v>4291</v>
      </c>
      <c r="C631">
        <v>25</v>
      </c>
    </row>
    <row r="632" spans="1:3" x14ac:dyDescent="0.35">
      <c r="A632" t="s">
        <v>4292</v>
      </c>
    </row>
    <row r="633" spans="1:3" x14ac:dyDescent="0.35">
      <c r="A633" t="s">
        <v>3798</v>
      </c>
      <c r="C633">
        <v>25</v>
      </c>
    </row>
    <row r="634" spans="1:3" x14ac:dyDescent="0.35">
      <c r="A634" t="s">
        <v>4375</v>
      </c>
      <c r="C634">
        <v>0</v>
      </c>
    </row>
    <row r="635" spans="1:3" x14ac:dyDescent="0.35">
      <c r="A635" t="s">
        <v>4376</v>
      </c>
      <c r="C635">
        <v>0</v>
      </c>
    </row>
    <row r="636" spans="1:3" x14ac:dyDescent="0.35">
      <c r="A636" t="s">
        <v>4377</v>
      </c>
    </row>
    <row r="637" spans="1:3" x14ac:dyDescent="0.35">
      <c r="A637" t="s">
        <v>4378</v>
      </c>
    </row>
    <row r="638" spans="1:3" x14ac:dyDescent="0.35">
      <c r="A638" t="s">
        <v>4379</v>
      </c>
      <c r="C638">
        <v>0</v>
      </c>
    </row>
    <row r="639" spans="1:3" x14ac:dyDescent="0.35">
      <c r="A639" t="s">
        <v>4380</v>
      </c>
      <c r="C639">
        <v>0</v>
      </c>
    </row>
    <row r="640" spans="1:3" x14ac:dyDescent="0.35">
      <c r="A640" t="s">
        <v>4381</v>
      </c>
      <c r="C640">
        <v>5000</v>
      </c>
    </row>
    <row r="641" spans="1:3" x14ac:dyDescent="0.35">
      <c r="A641" t="s">
        <v>4382</v>
      </c>
      <c r="C641">
        <v>0</v>
      </c>
    </row>
    <row r="642" spans="1:3" x14ac:dyDescent="0.35">
      <c r="A642" t="s">
        <v>4383</v>
      </c>
      <c r="C642">
        <v>0</v>
      </c>
    </row>
    <row r="643" spans="1:3" x14ac:dyDescent="0.35">
      <c r="A643" t="s">
        <v>4384</v>
      </c>
      <c r="C643">
        <v>1</v>
      </c>
    </row>
    <row r="644" spans="1:3" x14ac:dyDescent="0.35">
      <c r="A644" t="s">
        <v>4385</v>
      </c>
      <c r="C644">
        <v>1</v>
      </c>
    </row>
    <row r="645" spans="1:3" x14ac:dyDescent="0.35">
      <c r="A645" t="s">
        <v>4386</v>
      </c>
      <c r="C645">
        <v>1</v>
      </c>
    </row>
    <row r="646" spans="1:3" x14ac:dyDescent="0.35">
      <c r="A646" t="s">
        <v>4387</v>
      </c>
      <c r="C646">
        <v>0</v>
      </c>
    </row>
    <row r="647" spans="1:3" x14ac:dyDescent="0.35">
      <c r="A647" t="s">
        <v>4388</v>
      </c>
      <c r="C647" t="b">
        <v>0</v>
      </c>
    </row>
    <row r="648" spans="1:3" x14ac:dyDescent="0.35">
      <c r="A648" t="s">
        <v>4389</v>
      </c>
      <c r="C648" t="b">
        <v>0</v>
      </c>
    </row>
    <row r="649" spans="1:3" x14ac:dyDescent="0.35">
      <c r="A649" t="s">
        <v>4390</v>
      </c>
      <c r="C649" t="b">
        <v>0</v>
      </c>
    </row>
    <row r="650" spans="1:3" x14ac:dyDescent="0.35">
      <c r="A650" s="517" t="s">
        <v>4391</v>
      </c>
      <c r="C650" t="b">
        <v>0</v>
      </c>
    </row>
    <row r="651" spans="1:3" x14ac:dyDescent="0.35">
      <c r="A651" s="517" t="s">
        <v>4392</v>
      </c>
      <c r="C651">
        <v>0</v>
      </c>
    </row>
    <row r="652" spans="1:3" x14ac:dyDescent="0.35">
      <c r="A652" s="517" t="s">
        <v>4393</v>
      </c>
      <c r="C652">
        <v>0</v>
      </c>
    </row>
    <row r="653" spans="1:3" x14ac:dyDescent="0.35">
      <c r="A653" s="517" t="s">
        <v>4394</v>
      </c>
      <c r="C653">
        <v>0</v>
      </c>
    </row>
    <row r="654" spans="1:3" s="517" customFormat="1" x14ac:dyDescent="0.35">
      <c r="A654" s="517" t="s">
        <v>4395</v>
      </c>
      <c r="B654"/>
      <c r="C654">
        <v>0</v>
      </c>
    </row>
    <row r="655" spans="1:3" x14ac:dyDescent="0.35">
      <c r="A655" s="517" t="s">
        <v>4396</v>
      </c>
      <c r="C655">
        <v>0</v>
      </c>
    </row>
    <row r="656" spans="1:3" x14ac:dyDescent="0.35">
      <c r="A656" s="517" t="s">
        <v>4397</v>
      </c>
      <c r="C656">
        <v>0</v>
      </c>
    </row>
    <row r="657" spans="1:3" x14ac:dyDescent="0.35">
      <c r="A657" s="517" t="s">
        <v>4398</v>
      </c>
      <c r="C657">
        <v>0</v>
      </c>
    </row>
    <row r="658" spans="1:3" x14ac:dyDescent="0.35">
      <c r="A658" s="517" t="s">
        <v>4399</v>
      </c>
      <c r="C658">
        <v>0</v>
      </c>
    </row>
    <row r="659" spans="1:3" s="517" customFormat="1" x14ac:dyDescent="0.35">
      <c r="A659" s="517" t="s">
        <v>4400</v>
      </c>
      <c r="B659"/>
      <c r="C659">
        <v>1</v>
      </c>
    </row>
    <row r="660" spans="1:3" s="517" customFormat="1" x14ac:dyDescent="0.35">
      <c r="A660" t="s">
        <v>4401</v>
      </c>
      <c r="B660"/>
      <c r="C660">
        <v>0</v>
      </c>
    </row>
    <row r="661" spans="1:3" s="517" customFormat="1" x14ac:dyDescent="0.35">
      <c r="A661" t="s">
        <v>4402</v>
      </c>
      <c r="B661"/>
      <c r="C661" t="b">
        <v>0</v>
      </c>
    </row>
    <row r="662" spans="1:3" s="517" customFormat="1" x14ac:dyDescent="0.35">
      <c r="A662" t="s">
        <v>4403</v>
      </c>
      <c r="B662"/>
      <c r="C662" t="b">
        <v>0</v>
      </c>
    </row>
    <row r="663" spans="1:3" x14ac:dyDescent="0.35">
      <c r="A663" t="s">
        <v>4404</v>
      </c>
      <c r="C663" t="b">
        <v>0</v>
      </c>
    </row>
    <row r="664" spans="1:3" x14ac:dyDescent="0.35">
      <c r="A664" t="s">
        <v>4405</v>
      </c>
      <c r="C664" t="b">
        <v>0</v>
      </c>
    </row>
    <row r="665" spans="1:3" x14ac:dyDescent="0.35">
      <c r="A665" t="s">
        <v>4406</v>
      </c>
      <c r="C665">
        <v>0</v>
      </c>
    </row>
    <row r="666" spans="1:3" x14ac:dyDescent="0.35">
      <c r="A666" t="s">
        <v>4407</v>
      </c>
      <c r="C666">
        <v>0</v>
      </c>
    </row>
    <row r="667" spans="1:3" x14ac:dyDescent="0.35">
      <c r="A667" t="s">
        <v>4408</v>
      </c>
      <c r="C667">
        <v>0</v>
      </c>
    </row>
    <row r="668" spans="1:3" x14ac:dyDescent="0.35">
      <c r="A668" t="s">
        <v>4409</v>
      </c>
      <c r="C668">
        <v>0</v>
      </c>
    </row>
    <row r="669" spans="1:3" x14ac:dyDescent="0.35">
      <c r="A669" t="s">
        <v>4410</v>
      </c>
      <c r="C669">
        <v>0</v>
      </c>
    </row>
    <row r="670" spans="1:3" x14ac:dyDescent="0.35">
      <c r="A670" t="s">
        <v>4411</v>
      </c>
      <c r="C670">
        <v>0</v>
      </c>
    </row>
    <row r="671" spans="1:3" x14ac:dyDescent="0.35">
      <c r="A671" t="s">
        <v>4412</v>
      </c>
      <c r="C671">
        <v>0</v>
      </c>
    </row>
    <row r="672" spans="1:3" x14ac:dyDescent="0.35">
      <c r="A672" t="s">
        <v>4413</v>
      </c>
      <c r="C672">
        <v>0</v>
      </c>
    </row>
    <row r="673" spans="1:3" x14ac:dyDescent="0.35">
      <c r="A673" s="517" t="s">
        <v>4414</v>
      </c>
      <c r="B673" s="517"/>
      <c r="C673" s="517">
        <v>2</v>
      </c>
    </row>
    <row r="674" spans="1:3" x14ac:dyDescent="0.35">
      <c r="A674" s="517" t="s">
        <v>4415</v>
      </c>
      <c r="B674" s="517"/>
      <c r="C674" s="517">
        <v>2</v>
      </c>
    </row>
    <row r="675" spans="1:3" x14ac:dyDescent="0.35">
      <c r="A675" s="517" t="s">
        <v>4416</v>
      </c>
      <c r="B675" s="517"/>
      <c r="C675" s="517">
        <v>0</v>
      </c>
    </row>
    <row r="676" spans="1:3" x14ac:dyDescent="0.35">
      <c r="A676" s="517" t="s">
        <v>4417</v>
      </c>
      <c r="B676" s="517"/>
      <c r="C676" s="517">
        <v>0</v>
      </c>
    </row>
    <row r="677" spans="1:3" x14ac:dyDescent="0.35">
      <c r="A677" s="517" t="s">
        <v>4418</v>
      </c>
      <c r="B677" s="517"/>
      <c r="C677" s="517">
        <v>0</v>
      </c>
    </row>
    <row r="678" spans="1:3" x14ac:dyDescent="0.35">
      <c r="A678" s="517" t="s">
        <v>4419</v>
      </c>
      <c r="B678" s="517"/>
      <c r="C678" s="517">
        <v>0</v>
      </c>
    </row>
    <row r="679" spans="1:3" x14ac:dyDescent="0.35">
      <c r="A679" s="517" t="s">
        <v>4420</v>
      </c>
      <c r="B679" s="517"/>
      <c r="C679" s="517">
        <v>42370</v>
      </c>
    </row>
    <row r="680" spans="1:3" x14ac:dyDescent="0.35">
      <c r="A680" s="517" t="s">
        <v>4421</v>
      </c>
      <c r="B680" s="517"/>
      <c r="C680" s="517">
        <v>10</v>
      </c>
    </row>
    <row r="681" spans="1:3" x14ac:dyDescent="0.35">
      <c r="A681" s="517" t="s">
        <v>4422</v>
      </c>
      <c r="B681" s="517"/>
      <c r="C681" s="517">
        <v>2</v>
      </c>
    </row>
    <row r="682" spans="1:3" x14ac:dyDescent="0.35">
      <c r="A682" s="517" t="s">
        <v>4423</v>
      </c>
      <c r="B682" s="517"/>
      <c r="C682" s="517">
        <v>2</v>
      </c>
    </row>
    <row r="683" spans="1:3" x14ac:dyDescent="0.35">
      <c r="A683" t="s">
        <v>4424</v>
      </c>
      <c r="C683">
        <v>0</v>
      </c>
    </row>
    <row r="684" spans="1:3" s="517" customFormat="1" x14ac:dyDescent="0.35">
      <c r="A684" t="s">
        <v>4425</v>
      </c>
      <c r="B684"/>
      <c r="C684">
        <v>0</v>
      </c>
    </row>
    <row r="685" spans="1:3" x14ac:dyDescent="0.35">
      <c r="A685" t="s">
        <v>4426</v>
      </c>
      <c r="C685">
        <v>0</v>
      </c>
    </row>
    <row r="686" spans="1:3" x14ac:dyDescent="0.35">
      <c r="A686" t="s">
        <v>4427</v>
      </c>
      <c r="C686">
        <v>0</v>
      </c>
    </row>
    <row r="687" spans="1:3" x14ac:dyDescent="0.35">
      <c r="A687" t="s">
        <v>4428</v>
      </c>
      <c r="C687">
        <v>5000</v>
      </c>
    </row>
    <row r="688" spans="1:3" x14ac:dyDescent="0.35">
      <c r="A688" t="s">
        <v>4429</v>
      </c>
      <c r="C688">
        <v>5000</v>
      </c>
    </row>
    <row r="689" spans="1:3" s="517" customFormat="1" x14ac:dyDescent="0.35">
      <c r="A689" t="s">
        <v>4430</v>
      </c>
      <c r="B689"/>
      <c r="C689">
        <v>5000</v>
      </c>
    </row>
    <row r="690" spans="1:3" s="517" customFormat="1" x14ac:dyDescent="0.35">
      <c r="A690" t="s">
        <v>4431</v>
      </c>
      <c r="B690"/>
      <c r="C690">
        <v>5000</v>
      </c>
    </row>
    <row r="691" spans="1:3" s="517" customFormat="1" x14ac:dyDescent="0.35">
      <c r="A691" t="s">
        <v>4432</v>
      </c>
      <c r="B691"/>
      <c r="C691">
        <v>5000</v>
      </c>
    </row>
    <row r="692" spans="1:3" s="517" customFormat="1" x14ac:dyDescent="0.35">
      <c r="A692" t="s">
        <v>4433</v>
      </c>
      <c r="B692"/>
      <c r="C692">
        <v>5000</v>
      </c>
    </row>
    <row r="693" spans="1:3" x14ac:dyDescent="0.35">
      <c r="A693" t="s">
        <v>3887</v>
      </c>
    </row>
    <row r="694" spans="1:3" x14ac:dyDescent="0.35">
      <c r="A694" t="s">
        <v>3888</v>
      </c>
    </row>
    <row r="695" spans="1:3" x14ac:dyDescent="0.35">
      <c r="A695" t="s">
        <v>3889</v>
      </c>
    </row>
    <row r="696" spans="1:3" x14ac:dyDescent="0.35">
      <c r="A696" t="s">
        <v>3890</v>
      </c>
    </row>
    <row r="697" spans="1:3" x14ac:dyDescent="0.35">
      <c r="A697" t="s">
        <v>3891</v>
      </c>
    </row>
    <row r="698" spans="1:3" x14ac:dyDescent="0.35">
      <c r="A698" s="496" t="s">
        <v>3892</v>
      </c>
      <c r="B698" s="496"/>
    </row>
    <row r="699" spans="1:3" x14ac:dyDescent="0.35">
      <c r="A699" s="496" t="s">
        <v>3893</v>
      </c>
      <c r="B699" s="496"/>
    </row>
    <row r="700" spans="1:3" x14ac:dyDescent="0.35">
      <c r="A700" s="496" t="s">
        <v>3894</v>
      </c>
      <c r="B700" s="496"/>
    </row>
    <row r="701" spans="1:3" x14ac:dyDescent="0.35">
      <c r="A701" s="496" t="s">
        <v>3895</v>
      </c>
      <c r="B701" s="496"/>
    </row>
    <row r="702" spans="1:3" x14ac:dyDescent="0.35">
      <c r="A702" s="496" t="s">
        <v>3896</v>
      </c>
      <c r="B702" s="496"/>
    </row>
    <row r="703" spans="1:3" x14ac:dyDescent="0.35">
      <c r="A703" s="496" t="s">
        <v>3897</v>
      </c>
      <c r="B703" s="496"/>
    </row>
    <row r="704" spans="1:3" x14ac:dyDescent="0.35">
      <c r="A704" s="496" t="s">
        <v>3898</v>
      </c>
      <c r="B704" s="496"/>
    </row>
    <row r="705" spans="1:2" x14ac:dyDescent="0.35">
      <c r="A705" s="496" t="s">
        <v>3899</v>
      </c>
      <c r="B705" s="496"/>
    </row>
    <row r="706" spans="1:2" x14ac:dyDescent="0.35">
      <c r="A706" s="496" t="s">
        <v>3900</v>
      </c>
      <c r="B706" s="496"/>
    </row>
    <row r="707" spans="1:2" x14ac:dyDescent="0.35">
      <c r="A707" s="496" t="s">
        <v>3901</v>
      </c>
      <c r="B707" s="496"/>
    </row>
    <row r="708" spans="1:2" x14ac:dyDescent="0.35">
      <c r="A708" s="496" t="s">
        <v>3902</v>
      </c>
      <c r="B708" s="496"/>
    </row>
    <row r="709" spans="1:2" x14ac:dyDescent="0.35">
      <c r="A709" s="496" t="s">
        <v>3903</v>
      </c>
      <c r="B709" s="496"/>
    </row>
    <row r="710" spans="1:2" x14ac:dyDescent="0.35">
      <c r="A710" s="496" t="s">
        <v>3904</v>
      </c>
      <c r="B710" s="496"/>
    </row>
    <row r="711" spans="1:2" x14ac:dyDescent="0.35">
      <c r="A711" s="496" t="s">
        <v>3905</v>
      </c>
      <c r="B711" s="496"/>
    </row>
    <row r="712" spans="1:2" x14ac:dyDescent="0.35">
      <c r="A712" s="496" t="s">
        <v>3906</v>
      </c>
      <c r="B712" s="496"/>
    </row>
    <row r="713" spans="1:2" x14ac:dyDescent="0.35">
      <c r="A713" s="496" t="s">
        <v>3907</v>
      </c>
      <c r="B713" s="496"/>
    </row>
    <row r="714" spans="1:2" x14ac:dyDescent="0.35">
      <c r="A714" s="496" t="s">
        <v>3908</v>
      </c>
      <c r="B714" s="496"/>
    </row>
    <row r="715" spans="1:2" x14ac:dyDescent="0.35">
      <c r="A715" s="496" t="s">
        <v>3909</v>
      </c>
      <c r="B715" s="496"/>
    </row>
    <row r="716" spans="1:2" x14ac:dyDescent="0.35">
      <c r="A716" s="496" t="s">
        <v>3910</v>
      </c>
      <c r="B716" s="496"/>
    </row>
    <row r="717" spans="1:2" x14ac:dyDescent="0.35">
      <c r="A717" s="496" t="s">
        <v>3911</v>
      </c>
      <c r="B717" s="496"/>
    </row>
    <row r="718" spans="1:2" x14ac:dyDescent="0.35">
      <c r="A718" s="496" t="s">
        <v>3912</v>
      </c>
      <c r="B718" s="496"/>
    </row>
    <row r="719" spans="1:2" x14ac:dyDescent="0.35">
      <c r="A719" s="496" t="s">
        <v>3913</v>
      </c>
      <c r="B719" s="496"/>
    </row>
    <row r="720" spans="1:2" x14ac:dyDescent="0.35">
      <c r="A720" s="496" t="s">
        <v>3914</v>
      </c>
      <c r="B720" s="496"/>
    </row>
    <row r="721" spans="1:2" x14ac:dyDescent="0.35">
      <c r="A721" s="496" t="s">
        <v>3915</v>
      </c>
      <c r="B721" s="496"/>
    </row>
    <row r="722" spans="1:2" x14ac:dyDescent="0.35">
      <c r="A722" s="496" t="s">
        <v>3916</v>
      </c>
      <c r="B722" s="496"/>
    </row>
    <row r="723" spans="1:2" x14ac:dyDescent="0.35">
      <c r="A723" s="496" t="s">
        <v>3917</v>
      </c>
      <c r="B723" s="496"/>
    </row>
    <row r="724" spans="1:2" x14ac:dyDescent="0.35">
      <c r="A724" s="496" t="s">
        <v>3918</v>
      </c>
      <c r="B724" s="496"/>
    </row>
    <row r="725" spans="1:2" x14ac:dyDescent="0.35">
      <c r="A725" s="496" t="s">
        <v>3919</v>
      </c>
      <c r="B725" s="497"/>
    </row>
    <row r="726" spans="1:2" x14ac:dyDescent="0.35">
      <c r="A726" s="496" t="s">
        <v>3920</v>
      </c>
      <c r="B726" s="496"/>
    </row>
    <row r="727" spans="1:2" x14ac:dyDescent="0.35">
      <c r="A727" s="496" t="s">
        <v>3921</v>
      </c>
      <c r="B727" s="496"/>
    </row>
    <row r="728" spans="1:2" x14ac:dyDescent="0.35">
      <c r="A728" s="496" t="s">
        <v>3922</v>
      </c>
      <c r="B728" s="496"/>
    </row>
    <row r="729" spans="1:2" x14ac:dyDescent="0.35">
      <c r="A729" s="496" t="s">
        <v>3923</v>
      </c>
      <c r="B729" s="496"/>
    </row>
    <row r="730" spans="1:2" x14ac:dyDescent="0.35">
      <c r="A730" s="496" t="s">
        <v>3924</v>
      </c>
      <c r="B730" s="496"/>
    </row>
    <row r="731" spans="1:2" x14ac:dyDescent="0.35">
      <c r="A731" s="496" t="s">
        <v>3925</v>
      </c>
      <c r="B731" s="496"/>
    </row>
    <row r="732" spans="1:2" x14ac:dyDescent="0.35">
      <c r="A732" s="496" t="s">
        <v>3926</v>
      </c>
      <c r="B732" s="496"/>
    </row>
    <row r="733" spans="1:2" x14ac:dyDescent="0.35">
      <c r="A733" s="496" t="s">
        <v>3927</v>
      </c>
      <c r="B733" s="496"/>
    </row>
    <row r="734" spans="1:2" x14ac:dyDescent="0.35">
      <c r="A734" s="496" t="s">
        <v>3928</v>
      </c>
      <c r="B734" s="496"/>
    </row>
    <row r="735" spans="1:2" x14ac:dyDescent="0.35">
      <c r="A735" s="496" t="s">
        <v>3929</v>
      </c>
      <c r="B735" s="496"/>
    </row>
    <row r="736" spans="1:2" x14ac:dyDescent="0.35">
      <c r="A736" s="496" t="s">
        <v>3930</v>
      </c>
      <c r="B736" s="496"/>
    </row>
    <row r="737" spans="1:6" x14ac:dyDescent="0.35">
      <c r="A737" s="496" t="s">
        <v>3931</v>
      </c>
      <c r="B737" s="496"/>
    </row>
    <row r="738" spans="1:6" x14ac:dyDescent="0.35">
      <c r="A738" s="496" t="s">
        <v>3932</v>
      </c>
      <c r="B738" s="496"/>
      <c r="F738" s="517"/>
    </row>
    <row r="739" spans="1:6" x14ac:dyDescent="0.35">
      <c r="A739" s="496" t="s">
        <v>3933</v>
      </c>
      <c r="B739" s="496"/>
      <c r="F739" s="517"/>
    </row>
    <row r="740" spans="1:6" x14ac:dyDescent="0.35">
      <c r="A740" s="496" t="s">
        <v>3934</v>
      </c>
      <c r="B740" s="496"/>
      <c r="F740" s="517"/>
    </row>
    <row r="741" spans="1:6" x14ac:dyDescent="0.35">
      <c r="A741" s="496" t="s">
        <v>3935</v>
      </c>
      <c r="B741" s="496"/>
      <c r="F741" s="517"/>
    </row>
    <row r="742" spans="1:6" x14ac:dyDescent="0.35">
      <c r="A742" s="496" t="s">
        <v>3936</v>
      </c>
      <c r="B742" s="496"/>
      <c r="F742" s="517"/>
    </row>
    <row r="743" spans="1:6" x14ac:dyDescent="0.35">
      <c r="A743" s="496" t="s">
        <v>3937</v>
      </c>
      <c r="B743" s="496"/>
      <c r="F743" s="517"/>
    </row>
    <row r="744" spans="1:6" x14ac:dyDescent="0.35">
      <c r="A744" s="496" t="s">
        <v>3938</v>
      </c>
      <c r="B744" s="496"/>
      <c r="F744" s="517"/>
    </row>
    <row r="745" spans="1:6" x14ac:dyDescent="0.35">
      <c r="A745" s="496" t="s">
        <v>3939</v>
      </c>
      <c r="B745" s="496"/>
      <c r="F745" s="517"/>
    </row>
    <row r="746" spans="1:6" x14ac:dyDescent="0.35">
      <c r="A746" s="496" t="s">
        <v>3940</v>
      </c>
      <c r="B746" s="496"/>
      <c r="F746" s="517"/>
    </row>
    <row r="747" spans="1:6" x14ac:dyDescent="0.35">
      <c r="A747" s="496" t="s">
        <v>3941</v>
      </c>
      <c r="B747" s="496"/>
      <c r="F747" s="517"/>
    </row>
    <row r="748" spans="1:6" x14ac:dyDescent="0.35">
      <c r="A748" s="496" t="s">
        <v>3942</v>
      </c>
      <c r="B748" s="496"/>
      <c r="F748" s="517"/>
    </row>
    <row r="749" spans="1:6" x14ac:dyDescent="0.35">
      <c r="A749" s="496" t="s">
        <v>3943</v>
      </c>
      <c r="B749" s="496"/>
    </row>
    <row r="750" spans="1:6" x14ac:dyDescent="0.35">
      <c r="A750" s="496" t="s">
        <v>3944</v>
      </c>
      <c r="B750" s="496"/>
    </row>
    <row r="751" spans="1:6" x14ac:dyDescent="0.35">
      <c r="A751" s="496" t="s">
        <v>3945</v>
      </c>
      <c r="B751" s="496"/>
    </row>
    <row r="752" spans="1:6" x14ac:dyDescent="0.35">
      <c r="A752" s="496" t="s">
        <v>3946</v>
      </c>
      <c r="B752" s="496"/>
    </row>
    <row r="753" spans="1:2" x14ac:dyDescent="0.35">
      <c r="A753" s="496" t="s">
        <v>3947</v>
      </c>
      <c r="B753" s="496"/>
    </row>
    <row r="754" spans="1:2" x14ac:dyDescent="0.35">
      <c r="A754" s="496" t="s">
        <v>3948</v>
      </c>
      <c r="B754" s="496"/>
    </row>
    <row r="755" spans="1:2" x14ac:dyDescent="0.35">
      <c r="A755" s="496" t="s">
        <v>3949</v>
      </c>
      <c r="B755" s="496"/>
    </row>
    <row r="756" spans="1:2" x14ac:dyDescent="0.35">
      <c r="A756" s="496" t="s">
        <v>3950</v>
      </c>
      <c r="B756" s="496"/>
    </row>
    <row r="757" spans="1:2" x14ac:dyDescent="0.35">
      <c r="A757" s="496" t="s">
        <v>3951</v>
      </c>
      <c r="B757" s="496"/>
    </row>
    <row r="758" spans="1:2" x14ac:dyDescent="0.35">
      <c r="A758" s="496" t="s">
        <v>3952</v>
      </c>
      <c r="B758" s="496"/>
    </row>
    <row r="759" spans="1:2" x14ac:dyDescent="0.35">
      <c r="A759" s="496" t="s">
        <v>3953</v>
      </c>
      <c r="B759" s="496"/>
    </row>
    <row r="760" spans="1:2" x14ac:dyDescent="0.35">
      <c r="A760" s="496" t="s">
        <v>3954</v>
      </c>
      <c r="B760" s="496"/>
    </row>
    <row r="761" spans="1:2" x14ac:dyDescent="0.35">
      <c r="A761" s="496" t="s">
        <v>3955</v>
      </c>
      <c r="B761" s="496"/>
    </row>
    <row r="762" spans="1:2" x14ac:dyDescent="0.35">
      <c r="A762" s="496" t="s">
        <v>3956</v>
      </c>
      <c r="B762" s="496"/>
    </row>
    <row r="763" spans="1:2" x14ac:dyDescent="0.35">
      <c r="A763" s="496" t="s">
        <v>3957</v>
      </c>
      <c r="B763" s="496"/>
    </row>
    <row r="764" spans="1:2" x14ac:dyDescent="0.35">
      <c r="A764" s="496" t="s">
        <v>3958</v>
      </c>
      <c r="B764" s="496"/>
    </row>
    <row r="765" spans="1:2" x14ac:dyDescent="0.35">
      <c r="A765" s="496" t="s">
        <v>3959</v>
      </c>
      <c r="B765" s="496"/>
    </row>
    <row r="766" spans="1:2" x14ac:dyDescent="0.35">
      <c r="A766" s="496" t="s">
        <v>3960</v>
      </c>
      <c r="B766" s="496"/>
    </row>
    <row r="767" spans="1:2" x14ac:dyDescent="0.35">
      <c r="A767" s="496" t="s">
        <v>3961</v>
      </c>
      <c r="B767" s="496"/>
    </row>
    <row r="768" spans="1:2" x14ac:dyDescent="0.35">
      <c r="A768" s="496" t="s">
        <v>3962</v>
      </c>
      <c r="B768" s="496"/>
    </row>
    <row r="769" spans="1:3" x14ac:dyDescent="0.35">
      <c r="A769" s="496" t="s">
        <v>3963</v>
      </c>
      <c r="B769" s="496"/>
    </row>
    <row r="770" spans="1:3" x14ac:dyDescent="0.35">
      <c r="A770" s="496" t="s">
        <v>3964</v>
      </c>
      <c r="B770" s="496"/>
    </row>
    <row r="771" spans="1:3" x14ac:dyDescent="0.35">
      <c r="A771" s="496" t="s">
        <v>3965</v>
      </c>
      <c r="B771" s="496"/>
    </row>
    <row r="772" spans="1:3" x14ac:dyDescent="0.35">
      <c r="A772" s="496" t="s">
        <v>3966</v>
      </c>
      <c r="B772" s="496"/>
    </row>
    <row r="773" spans="1:3" x14ac:dyDescent="0.35">
      <c r="A773" s="496" t="s">
        <v>3967</v>
      </c>
      <c r="B773" s="496"/>
    </row>
    <row r="774" spans="1:3" x14ac:dyDescent="0.35">
      <c r="A774" s="496" t="s">
        <v>3968</v>
      </c>
      <c r="B774" s="496"/>
      <c r="C774" s="517"/>
    </row>
    <row r="775" spans="1:3" x14ac:dyDescent="0.35">
      <c r="A775" s="496" t="s">
        <v>3969</v>
      </c>
      <c r="B775" s="496"/>
    </row>
    <row r="776" spans="1:3" x14ac:dyDescent="0.35">
      <c r="A776" s="496" t="s">
        <v>3970</v>
      </c>
      <c r="B776" s="496"/>
    </row>
    <row r="777" spans="1:3" x14ac:dyDescent="0.35">
      <c r="A777" s="496" t="s">
        <v>3971</v>
      </c>
      <c r="B777" s="496"/>
    </row>
    <row r="778" spans="1:3" x14ac:dyDescent="0.35">
      <c r="A778" s="496" t="s">
        <v>3972</v>
      </c>
      <c r="B778" s="496"/>
    </row>
    <row r="779" spans="1:3" x14ac:dyDescent="0.35">
      <c r="A779" s="496" t="s">
        <v>3973</v>
      </c>
      <c r="B779" s="496"/>
      <c r="C779" s="517"/>
    </row>
    <row r="780" spans="1:3" x14ac:dyDescent="0.35">
      <c r="A780" s="496" t="s">
        <v>3974</v>
      </c>
      <c r="B780" s="496"/>
      <c r="C780" s="517"/>
    </row>
    <row r="781" spans="1:3" x14ac:dyDescent="0.35">
      <c r="A781" s="496" t="s">
        <v>3975</v>
      </c>
      <c r="B781" s="496"/>
      <c r="C781" s="517"/>
    </row>
    <row r="782" spans="1:3" x14ac:dyDescent="0.35">
      <c r="A782" s="496" t="s">
        <v>3976</v>
      </c>
      <c r="B782" s="496"/>
      <c r="C782" s="517"/>
    </row>
    <row r="783" spans="1:3" x14ac:dyDescent="0.35">
      <c r="A783" s="496" t="s">
        <v>3977</v>
      </c>
      <c r="B783" s="496"/>
    </row>
    <row r="784" spans="1:3" x14ac:dyDescent="0.35">
      <c r="A784" s="496" t="s">
        <v>3978</v>
      </c>
      <c r="B784" s="496"/>
    </row>
    <row r="785" spans="1:2" x14ac:dyDescent="0.35">
      <c r="A785" s="496" t="s">
        <v>3979</v>
      </c>
      <c r="B785" s="496"/>
    </row>
    <row r="786" spans="1:2" x14ac:dyDescent="0.35">
      <c r="A786" s="496" t="s">
        <v>3980</v>
      </c>
      <c r="B786" s="496"/>
    </row>
    <row r="787" spans="1:2" x14ac:dyDescent="0.35">
      <c r="A787" s="496" t="s">
        <v>3981</v>
      </c>
      <c r="B787" s="496"/>
    </row>
    <row r="788" spans="1:2" x14ac:dyDescent="0.35">
      <c r="A788" s="496" t="s">
        <v>3982</v>
      </c>
      <c r="B788" s="496"/>
    </row>
    <row r="789" spans="1:2" x14ac:dyDescent="0.35">
      <c r="A789" s="496" t="s">
        <v>3983</v>
      </c>
      <c r="B789" s="496"/>
    </row>
    <row r="790" spans="1:2" x14ac:dyDescent="0.35">
      <c r="A790" s="496" t="s">
        <v>3984</v>
      </c>
      <c r="B790" s="496"/>
    </row>
    <row r="791" spans="1:2" x14ac:dyDescent="0.35">
      <c r="A791" s="496" t="s">
        <v>3985</v>
      </c>
      <c r="B791" s="496"/>
    </row>
    <row r="792" spans="1:2" x14ac:dyDescent="0.35">
      <c r="A792" s="496" t="s">
        <v>3986</v>
      </c>
      <c r="B792" s="496"/>
    </row>
    <row r="793" spans="1:2" x14ac:dyDescent="0.35">
      <c r="A793" s="496" t="s">
        <v>3987</v>
      </c>
      <c r="B793" s="496"/>
    </row>
    <row r="794" spans="1:2" x14ac:dyDescent="0.35">
      <c r="A794" s="496" t="s">
        <v>3988</v>
      </c>
      <c r="B794" s="496"/>
    </row>
    <row r="795" spans="1:2" x14ac:dyDescent="0.35">
      <c r="A795" s="496" t="s">
        <v>3989</v>
      </c>
      <c r="B795" s="496"/>
    </row>
    <row r="796" spans="1:2" x14ac:dyDescent="0.35">
      <c r="A796" s="496" t="s">
        <v>3990</v>
      </c>
      <c r="B796" s="496"/>
    </row>
    <row r="797" spans="1:2" x14ac:dyDescent="0.35">
      <c r="A797" s="496" t="s">
        <v>3991</v>
      </c>
      <c r="B797" s="496"/>
    </row>
    <row r="798" spans="1:2" x14ac:dyDescent="0.35">
      <c r="A798" s="496" t="s">
        <v>3992</v>
      </c>
      <c r="B798" s="496"/>
    </row>
    <row r="799" spans="1:2" x14ac:dyDescent="0.35">
      <c r="A799" s="496" t="s">
        <v>3993</v>
      </c>
      <c r="B799" s="496"/>
    </row>
    <row r="800" spans="1:2" x14ac:dyDescent="0.35">
      <c r="A800" s="496" t="s">
        <v>3994</v>
      </c>
      <c r="B800" s="496"/>
    </row>
    <row r="801" spans="1:3" x14ac:dyDescent="0.35">
      <c r="A801" s="496" t="s">
        <v>3995</v>
      </c>
      <c r="B801" s="496"/>
    </row>
    <row r="802" spans="1:3" x14ac:dyDescent="0.35">
      <c r="A802" s="496" t="s">
        <v>3996</v>
      </c>
      <c r="B802" s="496"/>
    </row>
    <row r="803" spans="1:3" x14ac:dyDescent="0.35">
      <c r="A803" s="496" t="s">
        <v>3997</v>
      </c>
      <c r="B803" s="496"/>
    </row>
    <row r="804" spans="1:3" x14ac:dyDescent="0.35">
      <c r="A804" s="496" t="s">
        <v>3998</v>
      </c>
      <c r="B804" s="496"/>
      <c r="C804" s="517"/>
    </row>
    <row r="805" spans="1:3" x14ac:dyDescent="0.35">
      <c r="A805" s="496" t="s">
        <v>3999</v>
      </c>
      <c r="B805" s="496"/>
    </row>
    <row r="806" spans="1:3" x14ac:dyDescent="0.35">
      <c r="A806" s="496" t="s">
        <v>4000</v>
      </c>
      <c r="B806" s="496"/>
    </row>
    <row r="807" spans="1:3" x14ac:dyDescent="0.35">
      <c r="A807" s="496" t="s">
        <v>4001</v>
      </c>
      <c r="B807" s="496"/>
    </row>
    <row r="808" spans="1:3" x14ac:dyDescent="0.35">
      <c r="A808" s="496" t="s">
        <v>4002</v>
      </c>
      <c r="B808" s="496"/>
    </row>
    <row r="809" spans="1:3" x14ac:dyDescent="0.35">
      <c r="A809" s="496" t="s">
        <v>4003</v>
      </c>
      <c r="B809" s="496"/>
      <c r="C809" s="517"/>
    </row>
    <row r="810" spans="1:3" x14ac:dyDescent="0.35">
      <c r="A810" s="496" t="s">
        <v>4004</v>
      </c>
      <c r="B810" s="496"/>
      <c r="C810" s="517"/>
    </row>
    <row r="811" spans="1:3" x14ac:dyDescent="0.35">
      <c r="A811" s="496" t="s">
        <v>4005</v>
      </c>
      <c r="B811" s="496"/>
      <c r="C811" s="517"/>
    </row>
    <row r="812" spans="1:3" x14ac:dyDescent="0.35">
      <c r="A812" s="496" t="s">
        <v>4006</v>
      </c>
      <c r="B812" s="496"/>
      <c r="C812" s="517"/>
    </row>
    <row r="813" spans="1:3" s="517" customFormat="1" x14ac:dyDescent="0.35">
      <c r="A813" s="496" t="s">
        <v>4007</v>
      </c>
      <c r="B813" s="496"/>
      <c r="C813"/>
    </row>
    <row r="814" spans="1:3" x14ac:dyDescent="0.35">
      <c r="A814" s="496" t="s">
        <v>4008</v>
      </c>
      <c r="B814" s="496"/>
    </row>
    <row r="815" spans="1:3" x14ac:dyDescent="0.35">
      <c r="A815" s="496" t="s">
        <v>4009</v>
      </c>
      <c r="B815" s="496"/>
    </row>
    <row r="816" spans="1:3" s="517" customFormat="1" x14ac:dyDescent="0.35">
      <c r="A816" s="496" t="s">
        <v>4010</v>
      </c>
      <c r="B816" s="496"/>
      <c r="C816"/>
    </row>
    <row r="817" spans="1:3" s="517" customFormat="1" x14ac:dyDescent="0.35">
      <c r="A817" s="496" t="s">
        <v>4011</v>
      </c>
      <c r="B817" s="271"/>
      <c r="C817"/>
    </row>
    <row r="818" spans="1:3" x14ac:dyDescent="0.35">
      <c r="A818" s="496" t="s">
        <v>4012</v>
      </c>
      <c r="B818" s="271"/>
    </row>
    <row r="819" spans="1:3" x14ac:dyDescent="0.35">
      <c r="A819" s="496" t="s">
        <v>4013</v>
      </c>
      <c r="B819" s="271"/>
    </row>
    <row r="820" spans="1:3" x14ac:dyDescent="0.35">
      <c r="A820" s="496" t="s">
        <v>4014</v>
      </c>
      <c r="B820" s="271"/>
    </row>
    <row r="821" spans="1:3" x14ac:dyDescent="0.35">
      <c r="A821" s="496" t="s">
        <v>4015</v>
      </c>
      <c r="B821" s="271"/>
    </row>
    <row r="822" spans="1:3" s="517" customFormat="1" x14ac:dyDescent="0.35">
      <c r="A822" s="496" t="s">
        <v>4016</v>
      </c>
      <c r="B822" s="271"/>
      <c r="C822"/>
    </row>
    <row r="823" spans="1:3" s="517" customFormat="1" x14ac:dyDescent="0.35">
      <c r="A823" s="496" t="s">
        <v>4017</v>
      </c>
      <c r="B823" s="271"/>
      <c r="C823"/>
    </row>
    <row r="824" spans="1:3" x14ac:dyDescent="0.35">
      <c r="A824" s="496" t="s">
        <v>4018</v>
      </c>
      <c r="B824" s="271"/>
    </row>
    <row r="825" spans="1:3" x14ac:dyDescent="0.35">
      <c r="A825" s="496" t="s">
        <v>4019</v>
      </c>
      <c r="B825" s="271"/>
    </row>
    <row r="826" spans="1:3" x14ac:dyDescent="0.35">
      <c r="A826" s="496" t="s">
        <v>4020</v>
      </c>
      <c r="B826" s="271"/>
    </row>
    <row r="827" spans="1:3" x14ac:dyDescent="0.35">
      <c r="A827" s="496" t="s">
        <v>4021</v>
      </c>
      <c r="B827" s="271"/>
    </row>
    <row r="828" spans="1:3" x14ac:dyDescent="0.35">
      <c r="A828" s="496" t="s">
        <v>4022</v>
      </c>
      <c r="B828" s="271"/>
    </row>
    <row r="829" spans="1:3" x14ac:dyDescent="0.35">
      <c r="A829" s="496" t="s">
        <v>4023</v>
      </c>
      <c r="B829" s="271"/>
    </row>
    <row r="830" spans="1:3" x14ac:dyDescent="0.35">
      <c r="A830" t="s">
        <v>4024</v>
      </c>
    </row>
    <row r="831" spans="1:3" x14ac:dyDescent="0.35">
      <c r="A831" s="517" t="s">
        <v>4025</v>
      </c>
    </row>
    <row r="832" spans="1:3" x14ac:dyDescent="0.35">
      <c r="A832" s="517" t="s">
        <v>4026</v>
      </c>
    </row>
    <row r="833" spans="1:1" x14ac:dyDescent="0.35">
      <c r="A833" s="517" t="s">
        <v>4027</v>
      </c>
    </row>
    <row r="834" spans="1:1" x14ac:dyDescent="0.35">
      <c r="A834" s="517" t="s">
        <v>4028</v>
      </c>
    </row>
    <row r="835" spans="1:1" x14ac:dyDescent="0.35">
      <c r="A835" s="517" t="s">
        <v>4029</v>
      </c>
    </row>
    <row r="836" spans="1:1" x14ac:dyDescent="0.35">
      <c r="A836" s="517" t="s">
        <v>4030</v>
      </c>
    </row>
    <row r="837" spans="1:1" x14ac:dyDescent="0.35">
      <c r="A837" s="517" t="s">
        <v>4031</v>
      </c>
    </row>
    <row r="838" spans="1:1" x14ac:dyDescent="0.35">
      <c r="A838" s="517" t="s">
        <v>4032</v>
      </c>
    </row>
    <row r="839" spans="1:1" x14ac:dyDescent="0.35">
      <c r="A839" s="517" t="s">
        <v>4033</v>
      </c>
    </row>
    <row r="840" spans="1:1" x14ac:dyDescent="0.35">
      <c r="A840" s="517" t="s">
        <v>4034</v>
      </c>
    </row>
    <row r="841" spans="1:1" x14ac:dyDescent="0.35">
      <c r="A841" s="517" t="s">
        <v>4035</v>
      </c>
    </row>
    <row r="842" spans="1:1" x14ac:dyDescent="0.35">
      <c r="A842" s="517" t="s">
        <v>4036</v>
      </c>
    </row>
    <row r="843" spans="1:1" x14ac:dyDescent="0.35">
      <c r="A843" s="517" t="s">
        <v>4037</v>
      </c>
    </row>
    <row r="844" spans="1:1" x14ac:dyDescent="0.35">
      <c r="A844" s="517" t="s">
        <v>4038</v>
      </c>
    </row>
    <row r="845" spans="1:1" x14ac:dyDescent="0.35">
      <c r="A845" s="517" t="s">
        <v>4039</v>
      </c>
    </row>
    <row r="846" spans="1:1" x14ac:dyDescent="0.35">
      <c r="A846" s="517" t="s">
        <v>4040</v>
      </c>
    </row>
    <row r="847" spans="1:1" x14ac:dyDescent="0.35">
      <c r="A847" s="517" t="s">
        <v>4041</v>
      </c>
    </row>
    <row r="848" spans="1:1" x14ac:dyDescent="0.35">
      <c r="A848" s="517" t="s">
        <v>4042</v>
      </c>
    </row>
    <row r="849" spans="1:3" x14ac:dyDescent="0.35">
      <c r="A849" s="517" t="s">
        <v>4043</v>
      </c>
    </row>
    <row r="850" spans="1:3" x14ac:dyDescent="0.35">
      <c r="A850" s="517" t="s">
        <v>4044</v>
      </c>
      <c r="B850" s="517"/>
      <c r="C850" s="517"/>
    </row>
    <row r="851" spans="1:3" x14ac:dyDescent="0.35">
      <c r="A851" s="517" t="s">
        <v>4045</v>
      </c>
      <c r="B851" s="517"/>
      <c r="C851" s="517"/>
    </row>
    <row r="852" spans="1:3" x14ac:dyDescent="0.35">
      <c r="A852" s="517" t="s">
        <v>4046</v>
      </c>
      <c r="B852" s="517"/>
      <c r="C852" s="517"/>
    </row>
    <row r="853" spans="1:3" x14ac:dyDescent="0.35">
      <c r="A853" s="517" t="s">
        <v>4047</v>
      </c>
      <c r="B853" s="517"/>
      <c r="C853" s="517"/>
    </row>
    <row r="854" spans="1:3" x14ac:dyDescent="0.35">
      <c r="A854" s="517" t="s">
        <v>4048</v>
      </c>
      <c r="B854" s="517"/>
      <c r="C854" s="517"/>
    </row>
    <row r="855" spans="1:3" x14ac:dyDescent="0.35">
      <c r="A855" s="517" t="s">
        <v>4049</v>
      </c>
      <c r="B855" s="517"/>
      <c r="C855" s="517"/>
    </row>
    <row r="856" spans="1:3" x14ac:dyDescent="0.35">
      <c r="A856" s="517" t="s">
        <v>4050</v>
      </c>
      <c r="B856" s="517"/>
      <c r="C856" s="517"/>
    </row>
    <row r="857" spans="1:3" x14ac:dyDescent="0.35">
      <c r="A857" s="517" t="s">
        <v>4051</v>
      </c>
      <c r="B857" s="517"/>
      <c r="C857" s="517"/>
    </row>
    <row r="858" spans="1:3" x14ac:dyDescent="0.35">
      <c r="A858" s="517" t="s">
        <v>4052</v>
      </c>
      <c r="B858" s="517"/>
      <c r="C858" s="517"/>
    </row>
    <row r="859" spans="1:3" x14ac:dyDescent="0.35">
      <c r="A859" s="517" t="s">
        <v>4053</v>
      </c>
      <c r="B859" s="517"/>
      <c r="C859" s="517"/>
    </row>
    <row r="860" spans="1:3" x14ac:dyDescent="0.35">
      <c r="A860" t="s">
        <v>4054</v>
      </c>
    </row>
    <row r="861" spans="1:3" x14ac:dyDescent="0.35">
      <c r="A861" t="s">
        <v>4055</v>
      </c>
    </row>
    <row r="862" spans="1:3" x14ac:dyDescent="0.35">
      <c r="A862" t="s">
        <v>4056</v>
      </c>
    </row>
    <row r="863" spans="1:3" x14ac:dyDescent="0.35">
      <c r="A863" t="s">
        <v>4057</v>
      </c>
    </row>
    <row r="864" spans="1:3" x14ac:dyDescent="0.35">
      <c r="A864" t="s">
        <v>4058</v>
      </c>
    </row>
    <row r="865" spans="1:3" x14ac:dyDescent="0.35">
      <c r="A865" t="s">
        <v>4059</v>
      </c>
    </row>
    <row r="866" spans="1:3" x14ac:dyDescent="0.35">
      <c r="A866" t="s">
        <v>4060</v>
      </c>
    </row>
    <row r="867" spans="1:3" x14ac:dyDescent="0.35">
      <c r="A867" t="s">
        <v>4061</v>
      </c>
    </row>
    <row r="868" spans="1:3" x14ac:dyDescent="0.35">
      <c r="A868" t="s">
        <v>4062</v>
      </c>
    </row>
    <row r="869" spans="1:3" x14ac:dyDescent="0.35">
      <c r="A869" t="s">
        <v>4063</v>
      </c>
    </row>
    <row r="870" spans="1:3" x14ac:dyDescent="0.35">
      <c r="A870" t="s">
        <v>4064</v>
      </c>
    </row>
    <row r="871" spans="1:3" x14ac:dyDescent="0.35">
      <c r="A871" t="s">
        <v>4065</v>
      </c>
    </row>
    <row r="872" spans="1:3" x14ac:dyDescent="0.35">
      <c r="A872" t="s">
        <v>4066</v>
      </c>
    </row>
    <row r="873" spans="1:3" x14ac:dyDescent="0.35">
      <c r="A873" t="s">
        <v>4067</v>
      </c>
    </row>
    <row r="874" spans="1:3" x14ac:dyDescent="0.35">
      <c r="A874" t="s">
        <v>4068</v>
      </c>
    </row>
    <row r="875" spans="1:3" x14ac:dyDescent="0.35">
      <c r="A875" t="s">
        <v>4069</v>
      </c>
    </row>
    <row r="876" spans="1:3" s="517" customFormat="1" x14ac:dyDescent="0.35">
      <c r="A876" t="s">
        <v>4070</v>
      </c>
      <c r="B876"/>
      <c r="C876"/>
    </row>
    <row r="877" spans="1:3" x14ac:dyDescent="0.35">
      <c r="A877" t="s">
        <v>4071</v>
      </c>
    </row>
    <row r="878" spans="1:3" x14ac:dyDescent="0.35">
      <c r="A878" t="s">
        <v>4072</v>
      </c>
    </row>
    <row r="879" spans="1:3" x14ac:dyDescent="0.35">
      <c r="A879" t="s">
        <v>4073</v>
      </c>
    </row>
    <row r="880" spans="1:3" x14ac:dyDescent="0.35">
      <c r="A880" t="s">
        <v>4074</v>
      </c>
    </row>
    <row r="881" spans="1:3" x14ac:dyDescent="0.35">
      <c r="A881" t="s">
        <v>4075</v>
      </c>
    </row>
    <row r="882" spans="1:3" x14ac:dyDescent="0.35">
      <c r="A882" t="s">
        <v>4076</v>
      </c>
    </row>
    <row r="883" spans="1:3" x14ac:dyDescent="0.35">
      <c r="A883" t="s">
        <v>4077</v>
      </c>
    </row>
    <row r="884" spans="1:3" x14ac:dyDescent="0.35">
      <c r="A884" t="s">
        <v>4078</v>
      </c>
    </row>
    <row r="885" spans="1:3" x14ac:dyDescent="0.35">
      <c r="A885" t="s">
        <v>4079</v>
      </c>
    </row>
    <row r="886" spans="1:3" x14ac:dyDescent="0.35">
      <c r="A886" t="s">
        <v>4080</v>
      </c>
    </row>
    <row r="887" spans="1:3" x14ac:dyDescent="0.35">
      <c r="A887" t="s">
        <v>4081</v>
      </c>
    </row>
    <row r="888" spans="1:3" s="517" customFormat="1" x14ac:dyDescent="0.35">
      <c r="A888" t="s">
        <v>4082</v>
      </c>
      <c r="B888"/>
      <c r="C888"/>
    </row>
    <row r="889" spans="1:3" x14ac:dyDescent="0.35">
      <c r="A889" t="s">
        <v>4083</v>
      </c>
    </row>
    <row r="890" spans="1:3" x14ac:dyDescent="0.35">
      <c r="A890" t="s">
        <v>4084</v>
      </c>
    </row>
    <row r="891" spans="1:3" x14ac:dyDescent="0.35">
      <c r="A891" t="s">
        <v>4085</v>
      </c>
    </row>
    <row r="892" spans="1:3" x14ac:dyDescent="0.35">
      <c r="A892" t="s">
        <v>4086</v>
      </c>
    </row>
    <row r="893" spans="1:3" x14ac:dyDescent="0.35">
      <c r="A893" t="s">
        <v>4087</v>
      </c>
    </row>
    <row r="894" spans="1:3" x14ac:dyDescent="0.35">
      <c r="A894" t="s">
        <v>4088</v>
      </c>
    </row>
    <row r="895" spans="1:3" x14ac:dyDescent="0.35">
      <c r="A895" t="s">
        <v>4089</v>
      </c>
    </row>
    <row r="896" spans="1:3" x14ac:dyDescent="0.35">
      <c r="A896" t="s">
        <v>4090</v>
      </c>
    </row>
    <row r="897" spans="1:1" x14ac:dyDescent="0.35">
      <c r="A897" t="s">
        <v>4091</v>
      </c>
    </row>
    <row r="898" spans="1:1" x14ac:dyDescent="0.35">
      <c r="A898" t="s">
        <v>4092</v>
      </c>
    </row>
    <row r="899" spans="1:1" x14ac:dyDescent="0.35">
      <c r="A899" t="s">
        <v>4093</v>
      </c>
    </row>
    <row r="900" spans="1:1" x14ac:dyDescent="0.35">
      <c r="A900" t="s">
        <v>4094</v>
      </c>
    </row>
    <row r="901" spans="1:1" x14ac:dyDescent="0.35">
      <c r="A901" t="s">
        <v>4095</v>
      </c>
    </row>
    <row r="902" spans="1:1" x14ac:dyDescent="0.35">
      <c r="A902" t="s">
        <v>4096</v>
      </c>
    </row>
    <row r="903" spans="1:1" x14ac:dyDescent="0.35">
      <c r="A903" t="s">
        <v>4097</v>
      </c>
    </row>
    <row r="904" spans="1:1" x14ac:dyDescent="0.35">
      <c r="A904" t="s">
        <v>4098</v>
      </c>
    </row>
    <row r="905" spans="1:1" x14ac:dyDescent="0.35">
      <c r="A905" t="s">
        <v>4099</v>
      </c>
    </row>
    <row r="906" spans="1:1" x14ac:dyDescent="0.35">
      <c r="A906" t="s">
        <v>4100</v>
      </c>
    </row>
    <row r="907" spans="1:1" x14ac:dyDescent="0.35">
      <c r="A907" t="s">
        <v>4101</v>
      </c>
    </row>
    <row r="908" spans="1:1" x14ac:dyDescent="0.35">
      <c r="A908" t="s">
        <v>4102</v>
      </c>
    </row>
    <row r="909" spans="1:1" x14ac:dyDescent="0.35">
      <c r="A909" t="s">
        <v>4103</v>
      </c>
    </row>
    <row r="910" spans="1:1" x14ac:dyDescent="0.35">
      <c r="A910" t="s">
        <v>4104</v>
      </c>
    </row>
    <row r="911" spans="1:1" x14ac:dyDescent="0.35">
      <c r="A911" t="s">
        <v>4105</v>
      </c>
    </row>
    <row r="912" spans="1:1" x14ac:dyDescent="0.35">
      <c r="A912" t="s">
        <v>4106</v>
      </c>
    </row>
    <row r="913" spans="1:1" x14ac:dyDescent="0.35">
      <c r="A913" t="s">
        <v>4107</v>
      </c>
    </row>
    <row r="914" spans="1:1" x14ac:dyDescent="0.35">
      <c r="A914" t="s">
        <v>4108</v>
      </c>
    </row>
    <row r="915" spans="1:1" x14ac:dyDescent="0.35">
      <c r="A915" t="s">
        <v>4109</v>
      </c>
    </row>
    <row r="916" spans="1:1" x14ac:dyDescent="0.35">
      <c r="A916" t="s">
        <v>4110</v>
      </c>
    </row>
    <row r="917" spans="1:1" x14ac:dyDescent="0.35">
      <c r="A917" t="s">
        <v>4111</v>
      </c>
    </row>
    <row r="918" spans="1:1" x14ac:dyDescent="0.35">
      <c r="A918" t="s">
        <v>4112</v>
      </c>
    </row>
    <row r="919" spans="1:1" x14ac:dyDescent="0.35">
      <c r="A919" t="s">
        <v>4113</v>
      </c>
    </row>
    <row r="920" spans="1:1" x14ac:dyDescent="0.35">
      <c r="A920" t="s">
        <v>4114</v>
      </c>
    </row>
    <row r="921" spans="1:1" x14ac:dyDescent="0.35">
      <c r="A921" t="s">
        <v>4115</v>
      </c>
    </row>
    <row r="922" spans="1:1" x14ac:dyDescent="0.35">
      <c r="A922" t="s">
        <v>4116</v>
      </c>
    </row>
    <row r="923" spans="1:1" x14ac:dyDescent="0.35">
      <c r="A923" t="s">
        <v>4117</v>
      </c>
    </row>
    <row r="924" spans="1:1" x14ac:dyDescent="0.35">
      <c r="A924" t="s">
        <v>4118</v>
      </c>
    </row>
    <row r="925" spans="1:1" x14ac:dyDescent="0.35">
      <c r="A925" t="s">
        <v>4119</v>
      </c>
    </row>
    <row r="926" spans="1:1" x14ac:dyDescent="0.35">
      <c r="A926" t="s">
        <v>4120</v>
      </c>
    </row>
    <row r="927" spans="1:1" x14ac:dyDescent="0.35">
      <c r="A927" t="s">
        <v>4121</v>
      </c>
    </row>
    <row r="928" spans="1:1" x14ac:dyDescent="0.35">
      <c r="A928" t="s">
        <v>4122</v>
      </c>
    </row>
    <row r="929" spans="1:3" x14ac:dyDescent="0.35">
      <c r="A929" t="s">
        <v>4123</v>
      </c>
    </row>
    <row r="930" spans="1:3" x14ac:dyDescent="0.35">
      <c r="A930" t="s">
        <v>4124</v>
      </c>
    </row>
    <row r="931" spans="1:3" x14ac:dyDescent="0.35">
      <c r="A931" t="s">
        <v>4125</v>
      </c>
    </row>
    <row r="932" spans="1:3" x14ac:dyDescent="0.35">
      <c r="A932" t="s">
        <v>4126</v>
      </c>
    </row>
    <row r="933" spans="1:3" x14ac:dyDescent="0.35">
      <c r="A933" t="s">
        <v>4127</v>
      </c>
    </row>
    <row r="934" spans="1:3" x14ac:dyDescent="0.35">
      <c r="A934" t="s">
        <v>4128</v>
      </c>
    </row>
    <row r="935" spans="1:3" x14ac:dyDescent="0.35">
      <c r="A935" t="s">
        <v>4129</v>
      </c>
    </row>
    <row r="936" spans="1:3" x14ac:dyDescent="0.35">
      <c r="A936" t="s">
        <v>4130</v>
      </c>
    </row>
    <row r="937" spans="1:3" s="517" customFormat="1" x14ac:dyDescent="0.35">
      <c r="A937" t="s">
        <v>4131</v>
      </c>
      <c r="B937"/>
      <c r="C937"/>
    </row>
    <row r="938" spans="1:3" x14ac:dyDescent="0.35">
      <c r="A938" t="s">
        <v>4132</v>
      </c>
    </row>
    <row r="939" spans="1:3" x14ac:dyDescent="0.35">
      <c r="A939" t="s">
        <v>4133</v>
      </c>
    </row>
    <row r="940" spans="1:3" x14ac:dyDescent="0.35">
      <c r="A940" t="s">
        <v>4134</v>
      </c>
    </row>
    <row r="941" spans="1:3" x14ac:dyDescent="0.35">
      <c r="A941" t="s">
        <v>4135</v>
      </c>
    </row>
    <row r="942" spans="1:3" x14ac:dyDescent="0.35">
      <c r="A942" t="s">
        <v>4136</v>
      </c>
    </row>
    <row r="943" spans="1:3" x14ac:dyDescent="0.35">
      <c r="A943" s="517" t="s">
        <v>4137</v>
      </c>
      <c r="B943" s="517"/>
      <c r="C943" s="517"/>
    </row>
    <row r="944" spans="1:3" x14ac:dyDescent="0.35">
      <c r="A944" t="s">
        <v>4138</v>
      </c>
    </row>
    <row r="945" spans="1:3" x14ac:dyDescent="0.35">
      <c r="A945" t="s">
        <v>4139</v>
      </c>
    </row>
    <row r="946" spans="1:3" x14ac:dyDescent="0.35">
      <c r="A946" s="517" t="s">
        <v>4140</v>
      </c>
      <c r="B946" s="517"/>
      <c r="C946" s="517"/>
    </row>
    <row r="947" spans="1:3" x14ac:dyDescent="0.35">
      <c r="A947" s="518" t="s">
        <v>4141</v>
      </c>
      <c r="B947" s="517"/>
      <c r="C947" s="517"/>
    </row>
    <row r="948" spans="1:3" x14ac:dyDescent="0.35">
      <c r="A948" t="s">
        <v>4142</v>
      </c>
    </row>
    <row r="949" spans="1:3" x14ac:dyDescent="0.35">
      <c r="A949" t="s">
        <v>4143</v>
      </c>
    </row>
    <row r="950" spans="1:3" x14ac:dyDescent="0.35">
      <c r="A950" t="s">
        <v>4144</v>
      </c>
    </row>
    <row r="951" spans="1:3" x14ac:dyDescent="0.35">
      <c r="A951" t="s">
        <v>4145</v>
      </c>
    </row>
    <row r="952" spans="1:3" x14ac:dyDescent="0.35">
      <c r="A952" s="518" t="s">
        <v>4146</v>
      </c>
      <c r="B952" s="517"/>
      <c r="C952" s="517"/>
    </row>
    <row r="953" spans="1:3" x14ac:dyDescent="0.35">
      <c r="A953" s="518" t="s">
        <v>4147</v>
      </c>
      <c r="B953" s="517"/>
      <c r="C953" s="517"/>
    </row>
    <row r="954" spans="1:3" x14ac:dyDescent="0.35">
      <c r="A954" t="s">
        <v>4148</v>
      </c>
    </row>
    <row r="955" spans="1:3" x14ac:dyDescent="0.35">
      <c r="A955" t="s">
        <v>4149</v>
      </c>
    </row>
    <row r="956" spans="1:3" x14ac:dyDescent="0.35">
      <c r="A956" t="s">
        <v>4150</v>
      </c>
    </row>
    <row r="957" spans="1:3" x14ac:dyDescent="0.35">
      <c r="A957" t="s">
        <v>4151</v>
      </c>
    </row>
    <row r="958" spans="1:3" x14ac:dyDescent="0.35">
      <c r="A958" t="s">
        <v>4152</v>
      </c>
    </row>
    <row r="959" spans="1:3" x14ac:dyDescent="0.35">
      <c r="A959" t="s">
        <v>4153</v>
      </c>
    </row>
    <row r="960" spans="1:3" x14ac:dyDescent="0.35">
      <c r="A960" t="s">
        <v>4154</v>
      </c>
    </row>
    <row r="961" spans="1:3" x14ac:dyDescent="0.35">
      <c r="A961" t="s">
        <v>4155</v>
      </c>
    </row>
    <row r="962" spans="1:3" x14ac:dyDescent="0.35">
      <c r="A962" t="s">
        <v>4156</v>
      </c>
    </row>
    <row r="963" spans="1:3" x14ac:dyDescent="0.35">
      <c r="A963" t="s">
        <v>4157</v>
      </c>
    </row>
    <row r="964" spans="1:3" x14ac:dyDescent="0.35">
      <c r="A964" t="s">
        <v>4158</v>
      </c>
    </row>
    <row r="965" spans="1:3" x14ac:dyDescent="0.35">
      <c r="A965" t="s">
        <v>4159</v>
      </c>
    </row>
    <row r="966" spans="1:3" x14ac:dyDescent="0.35">
      <c r="A966" t="s">
        <v>4160</v>
      </c>
    </row>
    <row r="967" spans="1:3" x14ac:dyDescent="0.35">
      <c r="A967" t="s">
        <v>4161</v>
      </c>
    </row>
    <row r="968" spans="1:3" x14ac:dyDescent="0.35">
      <c r="A968" t="s">
        <v>4162</v>
      </c>
    </row>
    <row r="969" spans="1:3" x14ac:dyDescent="0.35">
      <c r="A969" t="s">
        <v>4163</v>
      </c>
    </row>
    <row r="970" spans="1:3" x14ac:dyDescent="0.35">
      <c r="A970" t="s">
        <v>4164</v>
      </c>
    </row>
    <row r="971" spans="1:3" x14ac:dyDescent="0.35">
      <c r="A971" t="s">
        <v>4165</v>
      </c>
    </row>
    <row r="972" spans="1:3" x14ac:dyDescent="0.35">
      <c r="A972" t="s">
        <v>4166</v>
      </c>
    </row>
    <row r="973" spans="1:3" x14ac:dyDescent="0.35">
      <c r="A973" t="s">
        <v>4167</v>
      </c>
    </row>
    <row r="974" spans="1:3" x14ac:dyDescent="0.35">
      <c r="A974" t="s">
        <v>4434</v>
      </c>
      <c r="C974">
        <v>1</v>
      </c>
    </row>
    <row r="975" spans="1:3" x14ac:dyDescent="0.35">
      <c r="A975" t="s">
        <v>4435</v>
      </c>
      <c r="C975">
        <v>1</v>
      </c>
    </row>
    <row r="976" spans="1:3" x14ac:dyDescent="0.35">
      <c r="A976" t="s">
        <v>4436</v>
      </c>
      <c r="C976">
        <v>1</v>
      </c>
    </row>
    <row r="977" spans="1:3" x14ac:dyDescent="0.35">
      <c r="A977" t="s">
        <v>4437</v>
      </c>
      <c r="C977">
        <v>1</v>
      </c>
    </row>
    <row r="978" spans="1:3" x14ac:dyDescent="0.35">
      <c r="A978" t="s">
        <v>4438</v>
      </c>
      <c r="C978">
        <v>1</v>
      </c>
    </row>
    <row r="979" spans="1:3" x14ac:dyDescent="0.35">
      <c r="A979" t="s">
        <v>4439</v>
      </c>
      <c r="C979">
        <v>1</v>
      </c>
    </row>
    <row r="980" spans="1:3" x14ac:dyDescent="0.35">
      <c r="A980" t="s">
        <v>4440</v>
      </c>
      <c r="C980">
        <v>1</v>
      </c>
    </row>
    <row r="981" spans="1:3" x14ac:dyDescent="0.35">
      <c r="A981" t="s">
        <v>4441</v>
      </c>
      <c r="C981">
        <v>1</v>
      </c>
    </row>
    <row r="982" spans="1:3" x14ac:dyDescent="0.35">
      <c r="A982" t="s">
        <v>4442</v>
      </c>
      <c r="C982">
        <v>1</v>
      </c>
    </row>
    <row r="983" spans="1:3" x14ac:dyDescent="0.35">
      <c r="A983" t="s">
        <v>4443</v>
      </c>
      <c r="C983">
        <v>1</v>
      </c>
    </row>
    <row r="984" spans="1:3" x14ac:dyDescent="0.35">
      <c r="A984" t="s">
        <v>4444</v>
      </c>
      <c r="C984">
        <v>1</v>
      </c>
    </row>
    <row r="985" spans="1:3" x14ac:dyDescent="0.35">
      <c r="A985" t="s">
        <v>4445</v>
      </c>
      <c r="C985">
        <v>1</v>
      </c>
    </row>
    <row r="986" spans="1:3" x14ac:dyDescent="0.35">
      <c r="A986" t="s">
        <v>4446</v>
      </c>
      <c r="C986">
        <v>1</v>
      </c>
    </row>
    <row r="987" spans="1:3" x14ac:dyDescent="0.35">
      <c r="A987" t="s">
        <v>4447</v>
      </c>
      <c r="C987">
        <v>1</v>
      </c>
    </row>
    <row r="988" spans="1:3" x14ac:dyDescent="0.35">
      <c r="A988" t="s">
        <v>4448</v>
      </c>
      <c r="C988">
        <v>1</v>
      </c>
    </row>
    <row r="989" spans="1:3" x14ac:dyDescent="0.35">
      <c r="A989" t="s">
        <v>4449</v>
      </c>
      <c r="C989">
        <v>1</v>
      </c>
    </row>
    <row r="990" spans="1:3" x14ac:dyDescent="0.35">
      <c r="A990" t="s">
        <v>4450</v>
      </c>
      <c r="C990">
        <v>1</v>
      </c>
    </row>
    <row r="991" spans="1:3" x14ac:dyDescent="0.35">
      <c r="A991" t="s">
        <v>4451</v>
      </c>
      <c r="C991">
        <v>1</v>
      </c>
    </row>
    <row r="992" spans="1:3" x14ac:dyDescent="0.35">
      <c r="A992" t="s">
        <v>4452</v>
      </c>
      <c r="C992">
        <v>0</v>
      </c>
    </row>
    <row r="993" spans="1:3" x14ac:dyDescent="0.35">
      <c r="A993" t="s">
        <v>4453</v>
      </c>
      <c r="C993">
        <v>0</v>
      </c>
    </row>
    <row r="994" spans="1:3" x14ac:dyDescent="0.35">
      <c r="A994" t="s">
        <v>4454</v>
      </c>
      <c r="C994">
        <v>0</v>
      </c>
    </row>
    <row r="995" spans="1:3" x14ac:dyDescent="0.35">
      <c r="A995" t="s">
        <v>4455</v>
      </c>
      <c r="C995">
        <v>0</v>
      </c>
    </row>
    <row r="996" spans="1:3" x14ac:dyDescent="0.35">
      <c r="A996" t="s">
        <v>4456</v>
      </c>
      <c r="C996">
        <v>0</v>
      </c>
    </row>
    <row r="997" spans="1:3" x14ac:dyDescent="0.35">
      <c r="A997" t="s">
        <v>4457</v>
      </c>
      <c r="C997">
        <v>0</v>
      </c>
    </row>
    <row r="998" spans="1:3" x14ac:dyDescent="0.35">
      <c r="A998" t="s">
        <v>4458</v>
      </c>
      <c r="C998">
        <v>0</v>
      </c>
    </row>
    <row r="999" spans="1:3" x14ac:dyDescent="0.35">
      <c r="A999" t="s">
        <v>4459</v>
      </c>
      <c r="C999">
        <v>0</v>
      </c>
    </row>
    <row r="1000" spans="1:3" x14ac:dyDescent="0.35">
      <c r="A1000" t="s">
        <v>4460</v>
      </c>
      <c r="C1000">
        <v>0</v>
      </c>
    </row>
    <row r="1001" spans="1:3" x14ac:dyDescent="0.35">
      <c r="A1001" t="s">
        <v>4461</v>
      </c>
      <c r="C1001">
        <v>0</v>
      </c>
    </row>
    <row r="1002" spans="1:3" x14ac:dyDescent="0.35">
      <c r="A1002" t="s">
        <v>4462</v>
      </c>
      <c r="C1002">
        <v>0</v>
      </c>
    </row>
    <row r="1003" spans="1:3" x14ac:dyDescent="0.35">
      <c r="A1003" t="s">
        <v>4463</v>
      </c>
      <c r="C1003">
        <v>0</v>
      </c>
    </row>
    <row r="1004" spans="1:3" x14ac:dyDescent="0.35">
      <c r="A1004" t="s">
        <v>4464</v>
      </c>
      <c r="C1004">
        <v>0</v>
      </c>
    </row>
    <row r="1005" spans="1:3" x14ac:dyDescent="0.35">
      <c r="A1005" t="s">
        <v>4465</v>
      </c>
      <c r="C1005">
        <v>0</v>
      </c>
    </row>
    <row r="1006" spans="1:3" x14ac:dyDescent="0.35">
      <c r="A1006" s="517" t="s">
        <v>4466</v>
      </c>
      <c r="B1006" s="517"/>
      <c r="C1006" s="517">
        <v>0</v>
      </c>
    </row>
    <row r="1007" spans="1:3" x14ac:dyDescent="0.35">
      <c r="A1007" t="s">
        <v>4467</v>
      </c>
      <c r="C1007">
        <v>0</v>
      </c>
    </row>
    <row r="1008" spans="1:3" x14ac:dyDescent="0.35">
      <c r="A1008" t="s">
        <v>4468</v>
      </c>
      <c r="C1008">
        <v>0</v>
      </c>
    </row>
    <row r="1009" spans="1:3" x14ac:dyDescent="0.35">
      <c r="A1009" t="s">
        <v>4469</v>
      </c>
      <c r="C1009">
        <v>0</v>
      </c>
    </row>
    <row r="1010" spans="1:3" x14ac:dyDescent="0.35">
      <c r="A1010" t="s">
        <v>4470</v>
      </c>
    </row>
    <row r="1011" spans="1:3" x14ac:dyDescent="0.35">
      <c r="A1011" t="s">
        <v>4471</v>
      </c>
    </row>
    <row r="1012" spans="1:3" x14ac:dyDescent="0.35">
      <c r="A1012" t="s">
        <v>4472</v>
      </c>
    </row>
    <row r="1013" spans="1:3" x14ac:dyDescent="0.35">
      <c r="A1013" t="s">
        <v>4473</v>
      </c>
    </row>
    <row r="1014" spans="1:3" x14ac:dyDescent="0.35">
      <c r="A1014" t="s">
        <v>4474</v>
      </c>
      <c r="C1014">
        <v>5000</v>
      </c>
    </row>
    <row r="1015" spans="1:3" x14ac:dyDescent="0.35">
      <c r="A1015" t="s">
        <v>4475</v>
      </c>
      <c r="C1015">
        <v>5000</v>
      </c>
    </row>
    <row r="1016" spans="1:3" x14ac:dyDescent="0.35">
      <c r="A1016" t="s">
        <v>4476</v>
      </c>
      <c r="C1016">
        <v>5000</v>
      </c>
    </row>
    <row r="1017" spans="1:3" x14ac:dyDescent="0.35">
      <c r="A1017" t="s">
        <v>4477</v>
      </c>
      <c r="C1017">
        <v>5000</v>
      </c>
    </row>
    <row r="1018" spans="1:3" x14ac:dyDescent="0.35">
      <c r="A1018" s="517" t="s">
        <v>4478</v>
      </c>
      <c r="B1018" s="517"/>
      <c r="C1018" s="517">
        <v>5000</v>
      </c>
    </row>
    <row r="1019" spans="1:3" x14ac:dyDescent="0.35">
      <c r="A1019" t="s">
        <v>4479</v>
      </c>
      <c r="C1019">
        <v>0</v>
      </c>
    </row>
    <row r="1020" spans="1:3" x14ac:dyDescent="0.35">
      <c r="A1020" t="s">
        <v>4480</v>
      </c>
      <c r="C1020">
        <v>0</v>
      </c>
    </row>
    <row r="1021" spans="1:3" x14ac:dyDescent="0.35">
      <c r="A1021" t="s">
        <v>4481</v>
      </c>
      <c r="C1021">
        <v>0</v>
      </c>
    </row>
    <row r="1022" spans="1:3" x14ac:dyDescent="0.35">
      <c r="A1022" t="s">
        <v>4482</v>
      </c>
      <c r="C1022">
        <v>0</v>
      </c>
    </row>
    <row r="1023" spans="1:3" x14ac:dyDescent="0.35">
      <c r="A1023" t="s">
        <v>4483</v>
      </c>
      <c r="C1023">
        <v>0</v>
      </c>
    </row>
    <row r="1024" spans="1:3" x14ac:dyDescent="0.35">
      <c r="A1024" t="s">
        <v>4484</v>
      </c>
      <c r="C1024">
        <v>0</v>
      </c>
    </row>
    <row r="1025" spans="1:3" x14ac:dyDescent="0.35">
      <c r="A1025" t="s">
        <v>4485</v>
      </c>
      <c r="C1025">
        <v>0</v>
      </c>
    </row>
    <row r="1026" spans="1:3" x14ac:dyDescent="0.35">
      <c r="A1026" t="s">
        <v>4486</v>
      </c>
      <c r="C1026">
        <v>0</v>
      </c>
    </row>
    <row r="1027" spans="1:3" x14ac:dyDescent="0.35">
      <c r="A1027" t="s">
        <v>4487</v>
      </c>
      <c r="C1027">
        <v>0</v>
      </c>
    </row>
    <row r="1028" spans="1:3" x14ac:dyDescent="0.35">
      <c r="A1028" t="s">
        <v>4488</v>
      </c>
      <c r="C1028">
        <v>0</v>
      </c>
    </row>
    <row r="1029" spans="1:3" x14ac:dyDescent="0.35">
      <c r="A1029" t="s">
        <v>4489</v>
      </c>
      <c r="C1029">
        <v>0</v>
      </c>
    </row>
    <row r="1030" spans="1:3" x14ac:dyDescent="0.35">
      <c r="A1030" t="s">
        <v>4490</v>
      </c>
      <c r="C1030">
        <v>0</v>
      </c>
    </row>
    <row r="1031" spans="1:3" x14ac:dyDescent="0.35">
      <c r="A1031" t="s">
        <v>4491</v>
      </c>
      <c r="C1031">
        <v>0</v>
      </c>
    </row>
    <row r="1032" spans="1:3" x14ac:dyDescent="0.35">
      <c r="A1032" t="s">
        <v>4492</v>
      </c>
      <c r="C1032">
        <v>0</v>
      </c>
    </row>
    <row r="1033" spans="1:3" x14ac:dyDescent="0.35">
      <c r="A1033" t="s">
        <v>4493</v>
      </c>
      <c r="C1033">
        <v>0</v>
      </c>
    </row>
    <row r="1034" spans="1:3" x14ac:dyDescent="0.35">
      <c r="A1034" t="s">
        <v>4494</v>
      </c>
      <c r="C1034">
        <v>0</v>
      </c>
    </row>
    <row r="1035" spans="1:3" x14ac:dyDescent="0.35">
      <c r="A1035" t="s">
        <v>4495</v>
      </c>
      <c r="C1035">
        <v>0</v>
      </c>
    </row>
    <row r="1036" spans="1:3" x14ac:dyDescent="0.35">
      <c r="A1036" s="518" t="s">
        <v>4496</v>
      </c>
      <c r="C1036">
        <v>0</v>
      </c>
    </row>
    <row r="1037" spans="1:3" x14ac:dyDescent="0.35">
      <c r="A1037" s="518" t="s">
        <v>4497</v>
      </c>
      <c r="C1037">
        <v>1</v>
      </c>
    </row>
    <row r="1038" spans="1:3" x14ac:dyDescent="0.35">
      <c r="A1038" s="518" t="s">
        <v>4498</v>
      </c>
      <c r="C1038">
        <v>0</v>
      </c>
    </row>
    <row r="1039" spans="1:3" x14ac:dyDescent="0.35">
      <c r="A1039" s="518" t="s">
        <v>4499</v>
      </c>
      <c r="C1039">
        <v>0</v>
      </c>
    </row>
    <row r="1040" spans="1:3" x14ac:dyDescent="0.35">
      <c r="A1040" s="518" t="s">
        <v>4500</v>
      </c>
      <c r="C1040">
        <v>0</v>
      </c>
    </row>
    <row r="1041" spans="1:3" x14ac:dyDescent="0.35">
      <c r="A1041" s="518" t="s">
        <v>4501</v>
      </c>
      <c r="C1041">
        <v>1</v>
      </c>
    </row>
    <row r="1042" spans="1:3" x14ac:dyDescent="0.35">
      <c r="A1042" s="518" t="s">
        <v>4502</v>
      </c>
      <c r="C1042">
        <v>1</v>
      </c>
    </row>
    <row r="1043" spans="1:3" x14ac:dyDescent="0.35">
      <c r="A1043" s="518" t="s">
        <v>4503</v>
      </c>
      <c r="C1043">
        <v>1</v>
      </c>
    </row>
    <row r="1044" spans="1:3" x14ac:dyDescent="0.35">
      <c r="A1044" s="518" t="s">
        <v>4504</v>
      </c>
      <c r="C1044">
        <v>1</v>
      </c>
    </row>
    <row r="1045" spans="1:3" x14ac:dyDescent="0.35">
      <c r="A1045" s="518" t="s">
        <v>4505</v>
      </c>
      <c r="C1045">
        <v>1</v>
      </c>
    </row>
    <row r="1046" spans="1:3" x14ac:dyDescent="0.35">
      <c r="A1046" s="518" t="s">
        <v>4506</v>
      </c>
      <c r="C1046">
        <v>1</v>
      </c>
    </row>
    <row r="1047" spans="1:3" x14ac:dyDescent="0.35">
      <c r="A1047" s="518" t="s">
        <v>4507</v>
      </c>
      <c r="C1047">
        <v>1</v>
      </c>
    </row>
    <row r="1048" spans="1:3" x14ac:dyDescent="0.35">
      <c r="A1048" s="518" t="s">
        <v>4508</v>
      </c>
      <c r="C1048">
        <v>1</v>
      </c>
    </row>
    <row r="1049" spans="1:3" x14ac:dyDescent="0.35">
      <c r="A1049" s="518" t="s">
        <v>4509</v>
      </c>
      <c r="C1049">
        <v>1</v>
      </c>
    </row>
    <row r="1050" spans="1:3" x14ac:dyDescent="0.35">
      <c r="A1050" s="518" t="s">
        <v>4510</v>
      </c>
      <c r="C1050">
        <v>1</v>
      </c>
    </row>
    <row r="1051" spans="1:3" x14ac:dyDescent="0.35">
      <c r="A1051" s="518" t="s">
        <v>4511</v>
      </c>
      <c r="C1051">
        <v>1</v>
      </c>
    </row>
    <row r="1052" spans="1:3" x14ac:dyDescent="0.35">
      <c r="A1052" s="518" t="s">
        <v>4512</v>
      </c>
      <c r="C1052">
        <v>1</v>
      </c>
    </row>
    <row r="1053" spans="1:3" x14ac:dyDescent="0.35">
      <c r="A1053" s="518" t="s">
        <v>4513</v>
      </c>
      <c r="C1053">
        <v>1</v>
      </c>
    </row>
    <row r="1054" spans="1:3" x14ac:dyDescent="0.35">
      <c r="A1054" s="518" t="s">
        <v>4514</v>
      </c>
      <c r="C1054">
        <v>1</v>
      </c>
    </row>
    <row r="1055" spans="1:3" x14ac:dyDescent="0.35">
      <c r="A1055" s="518" t="s">
        <v>4515</v>
      </c>
      <c r="C1055">
        <v>1</v>
      </c>
    </row>
    <row r="1056" spans="1:3" x14ac:dyDescent="0.35">
      <c r="A1056" s="518" t="s">
        <v>4516</v>
      </c>
      <c r="C1056">
        <v>1</v>
      </c>
    </row>
    <row r="1057" spans="1:3" x14ac:dyDescent="0.35">
      <c r="A1057" s="518" t="s">
        <v>4517</v>
      </c>
      <c r="C1057">
        <v>1</v>
      </c>
    </row>
    <row r="1058" spans="1:3" x14ac:dyDescent="0.35">
      <c r="A1058" s="518" t="s">
        <v>4518</v>
      </c>
      <c r="C1058">
        <v>1</v>
      </c>
    </row>
    <row r="1059" spans="1:3" x14ac:dyDescent="0.35">
      <c r="A1059" s="518" t="s">
        <v>4519</v>
      </c>
      <c r="C1059">
        <v>1</v>
      </c>
    </row>
    <row r="1060" spans="1:3" x14ac:dyDescent="0.35">
      <c r="A1060" s="518" t="s">
        <v>4520</v>
      </c>
      <c r="C1060">
        <v>1</v>
      </c>
    </row>
    <row r="1061" spans="1:3" x14ac:dyDescent="0.35">
      <c r="A1061" s="518" t="s">
        <v>4521</v>
      </c>
      <c r="C1061" t="b">
        <v>0</v>
      </c>
    </row>
    <row r="1062" spans="1:3" x14ac:dyDescent="0.35">
      <c r="A1062" s="518" t="s">
        <v>4522</v>
      </c>
      <c r="C1062" t="b">
        <v>0</v>
      </c>
    </row>
    <row r="1063" spans="1:3" x14ac:dyDescent="0.35">
      <c r="A1063" s="518" t="s">
        <v>4523</v>
      </c>
    </row>
    <row r="1064" spans="1:3" x14ac:dyDescent="0.35">
      <c r="A1064" s="518" t="s">
        <v>4524</v>
      </c>
    </row>
    <row r="1065" spans="1:3" x14ac:dyDescent="0.35">
      <c r="A1065" s="518" t="s">
        <v>4525</v>
      </c>
      <c r="C1065">
        <v>1</v>
      </c>
    </row>
    <row r="1066" spans="1:3" x14ac:dyDescent="0.35">
      <c r="A1066" s="518" t="s">
        <v>4526</v>
      </c>
      <c r="C1066">
        <v>1</v>
      </c>
    </row>
    <row r="1067" spans="1:3" x14ac:dyDescent="0.35">
      <c r="A1067" s="518" t="s">
        <v>4527</v>
      </c>
      <c r="B1067" s="517"/>
      <c r="C1067" s="517">
        <v>1</v>
      </c>
    </row>
    <row r="1068" spans="1:3" x14ac:dyDescent="0.35">
      <c r="A1068" s="518" t="s">
        <v>4528</v>
      </c>
      <c r="C1068">
        <v>1</v>
      </c>
    </row>
    <row r="1069" spans="1:3" x14ac:dyDescent="0.35">
      <c r="A1069" s="518" t="s">
        <v>4529</v>
      </c>
      <c r="C1069">
        <v>1</v>
      </c>
    </row>
    <row r="1070" spans="1:3" x14ac:dyDescent="0.35">
      <c r="A1070" s="518" t="s">
        <v>4530</v>
      </c>
      <c r="C1070">
        <v>1</v>
      </c>
    </row>
    <row r="1071" spans="1:3" x14ac:dyDescent="0.35">
      <c r="A1071" s="518" t="s">
        <v>4531</v>
      </c>
      <c r="C1071">
        <v>1</v>
      </c>
    </row>
    <row r="1072" spans="1:3" x14ac:dyDescent="0.35">
      <c r="A1072" s="518" t="s">
        <v>4532</v>
      </c>
      <c r="C1072">
        <v>1</v>
      </c>
    </row>
    <row r="1073" spans="1:3" x14ac:dyDescent="0.35">
      <c r="A1073" s="518" t="s">
        <v>4533</v>
      </c>
      <c r="C1073">
        <v>1</v>
      </c>
    </row>
    <row r="1074" spans="1:3" x14ac:dyDescent="0.35">
      <c r="A1074" s="518" t="s">
        <v>4534</v>
      </c>
      <c r="C1074">
        <v>1</v>
      </c>
    </row>
    <row r="1075" spans="1:3" x14ac:dyDescent="0.35">
      <c r="A1075" s="518" t="s">
        <v>4535</v>
      </c>
      <c r="C1075">
        <v>1</v>
      </c>
    </row>
    <row r="1076" spans="1:3" x14ac:dyDescent="0.35">
      <c r="A1076" s="518" t="s">
        <v>4536</v>
      </c>
      <c r="C1076">
        <v>1</v>
      </c>
    </row>
    <row r="1077" spans="1:3" x14ac:dyDescent="0.35">
      <c r="A1077" s="518" t="s">
        <v>4537</v>
      </c>
      <c r="C1077">
        <v>1</v>
      </c>
    </row>
    <row r="1078" spans="1:3" x14ac:dyDescent="0.35">
      <c r="A1078" s="518" t="s">
        <v>4538</v>
      </c>
      <c r="C1078">
        <v>1</v>
      </c>
    </row>
    <row r="1079" spans="1:3" x14ac:dyDescent="0.35">
      <c r="A1079" s="518" t="s">
        <v>4539</v>
      </c>
      <c r="C1079">
        <v>1</v>
      </c>
    </row>
    <row r="1080" spans="1:3" x14ac:dyDescent="0.35">
      <c r="A1080" s="518" t="s">
        <v>4540</v>
      </c>
      <c r="C1080">
        <v>1</v>
      </c>
    </row>
    <row r="1081" spans="1:3" x14ac:dyDescent="0.35">
      <c r="A1081" s="518" t="s">
        <v>4541</v>
      </c>
      <c r="C1081">
        <v>1</v>
      </c>
    </row>
    <row r="1082" spans="1:3" x14ac:dyDescent="0.35">
      <c r="A1082" s="518" t="s">
        <v>4542</v>
      </c>
      <c r="C1082">
        <v>1</v>
      </c>
    </row>
    <row r="1083" spans="1:3" x14ac:dyDescent="0.35">
      <c r="A1083" s="518" t="s">
        <v>4543</v>
      </c>
      <c r="C1083">
        <v>5000</v>
      </c>
    </row>
    <row r="1084" spans="1:3" x14ac:dyDescent="0.35">
      <c r="A1084" s="518" t="s">
        <v>4544</v>
      </c>
      <c r="C1084">
        <v>5000</v>
      </c>
    </row>
    <row r="1085" spans="1:3" x14ac:dyDescent="0.35">
      <c r="A1085" s="518" t="s">
        <v>4763</v>
      </c>
      <c r="C1085">
        <v>1</v>
      </c>
    </row>
    <row r="1086" spans="1:3" x14ac:dyDescent="0.35">
      <c r="A1086" s="518" t="s">
        <v>4764</v>
      </c>
      <c r="C1086">
        <v>1</v>
      </c>
    </row>
    <row r="1087" spans="1:3" x14ac:dyDescent="0.35">
      <c r="A1087" s="518" t="s">
        <v>4545</v>
      </c>
      <c r="C1087">
        <v>5000</v>
      </c>
    </row>
    <row r="1088" spans="1:3" x14ac:dyDescent="0.35">
      <c r="A1088" s="518" t="s">
        <v>4546</v>
      </c>
      <c r="C1088">
        <v>5000</v>
      </c>
    </row>
    <row r="1089" spans="1:3" x14ac:dyDescent="0.35">
      <c r="A1089" s="518" t="s">
        <v>4547</v>
      </c>
      <c r="C1089">
        <v>5000</v>
      </c>
    </row>
    <row r="1090" spans="1:3" x14ac:dyDescent="0.35">
      <c r="A1090" s="518" t="s">
        <v>4548</v>
      </c>
      <c r="C1090">
        <v>5000</v>
      </c>
    </row>
    <row r="1091" spans="1:3" x14ac:dyDescent="0.35">
      <c r="A1091" s="518" t="s">
        <v>4549</v>
      </c>
      <c r="C1091">
        <v>0</v>
      </c>
    </row>
    <row r="1092" spans="1:3" x14ac:dyDescent="0.35">
      <c r="A1092" s="518" t="s">
        <v>4550</v>
      </c>
      <c r="C1092">
        <v>0</v>
      </c>
    </row>
    <row r="1093" spans="1:3" x14ac:dyDescent="0.35">
      <c r="A1093" s="518" t="s">
        <v>4551</v>
      </c>
      <c r="C1093">
        <v>0</v>
      </c>
    </row>
    <row r="1094" spans="1:3" x14ac:dyDescent="0.35">
      <c r="A1094" s="518" t="s">
        <v>4552</v>
      </c>
      <c r="C1094">
        <v>0</v>
      </c>
    </row>
    <row r="1095" spans="1:3" x14ac:dyDescent="0.35">
      <c r="A1095" s="518" t="s">
        <v>4553</v>
      </c>
      <c r="C1095">
        <v>0</v>
      </c>
    </row>
    <row r="1096" spans="1:3" x14ac:dyDescent="0.35">
      <c r="A1096" s="518" t="s">
        <v>4554</v>
      </c>
      <c r="C1096">
        <v>0</v>
      </c>
    </row>
    <row r="1097" spans="1:3" x14ac:dyDescent="0.35">
      <c r="A1097" s="518" t="s">
        <v>4555</v>
      </c>
      <c r="C1097">
        <v>0</v>
      </c>
    </row>
    <row r="1098" spans="1:3" x14ac:dyDescent="0.35">
      <c r="A1098" s="518" t="s">
        <v>4556</v>
      </c>
      <c r="C1098">
        <v>0</v>
      </c>
    </row>
    <row r="1099" spans="1:3" x14ac:dyDescent="0.35">
      <c r="A1099" t="s">
        <v>4557</v>
      </c>
      <c r="C1099">
        <v>0</v>
      </c>
    </row>
    <row r="1100" spans="1:3" x14ac:dyDescent="0.35">
      <c r="A1100" s="517" t="s">
        <v>4558</v>
      </c>
      <c r="C1100">
        <v>0</v>
      </c>
    </row>
    <row r="1101" spans="1:3" x14ac:dyDescent="0.35">
      <c r="A1101" s="517" t="s">
        <v>4559</v>
      </c>
      <c r="C1101">
        <v>0</v>
      </c>
    </row>
    <row r="1102" spans="1:3" x14ac:dyDescent="0.35">
      <c r="A1102" s="517" t="s">
        <v>4560</v>
      </c>
      <c r="C1102">
        <v>0</v>
      </c>
    </row>
    <row r="1103" spans="1:3" x14ac:dyDescent="0.35">
      <c r="A1103" s="517" t="s">
        <v>4561</v>
      </c>
      <c r="C1103">
        <v>0</v>
      </c>
    </row>
    <row r="1104" spans="1:3" x14ac:dyDescent="0.35">
      <c r="A1104" s="517" t="s">
        <v>4562</v>
      </c>
      <c r="C1104">
        <v>0</v>
      </c>
    </row>
    <row r="1105" spans="1:3" x14ac:dyDescent="0.35">
      <c r="A1105" s="517" t="s">
        <v>4563</v>
      </c>
      <c r="C1105">
        <v>0</v>
      </c>
    </row>
    <row r="1106" spans="1:3" x14ac:dyDescent="0.35">
      <c r="A1106" s="517" t="s">
        <v>4564</v>
      </c>
      <c r="C1106">
        <v>0</v>
      </c>
    </row>
    <row r="1107" spans="1:3" x14ac:dyDescent="0.35">
      <c r="A1107" s="517" t="s">
        <v>4565</v>
      </c>
      <c r="C1107">
        <v>0</v>
      </c>
    </row>
    <row r="1108" spans="1:3" x14ac:dyDescent="0.35">
      <c r="A1108" s="517" t="s">
        <v>4566</v>
      </c>
      <c r="C1108">
        <v>0</v>
      </c>
    </row>
    <row r="1109" spans="1:3" x14ac:dyDescent="0.35">
      <c r="A1109" s="517" t="s">
        <v>4567</v>
      </c>
      <c r="C1109">
        <v>0</v>
      </c>
    </row>
    <row r="1110" spans="1:3" x14ac:dyDescent="0.35">
      <c r="A1110" s="517" t="s">
        <v>4568</v>
      </c>
      <c r="C1110">
        <v>0</v>
      </c>
    </row>
    <row r="1111" spans="1:3" x14ac:dyDescent="0.35">
      <c r="A1111" s="517" t="s">
        <v>4569</v>
      </c>
      <c r="C1111">
        <v>0</v>
      </c>
    </row>
    <row r="1112" spans="1:3" x14ac:dyDescent="0.35">
      <c r="A1112" s="517" t="s">
        <v>4570</v>
      </c>
      <c r="C1112">
        <v>0</v>
      </c>
    </row>
    <row r="1113" spans="1:3" x14ac:dyDescent="0.35">
      <c r="A1113" s="517" t="s">
        <v>4571</v>
      </c>
      <c r="C1113">
        <v>0</v>
      </c>
    </row>
    <row r="1114" spans="1:3" x14ac:dyDescent="0.35">
      <c r="A1114" s="517" t="s">
        <v>4572</v>
      </c>
      <c r="C1114">
        <v>0</v>
      </c>
    </row>
    <row r="1115" spans="1:3" x14ac:dyDescent="0.35">
      <c r="A1115" s="517" t="s">
        <v>4573</v>
      </c>
      <c r="C1115">
        <v>0</v>
      </c>
    </row>
    <row r="1116" spans="1:3" x14ac:dyDescent="0.35">
      <c r="A1116" s="517" t="s">
        <v>4574</v>
      </c>
      <c r="C1116">
        <v>0</v>
      </c>
    </row>
    <row r="1117" spans="1:3" x14ac:dyDescent="0.35">
      <c r="A1117" s="517" t="s">
        <v>4575</v>
      </c>
      <c r="C1117">
        <v>0</v>
      </c>
    </row>
    <row r="1118" spans="1:3" x14ac:dyDescent="0.35">
      <c r="A1118" s="517" t="s">
        <v>4576</v>
      </c>
      <c r="C1118">
        <v>0</v>
      </c>
    </row>
    <row r="1119" spans="1:3" x14ac:dyDescent="0.35">
      <c r="A1119" s="517" t="s">
        <v>4577</v>
      </c>
      <c r="C1119">
        <v>0</v>
      </c>
    </row>
    <row r="1120" spans="1:3" x14ac:dyDescent="0.35">
      <c r="A1120" s="517" t="s">
        <v>4578</v>
      </c>
      <c r="C1120">
        <v>0</v>
      </c>
    </row>
    <row r="1121" spans="1:3" x14ac:dyDescent="0.35">
      <c r="A1121" s="517" t="s">
        <v>4579</v>
      </c>
      <c r="C1121">
        <v>0</v>
      </c>
    </row>
    <row r="1122" spans="1:3" x14ac:dyDescent="0.35">
      <c r="A1122" s="517" t="s">
        <v>4580</v>
      </c>
      <c r="C1122">
        <v>0</v>
      </c>
    </row>
    <row r="1123" spans="1:3" x14ac:dyDescent="0.35">
      <c r="A1123" s="517" t="s">
        <v>4581</v>
      </c>
      <c r="C1123">
        <v>0</v>
      </c>
    </row>
    <row r="1124" spans="1:3" x14ac:dyDescent="0.35">
      <c r="A1124" s="517" t="s">
        <v>4582</v>
      </c>
      <c r="C1124" t="s">
        <v>692</v>
      </c>
    </row>
    <row r="1125" spans="1:3" x14ac:dyDescent="0.35">
      <c r="A1125" s="517" t="s">
        <v>4583</v>
      </c>
    </row>
    <row r="1126" spans="1:3" x14ac:dyDescent="0.35">
      <c r="A1126" s="517" t="s">
        <v>4584</v>
      </c>
      <c r="C1126">
        <v>2</v>
      </c>
    </row>
    <row r="1127" spans="1:3" x14ac:dyDescent="0.35">
      <c r="A1127" s="517" t="s">
        <v>4585</v>
      </c>
      <c r="C1127">
        <v>1</v>
      </c>
    </row>
    <row r="1128" spans="1:3" x14ac:dyDescent="0.35">
      <c r="A1128" s="517" t="s">
        <v>4586</v>
      </c>
      <c r="C1128">
        <v>1</v>
      </c>
    </row>
    <row r="1129" spans="1:3" x14ac:dyDescent="0.35">
      <c r="A1129" s="517" t="s">
        <v>4587</v>
      </c>
      <c r="C1129">
        <v>1</v>
      </c>
    </row>
    <row r="1130" spans="1:3" x14ac:dyDescent="0.35">
      <c r="A1130" t="s">
        <v>4588</v>
      </c>
      <c r="C1130">
        <v>1</v>
      </c>
    </row>
    <row r="1131" spans="1:3" x14ac:dyDescent="0.35">
      <c r="A1131" s="517" t="s">
        <v>4589</v>
      </c>
      <c r="C1131">
        <v>1</v>
      </c>
    </row>
    <row r="1132" spans="1:3" x14ac:dyDescent="0.35">
      <c r="A1132" s="517" t="s">
        <v>4590</v>
      </c>
      <c r="C1132">
        <v>1</v>
      </c>
    </row>
    <row r="1133" spans="1:3" x14ac:dyDescent="0.35">
      <c r="A1133" s="517" t="s">
        <v>4591</v>
      </c>
      <c r="C1133">
        <v>1</v>
      </c>
    </row>
    <row r="1134" spans="1:3" x14ac:dyDescent="0.35">
      <c r="A1134" s="517" t="s">
        <v>4592</v>
      </c>
      <c r="C1134">
        <v>1</v>
      </c>
    </row>
    <row r="1135" spans="1:3" x14ac:dyDescent="0.35">
      <c r="A1135" s="517" t="s">
        <v>4593</v>
      </c>
      <c r="C1135">
        <v>2</v>
      </c>
    </row>
    <row r="1136" spans="1:3" x14ac:dyDescent="0.35">
      <c r="A1136" s="517" t="s">
        <v>4594</v>
      </c>
      <c r="C1136">
        <v>1</v>
      </c>
    </row>
    <row r="1137" spans="1:3" x14ac:dyDescent="0.35">
      <c r="A1137" s="517" t="s">
        <v>4595</v>
      </c>
      <c r="C1137">
        <v>1</v>
      </c>
    </row>
    <row r="1138" spans="1:3" x14ac:dyDescent="0.35">
      <c r="A1138" s="517" t="s">
        <v>4596</v>
      </c>
      <c r="C1138">
        <v>1</v>
      </c>
    </row>
    <row r="1139" spans="1:3" x14ac:dyDescent="0.35">
      <c r="A1139" s="517" t="s">
        <v>4597</v>
      </c>
      <c r="C1139">
        <v>1</v>
      </c>
    </row>
    <row r="1140" spans="1:3" x14ac:dyDescent="0.35">
      <c r="A1140" s="517" t="s">
        <v>4598</v>
      </c>
      <c r="C1140">
        <v>1</v>
      </c>
    </row>
    <row r="1141" spans="1:3" x14ac:dyDescent="0.35">
      <c r="A1141" s="517" t="s">
        <v>4599</v>
      </c>
      <c r="C1141">
        <v>1</v>
      </c>
    </row>
    <row r="1142" spans="1:3" x14ac:dyDescent="0.35">
      <c r="A1142" s="517" t="s">
        <v>4600</v>
      </c>
      <c r="C1142">
        <v>1</v>
      </c>
    </row>
    <row r="1143" spans="1:3" x14ac:dyDescent="0.35">
      <c r="A1143" s="517" t="s">
        <v>4601</v>
      </c>
      <c r="C1143">
        <v>1</v>
      </c>
    </row>
    <row r="1144" spans="1:3" x14ac:dyDescent="0.35">
      <c r="A1144" s="517" t="s">
        <v>3799</v>
      </c>
      <c r="C1144">
        <v>5000</v>
      </c>
    </row>
    <row r="1145" spans="1:3" x14ac:dyDescent="0.35">
      <c r="A1145" s="517" t="s">
        <v>4358</v>
      </c>
      <c r="C1145">
        <v>5000</v>
      </c>
    </row>
    <row r="1146" spans="1:3" x14ac:dyDescent="0.35">
      <c r="A1146" s="517" t="s">
        <v>4602</v>
      </c>
      <c r="C1146">
        <v>1</v>
      </c>
    </row>
    <row r="1147" spans="1:3" x14ac:dyDescent="0.35">
      <c r="A1147" s="517" t="s">
        <v>4603</v>
      </c>
      <c r="C1147">
        <v>1</v>
      </c>
    </row>
    <row r="1148" spans="1:3" x14ac:dyDescent="0.35">
      <c r="A1148" s="517" t="s">
        <v>4604</v>
      </c>
      <c r="C1148" t="s">
        <v>666</v>
      </c>
    </row>
    <row r="1149" spans="1:3" x14ac:dyDescent="0.35">
      <c r="A1149" s="517" t="s">
        <v>4605</v>
      </c>
    </row>
    <row r="1150" spans="1:3" x14ac:dyDescent="0.35">
      <c r="A1150" s="517" t="s">
        <v>4606</v>
      </c>
      <c r="C1150">
        <v>30</v>
      </c>
    </row>
    <row r="1151" spans="1:3" x14ac:dyDescent="0.35">
      <c r="A1151" s="517" t="s">
        <v>4607</v>
      </c>
      <c r="C1151">
        <v>30</v>
      </c>
    </row>
    <row r="1152" spans="1:3" x14ac:dyDescent="0.35">
      <c r="A1152" s="517" t="s">
        <v>4623</v>
      </c>
      <c r="C1152">
        <v>42370</v>
      </c>
    </row>
    <row r="1153" spans="1:3" x14ac:dyDescent="0.35">
      <c r="A1153" s="517" t="s">
        <v>4841</v>
      </c>
      <c r="C1153">
        <v>100</v>
      </c>
    </row>
    <row r="1154" spans="1:3" x14ac:dyDescent="0.35">
      <c r="A1154" s="517" t="s">
        <v>4842</v>
      </c>
      <c r="C1154">
        <v>80</v>
      </c>
    </row>
    <row r="1155" spans="1:3" x14ac:dyDescent="0.35">
      <c r="A1155" s="517" t="s">
        <v>4293</v>
      </c>
    </row>
    <row r="1156" spans="1:3" x14ac:dyDescent="0.35">
      <c r="A1156" s="517" t="s">
        <v>4294</v>
      </c>
    </row>
    <row r="1157" spans="1:3" x14ac:dyDescent="0.35">
      <c r="A1157" s="517" t="s">
        <v>4295</v>
      </c>
    </row>
    <row r="1158" spans="1:3" x14ac:dyDescent="0.35">
      <c r="A1158" s="517" t="s">
        <v>4296</v>
      </c>
    </row>
    <row r="1159" spans="1:3" x14ac:dyDescent="0.35">
      <c r="A1159" s="517" t="s">
        <v>4297</v>
      </c>
    </row>
    <row r="1160" spans="1:3" x14ac:dyDescent="0.35">
      <c r="A1160" s="517" t="s">
        <v>4298</v>
      </c>
    </row>
    <row r="1161" spans="1:3" x14ac:dyDescent="0.35">
      <c r="A1161" t="s">
        <v>4299</v>
      </c>
    </row>
    <row r="1162" spans="1:3" x14ac:dyDescent="0.35">
      <c r="A1162" s="517" t="s">
        <v>4300</v>
      </c>
    </row>
    <row r="1163" spans="1:3" x14ac:dyDescent="0.35">
      <c r="A1163" s="517" t="s">
        <v>4301</v>
      </c>
    </row>
    <row r="1164" spans="1:3" x14ac:dyDescent="0.35">
      <c r="A1164" s="517" t="s">
        <v>4302</v>
      </c>
    </row>
    <row r="1165" spans="1:3" x14ac:dyDescent="0.35">
      <c r="A1165" s="517" t="s">
        <v>4303</v>
      </c>
    </row>
    <row r="1166" spans="1:3" x14ac:dyDescent="0.35">
      <c r="A1166" s="517" t="s">
        <v>4304</v>
      </c>
    </row>
    <row r="1167" spans="1:3" x14ac:dyDescent="0.35">
      <c r="A1167" s="517" t="s">
        <v>4305</v>
      </c>
    </row>
    <row r="1168" spans="1:3" x14ac:dyDescent="0.35">
      <c r="A1168" s="517" t="s">
        <v>4306</v>
      </c>
    </row>
    <row r="1169" spans="1:1" x14ac:dyDescent="0.35">
      <c r="A1169" s="517" t="s">
        <v>4307</v>
      </c>
    </row>
    <row r="1170" spans="1:1" x14ac:dyDescent="0.35">
      <c r="A1170" s="517" t="s">
        <v>4308</v>
      </c>
    </row>
    <row r="1171" spans="1:1" x14ac:dyDescent="0.35">
      <c r="A1171" s="517" t="s">
        <v>4309</v>
      </c>
    </row>
    <row r="1172" spans="1:1" x14ac:dyDescent="0.35">
      <c r="A1172" s="517" t="s">
        <v>4310</v>
      </c>
    </row>
    <row r="1173" spans="1:1" x14ac:dyDescent="0.35">
      <c r="A1173" s="517" t="s">
        <v>4311</v>
      </c>
    </row>
    <row r="1174" spans="1:1" x14ac:dyDescent="0.35">
      <c r="A1174" s="517" t="s">
        <v>4312</v>
      </c>
    </row>
    <row r="1175" spans="1:1" x14ac:dyDescent="0.35">
      <c r="A1175" s="517" t="s">
        <v>4313</v>
      </c>
    </row>
    <row r="1176" spans="1:1" x14ac:dyDescent="0.35">
      <c r="A1176" s="517" t="s">
        <v>4314</v>
      </c>
    </row>
    <row r="1177" spans="1:1" x14ac:dyDescent="0.35">
      <c r="A1177" s="517" t="s">
        <v>4315</v>
      </c>
    </row>
    <row r="1178" spans="1:1" x14ac:dyDescent="0.35">
      <c r="A1178" s="517" t="s">
        <v>4316</v>
      </c>
    </row>
    <row r="1179" spans="1:1" x14ac:dyDescent="0.35">
      <c r="A1179" s="517" t="s">
        <v>4317</v>
      </c>
    </row>
    <row r="1180" spans="1:1" x14ac:dyDescent="0.35">
      <c r="A1180" s="517" t="s">
        <v>4318</v>
      </c>
    </row>
    <row r="1181" spans="1:1" x14ac:dyDescent="0.35">
      <c r="A1181" s="517" t="s">
        <v>4319</v>
      </c>
    </row>
    <row r="1182" spans="1:1" x14ac:dyDescent="0.35">
      <c r="A1182" s="517" t="s">
        <v>4320</v>
      </c>
    </row>
    <row r="1183" spans="1:1" x14ac:dyDescent="0.35">
      <c r="A1183" s="517" t="s">
        <v>4321</v>
      </c>
    </row>
    <row r="1184" spans="1:1" x14ac:dyDescent="0.35">
      <c r="A1184" s="517" t="s">
        <v>4322</v>
      </c>
    </row>
    <row r="1185" spans="1:1" x14ac:dyDescent="0.35">
      <c r="A1185" s="517" t="s">
        <v>4323</v>
      </c>
    </row>
    <row r="1186" spans="1:1" x14ac:dyDescent="0.35">
      <c r="A1186" s="517" t="s">
        <v>4324</v>
      </c>
    </row>
    <row r="1187" spans="1:1" x14ac:dyDescent="0.35">
      <c r="A1187" s="517" t="s">
        <v>4325</v>
      </c>
    </row>
    <row r="1188" spans="1:1" x14ac:dyDescent="0.35">
      <c r="A1188" s="517" t="s">
        <v>4326</v>
      </c>
    </row>
    <row r="1189" spans="1:1" x14ac:dyDescent="0.35">
      <c r="A1189" s="517" t="s">
        <v>4327</v>
      </c>
    </row>
    <row r="1190" spans="1:1" x14ac:dyDescent="0.35">
      <c r="A1190" s="517" t="s">
        <v>4328</v>
      </c>
    </row>
    <row r="1191" spans="1:1" x14ac:dyDescent="0.35">
      <c r="A1191" s="517" t="s">
        <v>4329</v>
      </c>
    </row>
    <row r="1192" spans="1:1" x14ac:dyDescent="0.35">
      <c r="A1192" t="s">
        <v>4330</v>
      </c>
    </row>
    <row r="1193" spans="1:1" x14ac:dyDescent="0.35">
      <c r="A1193" s="517" t="s">
        <v>4331</v>
      </c>
    </row>
    <row r="1194" spans="1:1" x14ac:dyDescent="0.35">
      <c r="A1194" s="517" t="s">
        <v>4332</v>
      </c>
    </row>
    <row r="1195" spans="1:1" x14ac:dyDescent="0.35">
      <c r="A1195" s="517" t="s">
        <v>4333</v>
      </c>
    </row>
    <row r="1196" spans="1:1" x14ac:dyDescent="0.35">
      <c r="A1196" s="517" t="s">
        <v>4334</v>
      </c>
    </row>
    <row r="1197" spans="1:1" x14ac:dyDescent="0.35">
      <c r="A1197" s="517" t="s">
        <v>4335</v>
      </c>
    </row>
    <row r="1198" spans="1:1" x14ac:dyDescent="0.35">
      <c r="A1198" s="517" t="s">
        <v>4336</v>
      </c>
    </row>
    <row r="1199" spans="1:1" x14ac:dyDescent="0.35">
      <c r="A1199" s="517" t="s">
        <v>4337</v>
      </c>
    </row>
    <row r="1200" spans="1:1" x14ac:dyDescent="0.35">
      <c r="A1200" s="517" t="s">
        <v>4338</v>
      </c>
    </row>
    <row r="1201" spans="1:1" x14ac:dyDescent="0.35">
      <c r="A1201" s="517" t="s">
        <v>4339</v>
      </c>
    </row>
    <row r="1202" spans="1:1" x14ac:dyDescent="0.35">
      <c r="A1202" s="517" t="s">
        <v>4340</v>
      </c>
    </row>
    <row r="1203" spans="1:1" x14ac:dyDescent="0.35">
      <c r="A1203" s="517" t="s">
        <v>4341</v>
      </c>
    </row>
    <row r="1204" spans="1:1" x14ac:dyDescent="0.35">
      <c r="A1204" s="517" t="s">
        <v>4342</v>
      </c>
    </row>
    <row r="1205" spans="1:1" x14ac:dyDescent="0.35">
      <c r="A1205" s="517" t="s">
        <v>4343</v>
      </c>
    </row>
    <row r="1206" spans="1:1" x14ac:dyDescent="0.35">
      <c r="A1206" s="517" t="s">
        <v>4344</v>
      </c>
    </row>
    <row r="1207" spans="1:1" x14ac:dyDescent="0.35">
      <c r="A1207" s="517" t="s">
        <v>4345</v>
      </c>
    </row>
    <row r="1208" spans="1:1" x14ac:dyDescent="0.35">
      <c r="A1208" s="517" t="s">
        <v>4346</v>
      </c>
    </row>
    <row r="1209" spans="1:1" x14ac:dyDescent="0.35">
      <c r="A1209" s="517" t="s">
        <v>4347</v>
      </c>
    </row>
    <row r="1210" spans="1:1" x14ac:dyDescent="0.35">
      <c r="A1210" s="517" t="s">
        <v>4348</v>
      </c>
    </row>
    <row r="1211" spans="1:1" x14ac:dyDescent="0.35">
      <c r="A1211" s="517" t="s">
        <v>4349</v>
      </c>
    </row>
    <row r="1212" spans="1:1" x14ac:dyDescent="0.35">
      <c r="A1212" s="517" t="s">
        <v>4350</v>
      </c>
    </row>
    <row r="1213" spans="1:1" x14ac:dyDescent="0.35">
      <c r="A1213" s="517" t="s">
        <v>4351</v>
      </c>
    </row>
    <row r="1214" spans="1:1" x14ac:dyDescent="0.35">
      <c r="A1214" s="517" t="s">
        <v>4352</v>
      </c>
    </row>
    <row r="1215" spans="1:1" x14ac:dyDescent="0.35">
      <c r="A1215" s="517" t="s">
        <v>4353</v>
      </c>
    </row>
    <row r="1216" spans="1:1" x14ac:dyDescent="0.35">
      <c r="A1216" s="517" t="s">
        <v>4354</v>
      </c>
    </row>
    <row r="1217" spans="1:3" x14ac:dyDescent="0.35">
      <c r="A1217" s="517" t="s">
        <v>4355</v>
      </c>
    </row>
    <row r="1218" spans="1:3" x14ac:dyDescent="0.35">
      <c r="A1218" s="517" t="s">
        <v>4356</v>
      </c>
    </row>
    <row r="1219" spans="1:3" x14ac:dyDescent="0.35">
      <c r="A1219" s="517" t="s">
        <v>4357</v>
      </c>
    </row>
    <row r="1220" spans="1:3" x14ac:dyDescent="0.35">
      <c r="A1220" s="517" t="s">
        <v>4171</v>
      </c>
    </row>
    <row r="1221" spans="1:3" x14ac:dyDescent="0.35">
      <c r="A1221" s="517" t="s">
        <v>4176</v>
      </c>
    </row>
    <row r="1222" spans="1:3" x14ac:dyDescent="0.35">
      <c r="A1222" s="517" t="s">
        <v>1712</v>
      </c>
      <c r="C1222">
        <v>1</v>
      </c>
    </row>
    <row r="1223" spans="1:3" x14ac:dyDescent="0.35">
      <c r="A1223" t="s">
        <v>1713</v>
      </c>
    </row>
    <row r="1224" spans="1:3" x14ac:dyDescent="0.35">
      <c r="A1224" s="517" t="s">
        <v>1714</v>
      </c>
    </row>
    <row r="1225" spans="1:3" x14ac:dyDescent="0.35">
      <c r="A1225" s="517" t="s">
        <v>1715</v>
      </c>
    </row>
    <row r="1226" spans="1:3" x14ac:dyDescent="0.35">
      <c r="A1226" s="517" t="s">
        <v>1716</v>
      </c>
      <c r="C1226">
        <v>1</v>
      </c>
    </row>
    <row r="1227" spans="1:3" x14ac:dyDescent="0.35">
      <c r="A1227" s="517" t="s">
        <v>1717</v>
      </c>
    </row>
    <row r="1228" spans="1:3" x14ac:dyDescent="0.35">
      <c r="A1228" s="517" t="s">
        <v>1718</v>
      </c>
    </row>
    <row r="1229" spans="1:3" x14ac:dyDescent="0.35">
      <c r="A1229" s="517" t="s">
        <v>1719</v>
      </c>
    </row>
    <row r="1230" spans="1:3" x14ac:dyDescent="0.35">
      <c r="A1230" s="517" t="s">
        <v>3850</v>
      </c>
      <c r="C1230" t="s">
        <v>3803</v>
      </c>
    </row>
    <row r="1231" spans="1:3" x14ac:dyDescent="0.35">
      <c r="A1231" s="517" t="s">
        <v>1720</v>
      </c>
      <c r="C1231">
        <v>1</v>
      </c>
    </row>
    <row r="1232" spans="1:3" x14ac:dyDescent="0.35">
      <c r="A1232" s="517" t="s">
        <v>1721</v>
      </c>
    </row>
    <row r="1233" spans="1:3" x14ac:dyDescent="0.35">
      <c r="A1233" s="517" t="s">
        <v>1722</v>
      </c>
    </row>
    <row r="1234" spans="1:3" x14ac:dyDescent="0.35">
      <c r="A1234" s="517" t="s">
        <v>1723</v>
      </c>
    </row>
    <row r="1235" spans="1:3" x14ac:dyDescent="0.35">
      <c r="A1235" s="517" t="s">
        <v>1724</v>
      </c>
    </row>
    <row r="1236" spans="1:3" x14ac:dyDescent="0.35">
      <c r="A1236" s="517" t="s">
        <v>1725</v>
      </c>
    </row>
    <row r="1237" spans="1:3" x14ac:dyDescent="0.35">
      <c r="A1237" s="517" t="s">
        <v>1726</v>
      </c>
    </row>
    <row r="1238" spans="1:3" x14ac:dyDescent="0.35">
      <c r="A1238" s="517" t="s">
        <v>1727</v>
      </c>
    </row>
    <row r="1239" spans="1:3" x14ac:dyDescent="0.35">
      <c r="A1239" s="517" t="s">
        <v>1728</v>
      </c>
    </row>
    <row r="1240" spans="1:3" x14ac:dyDescent="0.35">
      <c r="A1240" s="517" t="s">
        <v>1729</v>
      </c>
    </row>
    <row r="1241" spans="1:3" x14ac:dyDescent="0.35">
      <c r="A1241" s="517" t="s">
        <v>1730</v>
      </c>
    </row>
    <row r="1242" spans="1:3" x14ac:dyDescent="0.35">
      <c r="A1242" s="517" t="s">
        <v>1731</v>
      </c>
    </row>
    <row r="1243" spans="1:3" x14ac:dyDescent="0.35">
      <c r="A1243" s="517" t="s">
        <v>1732</v>
      </c>
    </row>
    <row r="1244" spans="1:3" x14ac:dyDescent="0.35">
      <c r="A1244" s="517" t="s">
        <v>1733</v>
      </c>
      <c r="C1244">
        <v>0</v>
      </c>
    </row>
    <row r="1245" spans="1:3" x14ac:dyDescent="0.35">
      <c r="A1245" s="517" t="s">
        <v>1734</v>
      </c>
    </row>
    <row r="1246" spans="1:3" x14ac:dyDescent="0.35">
      <c r="A1246" s="517" t="s">
        <v>1735</v>
      </c>
    </row>
    <row r="1247" spans="1:3" x14ac:dyDescent="0.35">
      <c r="A1247" s="517" t="s">
        <v>1736</v>
      </c>
    </row>
    <row r="1248" spans="1:3" x14ac:dyDescent="0.35">
      <c r="A1248" s="517" t="s">
        <v>1737</v>
      </c>
      <c r="C1248">
        <v>1</v>
      </c>
    </row>
    <row r="1249" spans="1:3" x14ac:dyDescent="0.35">
      <c r="A1249" s="517" t="s">
        <v>1738</v>
      </c>
      <c r="C1249">
        <v>1</v>
      </c>
    </row>
    <row r="1250" spans="1:3" x14ac:dyDescent="0.35">
      <c r="A1250" s="517" t="s">
        <v>1739</v>
      </c>
      <c r="C1250">
        <v>1</v>
      </c>
    </row>
    <row r="1251" spans="1:3" x14ac:dyDescent="0.35">
      <c r="A1251" s="517" t="s">
        <v>1740</v>
      </c>
      <c r="C1251">
        <v>1</v>
      </c>
    </row>
    <row r="1252" spans="1:3" x14ac:dyDescent="0.35">
      <c r="A1252" s="517" t="s">
        <v>1741</v>
      </c>
      <c r="C1252">
        <v>1</v>
      </c>
    </row>
    <row r="1253" spans="1:3" x14ac:dyDescent="0.35">
      <c r="A1253" s="517" t="s">
        <v>1742</v>
      </c>
      <c r="C1253">
        <v>1</v>
      </c>
    </row>
    <row r="1254" spans="1:3" x14ac:dyDescent="0.35">
      <c r="A1254" t="s">
        <v>3851</v>
      </c>
      <c r="C1254" t="s">
        <v>3802</v>
      </c>
    </row>
    <row r="1255" spans="1:3" x14ac:dyDescent="0.35">
      <c r="A1255" t="s">
        <v>1743</v>
      </c>
    </row>
    <row r="1256" spans="1:3" x14ac:dyDescent="0.35">
      <c r="A1256" t="s">
        <v>1744</v>
      </c>
    </row>
    <row r="1257" spans="1:3" x14ac:dyDescent="0.35">
      <c r="A1257" t="s">
        <v>1745</v>
      </c>
    </row>
    <row r="1258" spans="1:3" x14ac:dyDescent="0.35">
      <c r="A1258" t="s">
        <v>1746</v>
      </c>
    </row>
    <row r="1259" spans="1:3" x14ac:dyDescent="0.35">
      <c r="A1259" t="s">
        <v>1747</v>
      </c>
    </row>
    <row r="1260" spans="1:3" x14ac:dyDescent="0.35">
      <c r="A1260" t="s">
        <v>1748</v>
      </c>
    </row>
    <row r="1261" spans="1:3" x14ac:dyDescent="0.35">
      <c r="A1261" t="s">
        <v>1749</v>
      </c>
    </row>
    <row r="1262" spans="1:3" x14ac:dyDescent="0.35">
      <c r="A1262" t="s">
        <v>1750</v>
      </c>
    </row>
    <row r="1263" spans="1:3" x14ac:dyDescent="0.35">
      <c r="A1263" t="s">
        <v>1751</v>
      </c>
    </row>
    <row r="1264" spans="1:3" x14ac:dyDescent="0.35">
      <c r="A1264" t="s">
        <v>1752</v>
      </c>
    </row>
    <row r="1265" spans="1:1" x14ac:dyDescent="0.35">
      <c r="A1265" t="s">
        <v>1753</v>
      </c>
    </row>
    <row r="1266" spans="1:1" x14ac:dyDescent="0.35">
      <c r="A1266" t="s">
        <v>1754</v>
      </c>
    </row>
    <row r="1267" spans="1:1" x14ac:dyDescent="0.35">
      <c r="A1267" t="s">
        <v>1755</v>
      </c>
    </row>
    <row r="1268" spans="1:1" x14ac:dyDescent="0.35">
      <c r="A1268" t="s">
        <v>1756</v>
      </c>
    </row>
    <row r="1269" spans="1:1" x14ac:dyDescent="0.35">
      <c r="A1269" t="s">
        <v>1757</v>
      </c>
    </row>
    <row r="1270" spans="1:1" x14ac:dyDescent="0.35">
      <c r="A1270" t="s">
        <v>1758</v>
      </c>
    </row>
    <row r="1271" spans="1:1" x14ac:dyDescent="0.35">
      <c r="A1271" t="s">
        <v>1759</v>
      </c>
    </row>
    <row r="1272" spans="1:1" x14ac:dyDescent="0.35">
      <c r="A1272" t="s">
        <v>1760</v>
      </c>
    </row>
    <row r="1273" spans="1:1" x14ac:dyDescent="0.35">
      <c r="A1273" t="s">
        <v>1761</v>
      </c>
    </row>
    <row r="1274" spans="1:1" x14ac:dyDescent="0.35">
      <c r="A1274" t="s">
        <v>1762</v>
      </c>
    </row>
    <row r="1275" spans="1:1" x14ac:dyDescent="0.35">
      <c r="A1275" t="s">
        <v>1763</v>
      </c>
    </row>
    <row r="1276" spans="1:1" x14ac:dyDescent="0.35">
      <c r="A1276" t="s">
        <v>1764</v>
      </c>
    </row>
    <row r="1277" spans="1:1" x14ac:dyDescent="0.35">
      <c r="A1277" t="s">
        <v>1765</v>
      </c>
    </row>
    <row r="1278" spans="1:1" x14ac:dyDescent="0.35">
      <c r="A1278" t="s">
        <v>1766</v>
      </c>
    </row>
    <row r="1279" spans="1:1" x14ac:dyDescent="0.35">
      <c r="A1279" t="s">
        <v>1767</v>
      </c>
    </row>
    <row r="1280" spans="1:1" x14ac:dyDescent="0.35">
      <c r="A1280" t="s">
        <v>1768</v>
      </c>
    </row>
    <row r="1281" spans="1:1" x14ac:dyDescent="0.35">
      <c r="A1281" t="s">
        <v>1769</v>
      </c>
    </row>
    <row r="1282" spans="1:1" x14ac:dyDescent="0.35">
      <c r="A1282" t="s">
        <v>1770</v>
      </c>
    </row>
    <row r="1283" spans="1:1" x14ac:dyDescent="0.35">
      <c r="A1283" t="s">
        <v>1771</v>
      </c>
    </row>
    <row r="1284" spans="1:1" x14ac:dyDescent="0.35">
      <c r="A1284" t="s">
        <v>1772</v>
      </c>
    </row>
    <row r="1285" spans="1:1" x14ac:dyDescent="0.35">
      <c r="A1285" t="s">
        <v>1773</v>
      </c>
    </row>
    <row r="1286" spans="1:1" x14ac:dyDescent="0.35">
      <c r="A1286" t="s">
        <v>1774</v>
      </c>
    </row>
    <row r="1287" spans="1:1" x14ac:dyDescent="0.35">
      <c r="A1287" t="s">
        <v>1775</v>
      </c>
    </row>
    <row r="1288" spans="1:1" x14ac:dyDescent="0.35">
      <c r="A1288" t="s">
        <v>1776</v>
      </c>
    </row>
    <row r="1289" spans="1:1" x14ac:dyDescent="0.35">
      <c r="A1289" t="s">
        <v>1777</v>
      </c>
    </row>
    <row r="1290" spans="1:1" x14ac:dyDescent="0.35">
      <c r="A1290" t="s">
        <v>1778</v>
      </c>
    </row>
    <row r="1291" spans="1:1" x14ac:dyDescent="0.35">
      <c r="A1291" t="s">
        <v>1779</v>
      </c>
    </row>
    <row r="1292" spans="1:1" x14ac:dyDescent="0.35">
      <c r="A1292" t="s">
        <v>1780</v>
      </c>
    </row>
    <row r="1293" spans="1:1" x14ac:dyDescent="0.35">
      <c r="A1293" t="s">
        <v>1781</v>
      </c>
    </row>
    <row r="1294" spans="1:1" x14ac:dyDescent="0.35">
      <c r="A1294" t="s">
        <v>1782</v>
      </c>
    </row>
    <row r="1295" spans="1:1" x14ac:dyDescent="0.35">
      <c r="A1295" t="s">
        <v>1783</v>
      </c>
    </row>
    <row r="1296" spans="1:1" x14ac:dyDescent="0.35">
      <c r="A1296" t="s">
        <v>1784</v>
      </c>
    </row>
    <row r="1297" spans="1:1" x14ac:dyDescent="0.35">
      <c r="A1297" t="s">
        <v>1785</v>
      </c>
    </row>
    <row r="1298" spans="1:1" x14ac:dyDescent="0.35">
      <c r="A1298" t="s">
        <v>1786</v>
      </c>
    </row>
    <row r="1299" spans="1:1" x14ac:dyDescent="0.35">
      <c r="A1299" t="s">
        <v>1787</v>
      </c>
    </row>
    <row r="1300" spans="1:1" x14ac:dyDescent="0.35">
      <c r="A1300" t="s">
        <v>1788</v>
      </c>
    </row>
    <row r="1301" spans="1:1" x14ac:dyDescent="0.35">
      <c r="A1301" t="s">
        <v>1789</v>
      </c>
    </row>
    <row r="1302" spans="1:1" x14ac:dyDescent="0.35">
      <c r="A1302" t="s">
        <v>1790</v>
      </c>
    </row>
    <row r="1303" spans="1:1" x14ac:dyDescent="0.35">
      <c r="A1303" t="s">
        <v>1791</v>
      </c>
    </row>
    <row r="1304" spans="1:1" x14ac:dyDescent="0.35">
      <c r="A1304" t="s">
        <v>1792</v>
      </c>
    </row>
    <row r="1305" spans="1:1" x14ac:dyDescent="0.35">
      <c r="A1305" t="s">
        <v>1793</v>
      </c>
    </row>
    <row r="1306" spans="1:1" x14ac:dyDescent="0.35">
      <c r="A1306" t="s">
        <v>1794</v>
      </c>
    </row>
    <row r="1307" spans="1:1" x14ac:dyDescent="0.35">
      <c r="A1307" t="s">
        <v>1795</v>
      </c>
    </row>
    <row r="1308" spans="1:1" x14ac:dyDescent="0.35">
      <c r="A1308" t="s">
        <v>1796</v>
      </c>
    </row>
    <row r="1309" spans="1:1" x14ac:dyDescent="0.35">
      <c r="A1309" t="s">
        <v>1797</v>
      </c>
    </row>
    <row r="1310" spans="1:1" x14ac:dyDescent="0.35">
      <c r="A1310" t="s">
        <v>1798</v>
      </c>
    </row>
    <row r="1311" spans="1:1" x14ac:dyDescent="0.35">
      <c r="A1311" t="s">
        <v>1799</v>
      </c>
    </row>
    <row r="1312" spans="1:1" x14ac:dyDescent="0.35">
      <c r="A1312" t="s">
        <v>1800</v>
      </c>
    </row>
    <row r="1313" spans="1:1" x14ac:dyDescent="0.35">
      <c r="A1313" t="s">
        <v>1801</v>
      </c>
    </row>
    <row r="1314" spans="1:1" x14ac:dyDescent="0.35">
      <c r="A1314" t="s">
        <v>1802</v>
      </c>
    </row>
    <row r="1315" spans="1:1" x14ac:dyDescent="0.35">
      <c r="A1315" t="s">
        <v>1803</v>
      </c>
    </row>
    <row r="1316" spans="1:1" x14ac:dyDescent="0.35">
      <c r="A1316" t="s">
        <v>1804</v>
      </c>
    </row>
    <row r="1317" spans="1:1" x14ac:dyDescent="0.35">
      <c r="A1317" t="s">
        <v>1805</v>
      </c>
    </row>
    <row r="1318" spans="1:1" x14ac:dyDescent="0.35">
      <c r="A1318" t="s">
        <v>1806</v>
      </c>
    </row>
    <row r="1319" spans="1:1" x14ac:dyDescent="0.35">
      <c r="A1319" t="s">
        <v>1807</v>
      </c>
    </row>
    <row r="1320" spans="1:1" x14ac:dyDescent="0.35">
      <c r="A1320" t="s">
        <v>1808</v>
      </c>
    </row>
    <row r="1321" spans="1:1" x14ac:dyDescent="0.35">
      <c r="A1321" t="s">
        <v>1809</v>
      </c>
    </row>
    <row r="1322" spans="1:1" x14ac:dyDescent="0.35">
      <c r="A1322" t="s">
        <v>1810</v>
      </c>
    </row>
    <row r="1323" spans="1:1" x14ac:dyDescent="0.35">
      <c r="A1323" t="s">
        <v>1811</v>
      </c>
    </row>
    <row r="1324" spans="1:1" x14ac:dyDescent="0.35">
      <c r="A1324" t="s">
        <v>1812</v>
      </c>
    </row>
    <row r="1325" spans="1:1" x14ac:dyDescent="0.35">
      <c r="A1325" t="s">
        <v>1813</v>
      </c>
    </row>
    <row r="1326" spans="1:1" x14ac:dyDescent="0.35">
      <c r="A1326" t="s">
        <v>1814</v>
      </c>
    </row>
    <row r="1327" spans="1:1" x14ac:dyDescent="0.35">
      <c r="A1327" t="s">
        <v>1815</v>
      </c>
    </row>
    <row r="1328" spans="1:1" x14ac:dyDescent="0.35">
      <c r="A1328" t="s">
        <v>1816</v>
      </c>
    </row>
    <row r="1329" spans="1:1" x14ac:dyDescent="0.35">
      <c r="A1329" t="s">
        <v>1817</v>
      </c>
    </row>
    <row r="1330" spans="1:1" x14ac:dyDescent="0.35">
      <c r="A1330" t="s">
        <v>1818</v>
      </c>
    </row>
    <row r="1331" spans="1:1" x14ac:dyDescent="0.35">
      <c r="A1331" t="s">
        <v>1819</v>
      </c>
    </row>
    <row r="1332" spans="1:1" x14ac:dyDescent="0.35">
      <c r="A1332" t="s">
        <v>1820</v>
      </c>
    </row>
    <row r="1333" spans="1:1" x14ac:dyDescent="0.35">
      <c r="A1333" t="s">
        <v>1821</v>
      </c>
    </row>
    <row r="1334" spans="1:1" x14ac:dyDescent="0.35">
      <c r="A1334" t="s">
        <v>1822</v>
      </c>
    </row>
    <row r="1335" spans="1:1" x14ac:dyDescent="0.35">
      <c r="A1335" t="s">
        <v>1823</v>
      </c>
    </row>
    <row r="1336" spans="1:1" x14ac:dyDescent="0.35">
      <c r="A1336" t="s">
        <v>1824</v>
      </c>
    </row>
    <row r="1337" spans="1:1" x14ac:dyDescent="0.35">
      <c r="A1337" t="s">
        <v>1825</v>
      </c>
    </row>
    <row r="1338" spans="1:1" x14ac:dyDescent="0.35">
      <c r="A1338" t="s">
        <v>1826</v>
      </c>
    </row>
    <row r="1339" spans="1:1" x14ac:dyDescent="0.35">
      <c r="A1339" t="s">
        <v>1827</v>
      </c>
    </row>
    <row r="1340" spans="1:1" x14ac:dyDescent="0.35">
      <c r="A1340" t="s">
        <v>1828</v>
      </c>
    </row>
    <row r="1341" spans="1:1" x14ac:dyDescent="0.35">
      <c r="A1341" t="s">
        <v>1829</v>
      </c>
    </row>
    <row r="1342" spans="1:1" x14ac:dyDescent="0.35">
      <c r="A1342" t="s">
        <v>1830</v>
      </c>
    </row>
    <row r="1343" spans="1:1" x14ac:dyDescent="0.35">
      <c r="A1343" t="s">
        <v>1831</v>
      </c>
    </row>
    <row r="1344" spans="1:1" x14ac:dyDescent="0.35">
      <c r="A1344" t="s">
        <v>1832</v>
      </c>
    </row>
    <row r="1345" spans="1:1" x14ac:dyDescent="0.35">
      <c r="A1345" t="s">
        <v>1833</v>
      </c>
    </row>
    <row r="1346" spans="1:1" x14ac:dyDescent="0.35">
      <c r="A1346" t="s">
        <v>1834</v>
      </c>
    </row>
    <row r="1347" spans="1:1" x14ac:dyDescent="0.35">
      <c r="A1347" t="s">
        <v>1835</v>
      </c>
    </row>
    <row r="1348" spans="1:1" x14ac:dyDescent="0.35">
      <c r="A1348" t="s">
        <v>1836</v>
      </c>
    </row>
    <row r="1349" spans="1:1" x14ac:dyDescent="0.35">
      <c r="A1349" t="s">
        <v>1837</v>
      </c>
    </row>
    <row r="1350" spans="1:1" x14ac:dyDescent="0.35">
      <c r="A1350" t="s">
        <v>1838</v>
      </c>
    </row>
    <row r="1351" spans="1:1" x14ac:dyDescent="0.35">
      <c r="A1351" t="s">
        <v>1839</v>
      </c>
    </row>
    <row r="1352" spans="1:1" x14ac:dyDescent="0.35">
      <c r="A1352" t="s">
        <v>1840</v>
      </c>
    </row>
    <row r="1353" spans="1:1" x14ac:dyDescent="0.35">
      <c r="A1353" t="s">
        <v>1841</v>
      </c>
    </row>
    <row r="1354" spans="1:1" x14ac:dyDescent="0.35">
      <c r="A1354" t="s">
        <v>1842</v>
      </c>
    </row>
    <row r="1355" spans="1:1" x14ac:dyDescent="0.35">
      <c r="A1355" t="s">
        <v>1843</v>
      </c>
    </row>
    <row r="1356" spans="1:1" x14ac:dyDescent="0.35">
      <c r="A1356" t="s">
        <v>1844</v>
      </c>
    </row>
    <row r="1357" spans="1:1" x14ac:dyDescent="0.35">
      <c r="A1357" t="s">
        <v>1845</v>
      </c>
    </row>
    <row r="1358" spans="1:1" x14ac:dyDescent="0.35">
      <c r="A1358" t="s">
        <v>1846</v>
      </c>
    </row>
    <row r="1359" spans="1:1" x14ac:dyDescent="0.35">
      <c r="A1359" t="s">
        <v>1847</v>
      </c>
    </row>
    <row r="1360" spans="1:1" x14ac:dyDescent="0.35">
      <c r="A1360" t="s">
        <v>1848</v>
      </c>
    </row>
    <row r="1361" spans="1:1" x14ac:dyDescent="0.35">
      <c r="A1361" t="s">
        <v>1849</v>
      </c>
    </row>
    <row r="1362" spans="1:1" x14ac:dyDescent="0.35">
      <c r="A1362" t="s">
        <v>1850</v>
      </c>
    </row>
    <row r="1363" spans="1:1" x14ac:dyDescent="0.35">
      <c r="A1363" t="s">
        <v>1851</v>
      </c>
    </row>
    <row r="1364" spans="1:1" x14ac:dyDescent="0.35">
      <c r="A1364" t="s">
        <v>1852</v>
      </c>
    </row>
    <row r="1365" spans="1:1" x14ac:dyDescent="0.35">
      <c r="A1365" t="s">
        <v>1853</v>
      </c>
    </row>
    <row r="1366" spans="1:1" x14ac:dyDescent="0.35">
      <c r="A1366" t="s">
        <v>1854</v>
      </c>
    </row>
    <row r="1367" spans="1:1" x14ac:dyDescent="0.35">
      <c r="A1367" t="s">
        <v>1855</v>
      </c>
    </row>
    <row r="1368" spans="1:1" x14ac:dyDescent="0.35">
      <c r="A1368" t="s">
        <v>1856</v>
      </c>
    </row>
    <row r="1369" spans="1:1" x14ac:dyDescent="0.35">
      <c r="A1369" t="s">
        <v>1857</v>
      </c>
    </row>
    <row r="1370" spans="1:1" x14ac:dyDescent="0.35">
      <c r="A1370" t="s">
        <v>1858</v>
      </c>
    </row>
    <row r="1371" spans="1:1" x14ac:dyDescent="0.35">
      <c r="A1371" t="s">
        <v>1859</v>
      </c>
    </row>
    <row r="1372" spans="1:1" x14ac:dyDescent="0.35">
      <c r="A1372" t="s">
        <v>1860</v>
      </c>
    </row>
    <row r="1373" spans="1:1" x14ac:dyDescent="0.35">
      <c r="A1373" t="s">
        <v>1861</v>
      </c>
    </row>
    <row r="1374" spans="1:1" x14ac:dyDescent="0.35">
      <c r="A1374" t="s">
        <v>1862</v>
      </c>
    </row>
    <row r="1375" spans="1:1" x14ac:dyDescent="0.35">
      <c r="A1375" t="s">
        <v>1863</v>
      </c>
    </row>
    <row r="1376" spans="1:1" x14ac:dyDescent="0.35">
      <c r="A1376" t="s">
        <v>1864</v>
      </c>
    </row>
    <row r="1377" spans="1:1" x14ac:dyDescent="0.35">
      <c r="A1377" s="518" t="s">
        <v>1865</v>
      </c>
    </row>
    <row r="1378" spans="1:1" x14ac:dyDescent="0.35">
      <c r="A1378" s="517" t="s">
        <v>1866</v>
      </c>
    </row>
    <row r="1379" spans="1:1" x14ac:dyDescent="0.35">
      <c r="A1379" s="517" t="s">
        <v>1867</v>
      </c>
    </row>
    <row r="1380" spans="1:1" x14ac:dyDescent="0.35">
      <c r="A1380" s="517" t="s">
        <v>3852</v>
      </c>
    </row>
    <row r="1381" spans="1:1" x14ac:dyDescent="0.35">
      <c r="A1381" s="517" t="s">
        <v>1868</v>
      </c>
    </row>
    <row r="1382" spans="1:1" x14ac:dyDescent="0.35">
      <c r="A1382" s="517" t="s">
        <v>1869</v>
      </c>
    </row>
    <row r="1383" spans="1:1" x14ac:dyDescent="0.35">
      <c r="A1383" s="517" t="s">
        <v>1870</v>
      </c>
    </row>
    <row r="1384" spans="1:1" x14ac:dyDescent="0.35">
      <c r="A1384" s="517" t="s">
        <v>1871</v>
      </c>
    </row>
    <row r="1385" spans="1:1" x14ac:dyDescent="0.35">
      <c r="A1385" s="517" t="s">
        <v>1872</v>
      </c>
    </row>
    <row r="1386" spans="1:1" x14ac:dyDescent="0.35">
      <c r="A1386" s="517" t="s">
        <v>1873</v>
      </c>
    </row>
    <row r="1387" spans="1:1" x14ac:dyDescent="0.35">
      <c r="A1387" s="517" t="s">
        <v>1874</v>
      </c>
    </row>
    <row r="1388" spans="1:1" x14ac:dyDescent="0.35">
      <c r="A1388" s="517" t="s">
        <v>1875</v>
      </c>
    </row>
    <row r="1389" spans="1:1" x14ac:dyDescent="0.35">
      <c r="A1389" s="517" t="s">
        <v>1876</v>
      </c>
    </row>
    <row r="1390" spans="1:1" x14ac:dyDescent="0.35">
      <c r="A1390" s="517" t="s">
        <v>1877</v>
      </c>
    </row>
    <row r="1391" spans="1:1" x14ac:dyDescent="0.35">
      <c r="A1391" s="517" t="s">
        <v>1878</v>
      </c>
    </row>
    <row r="1392" spans="1:1" x14ac:dyDescent="0.35">
      <c r="A1392" s="517" t="s">
        <v>1879</v>
      </c>
    </row>
    <row r="1393" spans="1:1" x14ac:dyDescent="0.35">
      <c r="A1393" s="517" t="s">
        <v>1880</v>
      </c>
    </row>
    <row r="1394" spans="1:1" x14ac:dyDescent="0.35">
      <c r="A1394" s="517" t="s">
        <v>1881</v>
      </c>
    </row>
    <row r="1395" spans="1:1" x14ac:dyDescent="0.35">
      <c r="A1395" s="517" t="s">
        <v>1882</v>
      </c>
    </row>
    <row r="1396" spans="1:1" x14ac:dyDescent="0.35">
      <c r="A1396" s="517" t="s">
        <v>1883</v>
      </c>
    </row>
    <row r="1397" spans="1:1" x14ac:dyDescent="0.35">
      <c r="A1397" s="517" t="s">
        <v>1884</v>
      </c>
    </row>
    <row r="1398" spans="1:1" x14ac:dyDescent="0.35">
      <c r="A1398" s="517" t="s">
        <v>1885</v>
      </c>
    </row>
    <row r="1399" spans="1:1" x14ac:dyDescent="0.35">
      <c r="A1399" s="517" t="s">
        <v>1886</v>
      </c>
    </row>
    <row r="1400" spans="1:1" x14ac:dyDescent="0.35">
      <c r="A1400" s="517" t="s">
        <v>1887</v>
      </c>
    </row>
    <row r="1401" spans="1:1" x14ac:dyDescent="0.35">
      <c r="A1401" s="517" t="s">
        <v>1888</v>
      </c>
    </row>
    <row r="1402" spans="1:1" x14ac:dyDescent="0.35">
      <c r="A1402" s="517" t="s">
        <v>1889</v>
      </c>
    </row>
    <row r="1403" spans="1:1" x14ac:dyDescent="0.35">
      <c r="A1403" s="517" t="s">
        <v>1890</v>
      </c>
    </row>
    <row r="1404" spans="1:1" x14ac:dyDescent="0.35">
      <c r="A1404" s="517" t="s">
        <v>1891</v>
      </c>
    </row>
    <row r="1405" spans="1:1" x14ac:dyDescent="0.35">
      <c r="A1405" s="517" t="s">
        <v>1892</v>
      </c>
    </row>
    <row r="1406" spans="1:1" x14ac:dyDescent="0.35">
      <c r="A1406" s="517" t="s">
        <v>1893</v>
      </c>
    </row>
    <row r="1407" spans="1:1" x14ac:dyDescent="0.35">
      <c r="A1407" s="517" t="s">
        <v>1894</v>
      </c>
    </row>
    <row r="1408" spans="1:1" x14ac:dyDescent="0.35">
      <c r="A1408" s="517" t="s">
        <v>1895</v>
      </c>
    </row>
    <row r="1409" spans="1:3" x14ac:dyDescent="0.35">
      <c r="A1409" s="517" t="s">
        <v>1896</v>
      </c>
    </row>
    <row r="1410" spans="1:3" x14ac:dyDescent="0.35">
      <c r="A1410" s="517" t="s">
        <v>1897</v>
      </c>
    </row>
    <row r="1411" spans="1:3" x14ac:dyDescent="0.35">
      <c r="A1411" s="517" t="s">
        <v>1898</v>
      </c>
    </row>
    <row r="1412" spans="1:3" x14ac:dyDescent="0.35">
      <c r="A1412" s="517" t="s">
        <v>1899</v>
      </c>
    </row>
    <row r="1413" spans="1:3" x14ac:dyDescent="0.35">
      <c r="A1413" s="517" t="s">
        <v>1900</v>
      </c>
      <c r="C1413">
        <v>1</v>
      </c>
    </row>
    <row r="1414" spans="1:3" x14ac:dyDescent="0.35">
      <c r="A1414" s="517" t="s">
        <v>1901</v>
      </c>
      <c r="C1414">
        <v>1</v>
      </c>
    </row>
    <row r="1415" spans="1:3" x14ac:dyDescent="0.35">
      <c r="A1415" s="517" t="s">
        <v>1902</v>
      </c>
      <c r="C1415">
        <v>1</v>
      </c>
    </row>
    <row r="1416" spans="1:3" x14ac:dyDescent="0.35">
      <c r="A1416" s="517" t="s">
        <v>1903</v>
      </c>
      <c r="C1416">
        <v>1</v>
      </c>
    </row>
    <row r="1417" spans="1:3" x14ac:dyDescent="0.35">
      <c r="A1417" s="517" t="s">
        <v>1904</v>
      </c>
      <c r="C1417">
        <v>1</v>
      </c>
    </row>
    <row r="1418" spans="1:3" x14ac:dyDescent="0.35">
      <c r="A1418" s="517" t="s">
        <v>1905</v>
      </c>
      <c r="C1418">
        <v>1</v>
      </c>
    </row>
    <row r="1419" spans="1:3" x14ac:dyDescent="0.35">
      <c r="A1419" s="517" t="s">
        <v>1906</v>
      </c>
      <c r="C1419">
        <v>1</v>
      </c>
    </row>
    <row r="1420" spans="1:3" x14ac:dyDescent="0.35">
      <c r="A1420" s="517" t="s">
        <v>1907</v>
      </c>
      <c r="C1420">
        <v>1</v>
      </c>
    </row>
    <row r="1421" spans="1:3" x14ac:dyDescent="0.35">
      <c r="A1421" s="517" t="s">
        <v>1908</v>
      </c>
      <c r="C1421">
        <v>1</v>
      </c>
    </row>
    <row r="1422" spans="1:3" x14ac:dyDescent="0.35">
      <c r="A1422" s="517" t="s">
        <v>1909</v>
      </c>
      <c r="C1422">
        <v>1</v>
      </c>
    </row>
    <row r="1423" spans="1:3" x14ac:dyDescent="0.35">
      <c r="A1423" s="517" t="s">
        <v>1910</v>
      </c>
    </row>
    <row r="1424" spans="1:3" x14ac:dyDescent="0.35">
      <c r="A1424" s="517" t="s">
        <v>1911</v>
      </c>
    </row>
    <row r="1425" spans="1:3" x14ac:dyDescent="0.35">
      <c r="A1425" s="517" t="s">
        <v>1912</v>
      </c>
    </row>
    <row r="1426" spans="1:3" x14ac:dyDescent="0.35">
      <c r="A1426" s="517" t="s">
        <v>1913</v>
      </c>
    </row>
    <row r="1427" spans="1:3" x14ac:dyDescent="0.35">
      <c r="A1427" s="517" t="s">
        <v>1914</v>
      </c>
    </row>
    <row r="1428" spans="1:3" x14ac:dyDescent="0.35">
      <c r="A1428" s="517" t="s">
        <v>1915</v>
      </c>
      <c r="C1428">
        <v>1</v>
      </c>
    </row>
    <row r="1429" spans="1:3" x14ac:dyDescent="0.35">
      <c r="A1429" s="517" t="s">
        <v>1916</v>
      </c>
      <c r="C1429">
        <v>1</v>
      </c>
    </row>
    <row r="1430" spans="1:3" x14ac:dyDescent="0.35">
      <c r="A1430" s="517" t="s">
        <v>1917</v>
      </c>
      <c r="C1430">
        <v>1</v>
      </c>
    </row>
    <row r="1431" spans="1:3" x14ac:dyDescent="0.35">
      <c r="A1431" s="517" t="s">
        <v>1918</v>
      </c>
      <c r="C1431">
        <v>1</v>
      </c>
    </row>
    <row r="1432" spans="1:3" x14ac:dyDescent="0.35">
      <c r="A1432" s="517" t="s">
        <v>1919</v>
      </c>
      <c r="C1432">
        <v>1</v>
      </c>
    </row>
    <row r="1433" spans="1:3" x14ac:dyDescent="0.35">
      <c r="A1433" s="517" t="s">
        <v>1920</v>
      </c>
      <c r="C1433">
        <v>1</v>
      </c>
    </row>
    <row r="1434" spans="1:3" x14ac:dyDescent="0.35">
      <c r="A1434" s="517" t="s">
        <v>1921</v>
      </c>
      <c r="C1434">
        <v>1</v>
      </c>
    </row>
    <row r="1435" spans="1:3" x14ac:dyDescent="0.35">
      <c r="A1435" s="517" t="s">
        <v>1922</v>
      </c>
      <c r="C1435">
        <v>1</v>
      </c>
    </row>
    <row r="1436" spans="1:3" x14ac:dyDescent="0.35">
      <c r="A1436" s="517" t="s">
        <v>1923</v>
      </c>
      <c r="C1436">
        <v>1</v>
      </c>
    </row>
    <row r="1437" spans="1:3" x14ac:dyDescent="0.35">
      <c r="A1437" s="517" t="s">
        <v>1924</v>
      </c>
      <c r="C1437">
        <v>1</v>
      </c>
    </row>
    <row r="1438" spans="1:3" x14ac:dyDescent="0.35">
      <c r="A1438" s="517" t="s">
        <v>1925</v>
      </c>
      <c r="C1438">
        <v>1</v>
      </c>
    </row>
    <row r="1439" spans="1:3" x14ac:dyDescent="0.35">
      <c r="A1439" s="517" t="s">
        <v>1926</v>
      </c>
      <c r="C1439">
        <v>1</v>
      </c>
    </row>
    <row r="1440" spans="1:3" x14ac:dyDescent="0.35">
      <c r="A1440" s="522" t="s">
        <v>1927</v>
      </c>
      <c r="C1440">
        <v>1</v>
      </c>
    </row>
    <row r="1441" spans="1:3" x14ac:dyDescent="0.35">
      <c r="A1441" t="s">
        <v>1928</v>
      </c>
      <c r="C1441">
        <v>1</v>
      </c>
    </row>
    <row r="1442" spans="1:3" x14ac:dyDescent="0.35">
      <c r="A1442" t="s">
        <v>1929</v>
      </c>
      <c r="C1442">
        <v>1</v>
      </c>
    </row>
    <row r="1443" spans="1:3" x14ac:dyDescent="0.35">
      <c r="A1443" t="s">
        <v>1930</v>
      </c>
    </row>
    <row r="1444" spans="1:3" x14ac:dyDescent="0.35">
      <c r="A1444" t="s">
        <v>1931</v>
      </c>
    </row>
    <row r="1445" spans="1:3" x14ac:dyDescent="0.35">
      <c r="A1445" t="s">
        <v>1932</v>
      </c>
    </row>
    <row r="1446" spans="1:3" x14ac:dyDescent="0.35">
      <c r="A1446" t="s">
        <v>1933</v>
      </c>
    </row>
    <row r="1447" spans="1:3" x14ac:dyDescent="0.35">
      <c r="A1447" t="s">
        <v>1934</v>
      </c>
    </row>
    <row r="1448" spans="1:3" x14ac:dyDescent="0.35">
      <c r="A1448" t="s">
        <v>1935</v>
      </c>
    </row>
    <row r="1449" spans="1:3" x14ac:dyDescent="0.35">
      <c r="A1449" t="s">
        <v>1936</v>
      </c>
    </row>
    <row r="1450" spans="1:3" x14ac:dyDescent="0.35">
      <c r="A1450" t="s">
        <v>1937</v>
      </c>
    </row>
    <row r="1451" spans="1:3" x14ac:dyDescent="0.35">
      <c r="A1451" t="s">
        <v>1938</v>
      </c>
    </row>
    <row r="1452" spans="1:3" x14ac:dyDescent="0.35">
      <c r="A1452" t="s">
        <v>1939</v>
      </c>
    </row>
    <row r="1453" spans="1:3" x14ac:dyDescent="0.35">
      <c r="A1453" t="s">
        <v>1940</v>
      </c>
    </row>
    <row r="1454" spans="1:3" x14ac:dyDescent="0.35">
      <c r="A1454" t="s">
        <v>1941</v>
      </c>
    </row>
    <row r="1455" spans="1:3" x14ac:dyDescent="0.35">
      <c r="A1455" t="s">
        <v>1942</v>
      </c>
    </row>
    <row r="1456" spans="1:3" x14ac:dyDescent="0.35">
      <c r="A1456" t="s">
        <v>1943</v>
      </c>
    </row>
    <row r="1457" spans="1:1" x14ac:dyDescent="0.35">
      <c r="A1457" t="s">
        <v>1944</v>
      </c>
    </row>
    <row r="1458" spans="1:1" x14ac:dyDescent="0.35">
      <c r="A1458" t="s">
        <v>3853</v>
      </c>
    </row>
    <row r="1459" spans="1:1" x14ac:dyDescent="0.35">
      <c r="A1459" t="s">
        <v>1945</v>
      </c>
    </row>
    <row r="1460" spans="1:1" x14ac:dyDescent="0.35">
      <c r="A1460" t="s">
        <v>1946</v>
      </c>
    </row>
    <row r="1461" spans="1:1" x14ac:dyDescent="0.35">
      <c r="A1461" t="s">
        <v>1947</v>
      </c>
    </row>
    <row r="1462" spans="1:1" x14ac:dyDescent="0.35">
      <c r="A1462" t="s">
        <v>1948</v>
      </c>
    </row>
    <row r="1463" spans="1:1" x14ac:dyDescent="0.35">
      <c r="A1463" t="s">
        <v>1949</v>
      </c>
    </row>
    <row r="1464" spans="1:1" x14ac:dyDescent="0.35">
      <c r="A1464" t="s">
        <v>1950</v>
      </c>
    </row>
    <row r="1465" spans="1:1" x14ac:dyDescent="0.35">
      <c r="A1465" t="s">
        <v>1951</v>
      </c>
    </row>
    <row r="1466" spans="1:1" x14ac:dyDescent="0.35">
      <c r="A1466" t="s">
        <v>1952</v>
      </c>
    </row>
    <row r="1467" spans="1:1" x14ac:dyDescent="0.35">
      <c r="A1467" t="s">
        <v>1953</v>
      </c>
    </row>
    <row r="1468" spans="1:1" x14ac:dyDescent="0.35">
      <c r="A1468" t="s">
        <v>1954</v>
      </c>
    </row>
    <row r="1469" spans="1:1" x14ac:dyDescent="0.35">
      <c r="A1469" t="s">
        <v>1955</v>
      </c>
    </row>
    <row r="1470" spans="1:1" x14ac:dyDescent="0.35">
      <c r="A1470" t="s">
        <v>1956</v>
      </c>
    </row>
    <row r="1471" spans="1:1" x14ac:dyDescent="0.35">
      <c r="A1471" t="s">
        <v>1957</v>
      </c>
    </row>
    <row r="1472" spans="1:1" x14ac:dyDescent="0.35">
      <c r="A1472" t="s">
        <v>1958</v>
      </c>
    </row>
    <row r="1473" spans="1:1" x14ac:dyDescent="0.35">
      <c r="A1473" t="s">
        <v>1959</v>
      </c>
    </row>
    <row r="1474" spans="1:1" x14ac:dyDescent="0.35">
      <c r="A1474" t="s">
        <v>1960</v>
      </c>
    </row>
    <row r="1475" spans="1:1" x14ac:dyDescent="0.35">
      <c r="A1475" t="s">
        <v>1961</v>
      </c>
    </row>
    <row r="1476" spans="1:1" x14ac:dyDescent="0.35">
      <c r="A1476" t="s">
        <v>1962</v>
      </c>
    </row>
    <row r="1477" spans="1:1" x14ac:dyDescent="0.35">
      <c r="A1477" t="s">
        <v>1963</v>
      </c>
    </row>
    <row r="1478" spans="1:1" x14ac:dyDescent="0.35">
      <c r="A1478" t="s">
        <v>1964</v>
      </c>
    </row>
    <row r="1479" spans="1:1" x14ac:dyDescent="0.35">
      <c r="A1479" t="s">
        <v>1965</v>
      </c>
    </row>
    <row r="1480" spans="1:1" x14ac:dyDescent="0.35">
      <c r="A1480" t="s">
        <v>1966</v>
      </c>
    </row>
    <row r="1481" spans="1:1" x14ac:dyDescent="0.35">
      <c r="A1481" t="s">
        <v>1967</v>
      </c>
    </row>
    <row r="1482" spans="1:1" x14ac:dyDescent="0.35">
      <c r="A1482" t="s">
        <v>1968</v>
      </c>
    </row>
    <row r="1483" spans="1:1" x14ac:dyDescent="0.35">
      <c r="A1483" t="s">
        <v>1969</v>
      </c>
    </row>
    <row r="1484" spans="1:1" x14ac:dyDescent="0.35">
      <c r="A1484" t="s">
        <v>1970</v>
      </c>
    </row>
    <row r="1485" spans="1:1" x14ac:dyDescent="0.35">
      <c r="A1485" t="s">
        <v>1971</v>
      </c>
    </row>
    <row r="1486" spans="1:1" x14ac:dyDescent="0.35">
      <c r="A1486" t="s">
        <v>1972</v>
      </c>
    </row>
    <row r="1487" spans="1:1" x14ac:dyDescent="0.35">
      <c r="A1487" t="s">
        <v>1973</v>
      </c>
    </row>
    <row r="1488" spans="1:1" x14ac:dyDescent="0.35">
      <c r="A1488" t="s">
        <v>1974</v>
      </c>
    </row>
    <row r="1489" spans="1:3" x14ac:dyDescent="0.35">
      <c r="A1489" t="s">
        <v>1975</v>
      </c>
    </row>
    <row r="1490" spans="1:3" x14ac:dyDescent="0.35">
      <c r="A1490" t="s">
        <v>1976</v>
      </c>
    </row>
    <row r="1491" spans="1:3" x14ac:dyDescent="0.35">
      <c r="A1491" t="s">
        <v>1977</v>
      </c>
    </row>
    <row r="1492" spans="1:3" x14ac:dyDescent="0.35">
      <c r="A1492" t="s">
        <v>1978</v>
      </c>
    </row>
    <row r="1493" spans="1:3" x14ac:dyDescent="0.35">
      <c r="A1493" t="s">
        <v>1979</v>
      </c>
    </row>
    <row r="1494" spans="1:3" x14ac:dyDescent="0.35">
      <c r="A1494" t="s">
        <v>1980</v>
      </c>
    </row>
    <row r="1495" spans="1:3" x14ac:dyDescent="0.35">
      <c r="A1495" t="s">
        <v>1981</v>
      </c>
    </row>
    <row r="1496" spans="1:3" x14ac:dyDescent="0.35">
      <c r="A1496" t="s">
        <v>1982</v>
      </c>
    </row>
    <row r="1497" spans="1:3" x14ac:dyDescent="0.35">
      <c r="A1497" t="s">
        <v>4359</v>
      </c>
      <c r="C1497" t="b">
        <v>0</v>
      </c>
    </row>
    <row r="1498" spans="1:3" x14ac:dyDescent="0.35">
      <c r="A1498" t="s">
        <v>4360</v>
      </c>
    </row>
    <row r="1499" spans="1:3" x14ac:dyDescent="0.35">
      <c r="A1499" t="s">
        <v>4361</v>
      </c>
      <c r="C1499" t="b">
        <v>0</v>
      </c>
    </row>
    <row r="1500" spans="1:3" x14ac:dyDescent="0.35">
      <c r="A1500" t="s">
        <v>4362</v>
      </c>
    </row>
    <row r="1501" spans="1:3" x14ac:dyDescent="0.35">
      <c r="A1501" t="s">
        <v>4618</v>
      </c>
    </row>
    <row r="1502" spans="1:3" x14ac:dyDescent="0.35">
      <c r="A1502" t="s">
        <v>4619</v>
      </c>
    </row>
    <row r="1503" spans="1:3" x14ac:dyDescent="0.35">
      <c r="A1503" t="s">
        <v>4363</v>
      </c>
      <c r="C1503">
        <v>1</v>
      </c>
    </row>
    <row r="1504" spans="1:3" x14ac:dyDescent="0.35">
      <c r="A1504" t="s">
        <v>4622</v>
      </c>
      <c r="C1504" t="b">
        <v>0</v>
      </c>
    </row>
    <row r="1505" spans="1:3" x14ac:dyDescent="0.35">
      <c r="A1505" t="s">
        <v>4364</v>
      </c>
    </row>
    <row r="1506" spans="1:3" x14ac:dyDescent="0.35">
      <c r="A1506" t="s">
        <v>4624</v>
      </c>
      <c r="C1506">
        <v>0</v>
      </c>
    </row>
    <row r="1507" spans="1:3" x14ac:dyDescent="0.35">
      <c r="A1507" t="s">
        <v>4626</v>
      </c>
      <c r="C1507" t="b">
        <v>0</v>
      </c>
    </row>
    <row r="1508" spans="1:3" x14ac:dyDescent="0.35">
      <c r="A1508" t="s">
        <v>4627</v>
      </c>
    </row>
    <row r="1509" spans="1:3" x14ac:dyDescent="0.35">
      <c r="A1509" t="s">
        <v>4365</v>
      </c>
      <c r="C1509" t="b">
        <v>0</v>
      </c>
    </row>
    <row r="1510" spans="1:3" x14ac:dyDescent="0.35">
      <c r="A1510" t="s">
        <v>4620</v>
      </c>
    </row>
    <row r="1511" spans="1:3" x14ac:dyDescent="0.35">
      <c r="A1511" t="s">
        <v>4628</v>
      </c>
    </row>
    <row r="1512" spans="1:3" x14ac:dyDescent="0.35">
      <c r="A1512" t="s">
        <v>4621</v>
      </c>
    </row>
    <row r="1513" spans="1:3" x14ac:dyDescent="0.35">
      <c r="A1513" t="s">
        <v>3854</v>
      </c>
    </row>
    <row r="1514" spans="1:3" x14ac:dyDescent="0.35">
      <c r="A1514" t="s">
        <v>4630</v>
      </c>
    </row>
    <row r="1515" spans="1:3" x14ac:dyDescent="0.35">
      <c r="A1515" t="s">
        <v>4635</v>
      </c>
    </row>
    <row r="1516" spans="1:3" x14ac:dyDescent="0.35">
      <c r="A1516" t="s">
        <v>4636</v>
      </c>
      <c r="C1516" t="b">
        <v>0</v>
      </c>
    </row>
    <row r="1517" spans="1:3" x14ac:dyDescent="0.35">
      <c r="A1517" t="s">
        <v>4637</v>
      </c>
      <c r="C1517">
        <v>1</v>
      </c>
    </row>
    <row r="1518" spans="1:3" x14ac:dyDescent="0.35">
      <c r="A1518" t="s">
        <v>4366</v>
      </c>
      <c r="C1518">
        <v>1</v>
      </c>
    </row>
    <row r="1519" spans="1:3" x14ac:dyDescent="0.35">
      <c r="A1519" t="s">
        <v>4639</v>
      </c>
    </row>
    <row r="1520" spans="1:3" x14ac:dyDescent="0.35">
      <c r="A1520" t="s">
        <v>4367</v>
      </c>
      <c r="C1520">
        <v>1</v>
      </c>
    </row>
    <row r="1521" spans="1:3" x14ac:dyDescent="0.35">
      <c r="A1521" t="s">
        <v>4638</v>
      </c>
      <c r="C1521">
        <v>0</v>
      </c>
    </row>
    <row r="1522" spans="1:3" x14ac:dyDescent="0.35">
      <c r="A1522" t="s">
        <v>4643</v>
      </c>
      <c r="C1522" t="b">
        <v>0</v>
      </c>
    </row>
    <row r="1523" spans="1:3" x14ac:dyDescent="0.35">
      <c r="A1523" t="s">
        <v>4644</v>
      </c>
      <c r="C1523">
        <v>1</v>
      </c>
    </row>
    <row r="1524" spans="1:3" x14ac:dyDescent="0.35">
      <c r="A1524" t="s">
        <v>4642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I2" sqref="I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405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299</v>
      </c>
      <c r="H1" t="s">
        <v>142</v>
      </c>
      <c r="I1" t="s">
        <v>474</v>
      </c>
      <c r="J1" s="518" t="s">
        <v>552</v>
      </c>
    </row>
    <row r="2" spans="1:10" x14ac:dyDescent="0.35">
      <c r="B2" s="30">
        <f ca="1" xml:space="preserve"> TODAY()</f>
        <v>42733</v>
      </c>
      <c r="C2" s="30">
        <v>42370</v>
      </c>
      <c r="D2" t="s">
        <v>290</v>
      </c>
      <c r="E2" t="s">
        <v>291</v>
      </c>
      <c r="F2" s="30">
        <v>42370</v>
      </c>
      <c r="G2" s="188">
        <v>100</v>
      </c>
      <c r="H2">
        <v>80</v>
      </c>
      <c r="I2" s="237">
        <v>42728.710520833331</v>
      </c>
      <c r="J2" t="s">
        <v>5018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H19" sqref="H19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357</v>
      </c>
      <c r="D7" s="158" t="s">
        <v>222</v>
      </c>
      <c r="E7" s="143" t="s">
        <v>165</v>
      </c>
      <c r="F7" s="159"/>
      <c r="G7" s="143" t="s">
        <v>52</v>
      </c>
      <c r="H7" s="143" t="s">
        <v>358</v>
      </c>
      <c r="I7" s="143"/>
      <c r="J7" s="143" t="s">
        <v>337</v>
      </c>
      <c r="K7" s="143" t="s">
        <v>354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 t="str">
        <f>INDEX(tblMedicationContIV,PedBerMedIV!$B3,1)</f>
        <v>albumine 20%</v>
      </c>
      <c r="D9" s="161" t="str">
        <f>INDEX(tblBerMedContIV,2,5)&amp;" "&amp;INDEX(tblMedicationContIV,PedBerMedIV!$B3,4)</f>
        <v>0,2 g</v>
      </c>
      <c r="E9" s="149" t="str">
        <f>IF(AND(C9&lt;&gt;0,INDEX(tblBerMedContIV,2,6)&lt;&gt;""),INDEX(tblBerMedContIV,2,6)&amp;" ml","")</f>
        <v>1 ml</v>
      </c>
      <c r="F9" s="142">
        <f>INDEX(tblOplossing,PedBerMedIV!I3,1)</f>
        <v>0</v>
      </c>
      <c r="G9" s="149" t="str">
        <f>IF(C9&lt;&gt;0,PedBerMedIV!J3/10&amp;" ml/uur","")</f>
        <v>0 ml/uur</v>
      </c>
      <c r="H9" s="149">
        <f>IF(C9&lt;&gt;0,(PedBerMedIV!J3/10)*INDEX(tblBerMedContIV,2,7),0)</f>
        <v>0</v>
      </c>
      <c r="I9" s="149" t="str">
        <f>INDEX(tblMedicationContIV,PedBerMedIV!$B3,2)</f>
        <v>gram/kg/dag</v>
      </c>
      <c r="J9" s="150" t="str">
        <f>IF(C9&lt;&gt;0,24*PedBerMedIV!J3/10&amp;" ml","")</f>
        <v>0 ml</v>
      </c>
      <c r="K9" s="167" t="str">
        <f>INDEX(tblMedicationContIV,PedBerMedIV!$B3,3)</f>
        <v>1-2 gram/kg/dag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>
        <f>IF(C9&lt;&gt;0,INDEX(tblMedicationContIV,PedBerMedIV!$B3,6)*(PedBerMedIV!J3/10))</f>
        <v>0</v>
      </c>
      <c r="AC9" s="131">
        <f>IF(AB9&gt;=10,0,IF(AB9&gt;=1,1,IF(AB9&gt;=0,2,IF(AB9&gt;=0.1,3,IF(AB9&gt;=0.01,4,5)))))</f>
        <v>2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_Ped_MedIVKeuze_11</f>
        <v>0</v>
      </c>
      <c r="D20" s="154">
        <f>_Ped_MedIVSterkte_11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_Ped_MedIVKeuze_12</f>
        <v>0</v>
      </c>
      <c r="D21" s="157">
        <f>_Ped_MedIVSterkte_12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_Ped_MedIVKeuze_13</f>
        <v>0</v>
      </c>
      <c r="D22" s="157">
        <f>_Ped_MedIVSterkte_13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_Ped_MedIVKeuze_14</f>
        <v>0</v>
      </c>
      <c r="D23" s="157">
        <f>_Ped_MedIVSterkte_14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_Ped_MedIVKeuze_15</f>
        <v>0</v>
      </c>
      <c r="D24" s="157">
        <f>_Ped_MedIVSterkte_15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317</v>
      </c>
      <c r="D32" s="864">
        <f>GlobBerOpm!C3</f>
        <v>0</v>
      </c>
      <c r="E32" s="865"/>
      <c r="F32" s="865"/>
      <c r="G32" s="865"/>
      <c r="H32" s="865"/>
      <c r="I32" s="865"/>
      <c r="J32" s="865"/>
      <c r="K32" s="865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5"/>
      <c r="E33" s="865"/>
      <c r="F33" s="865"/>
      <c r="G33" s="865"/>
      <c r="H33" s="865"/>
      <c r="I33" s="865"/>
      <c r="J33" s="865"/>
      <c r="K33" s="865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5"/>
      <c r="E34" s="865"/>
      <c r="F34" s="865"/>
      <c r="G34" s="865"/>
      <c r="H34" s="865"/>
      <c r="I34" s="865"/>
      <c r="J34" s="865"/>
      <c r="K34" s="865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5"/>
      <c r="E35" s="865"/>
      <c r="F35" s="865"/>
      <c r="G35" s="865"/>
      <c r="H35" s="865"/>
      <c r="I35" s="865"/>
      <c r="J35" s="865"/>
      <c r="K35" s="865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5"/>
      <c r="E36" s="865"/>
      <c r="F36" s="865"/>
      <c r="G36" s="865"/>
      <c r="H36" s="865"/>
      <c r="I36" s="865"/>
      <c r="J36" s="865"/>
      <c r="K36" s="865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521</v>
      </c>
      <c r="B1" s="25" t="s">
        <v>262</v>
      </c>
      <c r="C1" s="25" t="s">
        <v>515</v>
      </c>
      <c r="D1" s="25" t="s">
        <v>222</v>
      </c>
      <c r="E1" s="264" t="s">
        <v>516</v>
      </c>
      <c r="F1" s="264" t="s">
        <v>1196</v>
      </c>
      <c r="G1" s="264" t="s">
        <v>1197</v>
      </c>
      <c r="H1" s="264" t="s">
        <v>1198</v>
      </c>
      <c r="I1" s="264" t="s">
        <v>517</v>
      </c>
      <c r="J1" s="264" t="s">
        <v>52</v>
      </c>
      <c r="K1" s="264" t="s">
        <v>518</v>
      </c>
      <c r="L1" s="264" t="s">
        <v>519</v>
      </c>
      <c r="M1" s="264" t="s">
        <v>520</v>
      </c>
      <c r="N1" s="25" t="s">
        <v>305</v>
      </c>
      <c r="O1" s="25" t="s">
        <v>248</v>
      </c>
      <c r="P1" s="25" t="s">
        <v>249</v>
      </c>
      <c r="Q1" s="25" t="s">
        <v>419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3</v>
      </c>
      <c r="C3" s="827">
        <v>2</v>
      </c>
      <c r="D3" s="827"/>
      <c r="E3" s="827"/>
      <c r="F3" s="827">
        <f t="shared" ref="F3:F12" si="1">IF(B3&gt;1,IF(D3&gt;0,D3,INDEX(tblMedicationContIV,B3,11)),"")</f>
        <v>0.2</v>
      </c>
      <c r="G3" s="827">
        <f t="shared" ref="G3:G12" si="2">IF(B3&gt;1,IF(E3&gt;0,E3,INDEX(tblMedicationContIV,B3,12)),"")</f>
        <v>1</v>
      </c>
      <c r="H3" s="827">
        <f t="shared" si="0"/>
        <v>0</v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1131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306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307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IFERROR(ROUND((J13/10)*U13/_Ped_MedIVOplVol_11/(_Pat__Gewicht/10),3)&amp;" "&amp;V13&amp;"/kg/uur "&amp;"("&amp;ROUND((J13/10/60)*U13/_Ped_MedIVOplVol_11/(_Pat__Gewicht/10),3)&amp;"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IFERROR(ROUND((J14/10)*U14/_Ped_MedIVOplVol_11/(_Pat__Gewicht/10),3)&amp;" "&amp;V14&amp;"/kg/uur "&amp;"("&amp;ROUND((J14/10/60)*U14/_Ped_MedIVOplVol_11/(_Pat__Gewicht/10),3)&amp;"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IFERROR(ROUND((J15/10)*U15/_Ped_MedIVOplVol_11/(_Pat__Gewicht/10),3)&amp;" "&amp;V15&amp;"/kg/uur "&amp;"("&amp;ROUND((J15/10/60)*U15/_Ped_MedIVOplVol_11/(_Pat__Gewicht/10),3)&amp;"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IFERROR(ROUND((J16/10)*U16/_Ped_MedIVOplVol_11/(_Pat__Gewicht/10),3)&amp;" "&amp;V16&amp;"/kg/uur "&amp;"("&amp;ROUND((J16/10/60)*U16/_Ped_MedIVOplVol_11/(_Pat__Gewicht/10),3)&amp;"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IFERROR(ROUND((J17/10)*U17/_Ped_MedIVOplVol_11/(_Pat__Gewicht/10),3)&amp;" "&amp;V17&amp;"/kg/uur "&amp;"("&amp;ROUND((J17/10/60)*U17/_Ped_MedIVOplVol_11/(_Pat__Gewicht/10),3)&amp;"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492</v>
      </c>
      <c r="H1" s="518" t="s">
        <v>493</v>
      </c>
      <c r="J1" s="263" t="s">
        <v>494</v>
      </c>
      <c r="L1" s="518" t="s">
        <v>510</v>
      </c>
      <c r="N1" s="518" t="s">
        <v>511</v>
      </c>
      <c r="P1" s="518" t="s">
        <v>512</v>
      </c>
    </row>
    <row r="2" spans="1:23" x14ac:dyDescent="0.35">
      <c r="B2" s="518" t="s">
        <v>495</v>
      </c>
      <c r="C2" s="518" t="s">
        <v>496</v>
      </c>
      <c r="D2" s="518" t="s">
        <v>497</v>
      </c>
      <c r="E2" s="518" t="s">
        <v>498</v>
      </c>
      <c r="F2" s="518" t="s">
        <v>499</v>
      </c>
      <c r="G2" s="518" t="s">
        <v>500</v>
      </c>
      <c r="H2" s="518" t="s">
        <v>499</v>
      </c>
      <c r="I2" s="518" t="s">
        <v>500</v>
      </c>
      <c r="J2" s="518" t="s">
        <v>499</v>
      </c>
      <c r="K2" s="518" t="s">
        <v>500</v>
      </c>
      <c r="L2" s="518" t="s">
        <v>499</v>
      </c>
      <c r="M2" s="518" t="s">
        <v>500</v>
      </c>
      <c r="N2" s="518" t="s">
        <v>499</v>
      </c>
      <c r="O2" s="518" t="s">
        <v>500</v>
      </c>
      <c r="P2" s="518" t="s">
        <v>499</v>
      </c>
      <c r="Q2" s="518" t="s">
        <v>500</v>
      </c>
      <c r="R2" s="518" t="s">
        <v>508</v>
      </c>
      <c r="S2" s="518" t="s">
        <v>509</v>
      </c>
      <c r="T2" s="518" t="s">
        <v>550</v>
      </c>
      <c r="U2" s="518" t="s">
        <v>551</v>
      </c>
      <c r="V2" s="518" t="s">
        <v>1141</v>
      </c>
      <c r="W2" s="518" t="s">
        <v>1152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449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IF(_Pat__Gewicht/10&lt;6,F4,IF(_Pat__Gewicht/10&lt;11,H4,J4))</f>
        <v>2</v>
      </c>
      <c r="M4" s="518">
        <f t="shared" ref="M4:M34" si="1">IF(_Pat__Gewicht/10&lt;6,G4,IF(_Pat__Gewicht/10&lt;11,I4,K4))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391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450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459</v>
      </c>
      <c r="C7" s="263" t="s">
        <v>449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356</v>
      </c>
      <c r="C9" s="263" t="s">
        <v>449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327</v>
      </c>
      <c r="C10" s="263" t="s">
        <v>449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526</v>
      </c>
      <c r="C11" s="263" t="s">
        <v>473</v>
      </c>
      <c r="D11" s="263" t="s">
        <v>527</v>
      </c>
      <c r="E11" s="263" t="s">
        <v>177</v>
      </c>
      <c r="F11" s="518">
        <f>IF(_Pat__Gewicht/10&gt;48,48,_Pat__Gewicht/10)</f>
        <v>10</v>
      </c>
      <c r="G11" s="518">
        <v>24</v>
      </c>
      <c r="H11" s="518">
        <f>IF(_Pat__Gewicht/10&gt;48,48,_Pat__Gewicht/10)</f>
        <v>10</v>
      </c>
      <c r="I11" s="518">
        <v>48</v>
      </c>
      <c r="J11" s="518">
        <f>IF(_Pat__Gewicht/10&gt;48,48,_Pat__Gewicht/10)</f>
        <v>10</v>
      </c>
      <c r="K11" s="706">
        <v>48</v>
      </c>
      <c r="L11" s="518">
        <f>IF(_Pat__Gewicht/10&lt;6,F11,IF(_Pat__Gewicht/10&lt;11,H11,J11))</f>
        <v>10</v>
      </c>
      <c r="M11" s="518">
        <f>IF(_Pat__Gewicht/10&lt;6,G11,IF(_Pat__Gewicht/10&lt;11,I11,K11))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525</v>
      </c>
      <c r="C12" s="263" t="s">
        <v>473</v>
      </c>
      <c r="D12" s="263" t="s">
        <v>527</v>
      </c>
      <c r="E12" s="263" t="s">
        <v>177</v>
      </c>
      <c r="F12" s="518">
        <f>IF(_Pat__Gewicht/10&gt;48,48,_Pat__Gewicht/10)</f>
        <v>10</v>
      </c>
      <c r="G12" s="518">
        <v>24</v>
      </c>
      <c r="H12" s="518">
        <f>IF(_Pat__Gewicht/10&gt;48,48,_Pat__Gewicht/10)</f>
        <v>10</v>
      </c>
      <c r="I12" s="518">
        <v>48</v>
      </c>
      <c r="J12" s="518">
        <f>IF(_Pat__Gewicht/10&gt;48,48,_Pat__Gewicht/10)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450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389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501</v>
      </c>
      <c r="C15" s="263" t="s">
        <v>514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524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IF(_Pat__Gewicht/10&lt;6,F16,IF(_Pat__Gewicht/10&lt;11,H16,J16))</f>
        <v>1</v>
      </c>
      <c r="M16" s="518">
        <f>IF(_Pat__Gewicht/10&lt;6,G16,IF(_Pat__Gewicht/10&lt;11,I16,K16))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502</v>
      </c>
      <c r="C17" s="263" t="s">
        <v>449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390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503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504</v>
      </c>
      <c r="C20" s="263" t="s">
        <v>71</v>
      </c>
      <c r="D20" s="263" t="str">
        <f t="shared" si="9"/>
        <v>0,02-0,125 E/kg/uur</v>
      </c>
      <c r="E20" s="263" t="s">
        <v>503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420</v>
      </c>
      <c r="C21" s="263" t="s">
        <v>449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505</v>
      </c>
      <c r="C22" s="263" t="s">
        <v>389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506</v>
      </c>
      <c r="C23" s="263" t="s">
        <v>389</v>
      </c>
      <c r="D23" s="263" t="s">
        <v>522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384</v>
      </c>
      <c r="C24" s="263" t="s">
        <v>389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507</v>
      </c>
      <c r="C25" s="263" t="s">
        <v>449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390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361</v>
      </c>
      <c r="C27" s="263" t="s">
        <v>418</v>
      </c>
      <c r="D27" s="263" t="str">
        <f t="shared" si="9"/>
        <v>2-4 mmol/kg/dag</v>
      </c>
      <c r="E27" s="263" t="s">
        <v>523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449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416</v>
      </c>
      <c r="C29" s="263" t="s">
        <v>449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352</v>
      </c>
      <c r="C30" s="263" t="s">
        <v>389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353</v>
      </c>
      <c r="C31" s="263" t="s">
        <v>389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298</v>
      </c>
      <c r="C32" s="263" t="s">
        <v>389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449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382</v>
      </c>
      <c r="C34" s="263" t="s">
        <v>389</v>
      </c>
      <c r="D34" s="263" t="s">
        <v>470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330</v>
      </c>
      <c r="D2" s="108"/>
      <c r="E2" s="110">
        <f ca="1">Var_AfspraakDatum</f>
        <v>42733</v>
      </c>
      <c r="F2" s="111"/>
      <c r="G2" s="108"/>
      <c r="H2" s="109" t="s">
        <v>331</v>
      </c>
      <c r="I2" s="108"/>
      <c r="J2" s="112">
        <f>_OpnDatum</f>
        <v>42370</v>
      </c>
      <c r="K2" s="109" t="str">
        <f ca="1">"ICU-dag: "&amp;Var_AfspraakDatum-_OpnDatum+1</f>
        <v>ICU-dag: 364</v>
      </c>
      <c r="L2" s="108"/>
      <c r="M2" s="109"/>
      <c r="N2" s="109" t="s">
        <v>553</v>
      </c>
      <c r="O2" s="269" t="e">
        <f>Var_Glob_Bed</f>
        <v>#NAME?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Achternaam, Voornaam</v>
      </c>
      <c r="F3" s="113"/>
      <c r="G3" s="108"/>
      <c r="H3" s="109" t="s">
        <v>338</v>
      </c>
      <c r="I3" s="108"/>
      <c r="J3" s="112">
        <f>__4_GebDatum</f>
        <v>42370</v>
      </c>
      <c r="K3" s="114" t="str">
        <f>"Gewicht: "&amp;_Pat__Gewicht/10&amp;" kg"</f>
        <v>Gewicht: 10 kg</v>
      </c>
      <c r="L3" s="109"/>
      <c r="M3" s="108"/>
      <c r="N3" s="114" t="str">
        <f>"Lengte: "&amp;_Pat__Lengte&amp;"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373</v>
      </c>
      <c r="D4" s="115"/>
      <c r="E4" s="114">
        <f>__0_PatNum</f>
        <v>0</v>
      </c>
      <c r="F4" s="111"/>
      <c r="G4" s="115"/>
      <c r="H4" s="109" t="s">
        <v>300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12 maand(-en)</v>
      </c>
      <c r="K4" s="109"/>
      <c r="L4" s="115"/>
      <c r="M4" s="109" t="str">
        <f>"Lichamelijk oppervlak: "&amp;ROUND(POWER(_Pat__Gewicht/10,0.424)*POWER(((_Pat__Lengte/100)*100),0.724)*0.007184,2)&amp;"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6">
        <f>PedBerMedDisc!C2</f>
        <v>0</v>
      </c>
      <c r="E6" s="866"/>
      <c r="F6" s="866"/>
      <c r="G6" s="866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317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6">
        <f>PedBerMedDisc!C3</f>
        <v>0</v>
      </c>
      <c r="E8" s="866"/>
      <c r="F8" s="866"/>
      <c r="G8" s="866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317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6">
        <f>PedBerMedDisc!C4</f>
        <v>0</v>
      </c>
      <c r="E10" s="866"/>
      <c r="F10" s="866"/>
      <c r="G10" s="866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317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6">
        <f>PedBerMedDisc!C5</f>
        <v>0</v>
      </c>
      <c r="E12" s="866"/>
      <c r="F12" s="866"/>
      <c r="G12" s="866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317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6">
        <f>PedBerMedDisc!C6</f>
        <v>0</v>
      </c>
      <c r="E14" s="866"/>
      <c r="F14" s="866"/>
      <c r="G14" s="866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317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6">
        <f>PedBerMedDisc!C7</f>
        <v>0</v>
      </c>
      <c r="E16" s="866"/>
      <c r="F16" s="866"/>
      <c r="G16" s="866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317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6">
        <f>PedBerMedDisc!C8</f>
        <v>0</v>
      </c>
      <c r="E18" s="866"/>
      <c r="F18" s="866"/>
      <c r="G18" s="866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317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6">
        <f>PedBerMedDisc!C9</f>
        <v>0</v>
      </c>
      <c r="E20" s="866"/>
      <c r="F20" s="866"/>
      <c r="G20" s="866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317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6">
        <f>PedBerMedDisc!C10</f>
        <v>0</v>
      </c>
      <c r="E22" s="866"/>
      <c r="F22" s="866"/>
      <c r="G22" s="866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317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6">
        <f>PedBerMedDisc!C11</f>
        <v>0</v>
      </c>
      <c r="E24" s="866"/>
      <c r="F24" s="866"/>
      <c r="G24" s="866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317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6">
        <f>PedBerMedDisc!C12</f>
        <v>0</v>
      </c>
      <c r="E26" s="866"/>
      <c r="F26" s="866"/>
      <c r="G26" s="866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317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6">
        <f>PedBerMedDisc!C13</f>
        <v>0</v>
      </c>
      <c r="E28" s="866"/>
      <c r="F28" s="866"/>
      <c r="G28" s="866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317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6">
        <f>PedBerMedDisc!C14</f>
        <v>0</v>
      </c>
      <c r="E30" s="866"/>
      <c r="F30" s="866"/>
      <c r="G30" s="866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317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6">
        <f>PedBerMedDisc!C15</f>
        <v>0</v>
      </c>
      <c r="E32" s="866"/>
      <c r="F32" s="866"/>
      <c r="G32" s="866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317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6">
        <f>PedBerMedDisc!C16</f>
        <v>0</v>
      </c>
      <c r="E34" s="866"/>
      <c r="F34" s="866"/>
      <c r="G34" s="866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317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6">
        <f>PedBerMedDisc!C17</f>
        <v>0</v>
      </c>
      <c r="E36" s="866"/>
      <c r="F36" s="866"/>
      <c r="G36" s="866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317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6">
        <f>PedBerMedDisc!C18</f>
        <v>0</v>
      </c>
      <c r="E38" s="866"/>
      <c r="F38" s="866"/>
      <c r="G38" s="866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317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6">
        <f>PedBerMedDisc!C19</f>
        <v>0</v>
      </c>
      <c r="E40" s="866"/>
      <c r="F40" s="866"/>
      <c r="G40" s="866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317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6">
        <f>PedBerMedDisc!C20</f>
        <v>0</v>
      </c>
      <c r="E42" s="866"/>
      <c r="F42" s="866"/>
      <c r="G42" s="866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317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6">
        <f>PedBerMedDisc!C21</f>
        <v>0</v>
      </c>
      <c r="E44" s="866"/>
      <c r="F44" s="866"/>
      <c r="G44" s="866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317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6">
        <f>PedBerMedDisc!C22</f>
        <v>0</v>
      </c>
      <c r="E46" s="866"/>
      <c r="F46" s="866"/>
      <c r="G46" s="866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317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6">
        <f>PedBerMedDisc!C23</f>
        <v>0</v>
      </c>
      <c r="E48" s="866"/>
      <c r="F48" s="866"/>
      <c r="G48" s="866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317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6">
        <f>PedBerMedDisc!C24</f>
        <v>0</v>
      </c>
      <c r="E50" s="866"/>
      <c r="F50" s="866"/>
      <c r="G50" s="866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317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6">
        <f>PedBerMedDisc!C25</f>
        <v>0</v>
      </c>
      <c r="E52" s="866"/>
      <c r="F52" s="866"/>
      <c r="G52" s="866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317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6">
        <f>PedBerMedDisc!C26</f>
        <v>0</v>
      </c>
      <c r="E54" s="866"/>
      <c r="F54" s="866"/>
      <c r="G54" s="866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317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6">
        <f>PedBerMedDisc!C27</f>
        <v>0</v>
      </c>
      <c r="E56" s="866"/>
      <c r="F56" s="866"/>
      <c r="G56" s="866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317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6">
        <f>PedBerMedDisc!C28</f>
        <v>0</v>
      </c>
      <c r="E58" s="866"/>
      <c r="F58" s="866"/>
      <c r="G58" s="866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317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6">
        <f>PedBerMedDisc!C29</f>
        <v>0</v>
      </c>
      <c r="E60" s="866"/>
      <c r="F60" s="866"/>
      <c r="G60" s="866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317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6">
        <f>PedBerMedDisc!C30</f>
        <v>0</v>
      </c>
      <c r="E62" s="866"/>
      <c r="F62" s="866"/>
      <c r="G62" s="866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317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6">
        <f>PedBerMedDisc!C31</f>
        <v>0</v>
      </c>
      <c r="E64" s="866"/>
      <c r="F64" s="866"/>
      <c r="G64" s="866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317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1200</v>
      </c>
      <c r="C1" t="s">
        <v>357</v>
      </c>
      <c r="D1" s="248" t="s">
        <v>491</v>
      </c>
      <c r="E1" t="s">
        <v>174</v>
      </c>
      <c r="F1" t="s">
        <v>175</v>
      </c>
      <c r="G1" t="s">
        <v>156</v>
      </c>
      <c r="H1" t="s">
        <v>358</v>
      </c>
      <c r="I1" t="s">
        <v>403</v>
      </c>
      <c r="J1" t="s">
        <v>226</v>
      </c>
      <c r="K1" t="s">
        <v>157</v>
      </c>
      <c r="L1" t="s">
        <v>158</v>
      </c>
      <c r="M1" t="s">
        <v>103</v>
      </c>
      <c r="N1" t="s">
        <v>396</v>
      </c>
      <c r="O1" t="s">
        <v>397</v>
      </c>
      <c r="P1" t="s">
        <v>398</v>
      </c>
      <c r="Q1" t="s">
        <v>404</v>
      </c>
      <c r="R1" t="s">
        <v>248</v>
      </c>
      <c r="S1" t="s">
        <v>400</v>
      </c>
      <c r="T1" t="s">
        <v>401</v>
      </c>
      <c r="U1" s="518" t="s">
        <v>1199</v>
      </c>
      <c r="V1" t="s">
        <v>385</v>
      </c>
      <c r="W1" t="s">
        <v>475</v>
      </c>
      <c r="X1" t="s">
        <v>358</v>
      </c>
      <c r="Y1" t="s">
        <v>476</v>
      </c>
      <c r="Z1" t="s">
        <v>165</v>
      </c>
      <c r="AA1" t="s">
        <v>404</v>
      </c>
      <c r="AB1" t="s">
        <v>477</v>
      </c>
      <c r="AC1" t="s">
        <v>458</v>
      </c>
      <c r="AF1" s="518" t="s">
        <v>1201</v>
      </c>
      <c r="AG1" s="518" t="s">
        <v>222</v>
      </c>
      <c r="AH1" s="518" t="s">
        <v>1202</v>
      </c>
      <c r="AI1" s="518" t="s">
        <v>1203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IF(ROUND(10*K2/_Pat__Gewicht,1) = 0,ROUND(10*K2/_Pat__Gewicht,2),ROUND(10*K2/_Pat__Gewicht,1)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("&amp;ROUND(K2*10/_Pat__Gewicht,AD2)&amp;"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K2*10/_Pat__Gewicht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IF(ROUND(10*K22/_Pat__Gewicht,1) = 0,ROUND(10*K22/_Pat__Gewicht,2),ROUND(10*K22/_Pat__Gewicht,1)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("&amp;ROUND(K22*10/_Pat__Gewicht,AD22)&amp;"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K22*10/_Pat__Gewicht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IF(GlobBerOpm!C27=0,"",GlobBerOpm!C27)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IF(GlobBerOpm!C28=0,"",GlobBerOpm!C28)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IF(GlobBerOpm!C29=0,"",GlobBerOpm!C29)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IF(GlobBerOpm!C30=0,"",GlobBerOpm!C30)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IF(GlobBerOpm!C31=0,"",GlobBerOpm!C31)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IF(GlobBerOpm!C32=0,"",GlobBerOpm!C32)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IF(GlobBerOpm!C33=0,"",GlobBerOpm!C33)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IF(GlobBerOpm!C34=0,"",GlobBerOpm!C34)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IF(GlobBerOpm!C35=0,"",GlobBerOpm!C35)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1085</v>
      </c>
      <c r="B1" s="3" t="s">
        <v>1086</v>
      </c>
      <c r="C1" s="687" t="s">
        <v>1087</v>
      </c>
      <c r="D1" s="687" t="s">
        <v>1088</v>
      </c>
      <c r="E1" s="3" t="s">
        <v>1089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1131</v>
      </c>
      <c r="C3" s="517">
        <v>0</v>
      </c>
      <c r="D3" s="517" t="s">
        <v>472</v>
      </c>
      <c r="E3" s="517" t="s">
        <v>178</v>
      </c>
    </row>
    <row r="4" spans="1:5" x14ac:dyDescent="0.35">
      <c r="A4" s="517" t="s">
        <v>96</v>
      </c>
      <c r="B4" s="517" t="s">
        <v>306</v>
      </c>
      <c r="C4" s="517">
        <v>1</v>
      </c>
      <c r="D4" s="517" t="s">
        <v>402</v>
      </c>
      <c r="E4" s="517" t="s">
        <v>176</v>
      </c>
    </row>
    <row r="5" spans="1:5" x14ac:dyDescent="0.35">
      <c r="A5" s="517" t="s">
        <v>39</v>
      </c>
      <c r="B5" s="517" t="s">
        <v>307</v>
      </c>
      <c r="C5" s="517">
        <v>0</v>
      </c>
      <c r="D5" s="518" t="s">
        <v>1077</v>
      </c>
      <c r="E5" s="517" t="s">
        <v>31</v>
      </c>
    </row>
    <row r="6" spans="1:5" x14ac:dyDescent="0.35">
      <c r="A6" s="517" t="s">
        <v>333</v>
      </c>
      <c r="B6" s="517"/>
      <c r="C6" s="517">
        <v>1</v>
      </c>
      <c r="D6" s="517" t="s">
        <v>422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423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424</v>
      </c>
      <c r="E8" s="517"/>
    </row>
    <row r="9" spans="1:5" x14ac:dyDescent="0.35">
      <c r="A9" s="517" t="s">
        <v>393</v>
      </c>
      <c r="B9" s="517"/>
      <c r="C9" s="517">
        <v>4</v>
      </c>
      <c r="D9" s="517" t="s">
        <v>425</v>
      </c>
      <c r="E9" s="517"/>
    </row>
    <row r="10" spans="1:5" x14ac:dyDescent="0.35">
      <c r="A10" s="517" t="s">
        <v>394</v>
      </c>
      <c r="B10" s="517"/>
      <c r="C10" s="517">
        <v>5</v>
      </c>
      <c r="D10" s="517" t="s">
        <v>471</v>
      </c>
      <c r="E10" s="517"/>
    </row>
    <row r="11" spans="1:5" x14ac:dyDescent="0.35">
      <c r="A11" s="517" t="s">
        <v>395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330</v>
      </c>
      <c r="C2" s="135">
        <f ca="1">Var_AfspraakDatum</f>
        <v>42733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364</v>
      </c>
      <c r="H2" s="134"/>
      <c r="I2" s="270" t="s">
        <v>553</v>
      </c>
      <c r="J2" s="139" t="e">
        <f>Var_Glob_Bed</f>
        <v>#NAME?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2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H4" s="134" t="str">
        <f>"Lichamelijk oppervlak: "&amp;ROUND(POWER(_Pat__Gewicht/10,0.425)*POWER(((_Pat__Lengte/100)*100),0.725)*0.007184,2)&amp;"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363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317</v>
      </c>
      <c r="C15" s="659" t="str">
        <f>GlobBerOpm!C2</f>
        <v>Opmerking Ped IV Lijnen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321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1092</v>
      </c>
      <c r="B1" s="3" t="s">
        <v>1093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324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1090</v>
      </c>
      <c r="B1" s="3" t="s">
        <v>301</v>
      </c>
      <c r="C1" s="3" t="s">
        <v>1091</v>
      </c>
      <c r="E1" s="3" t="s">
        <v>1094</v>
      </c>
      <c r="F1" s="3" t="s">
        <v>1095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392</v>
      </c>
      <c r="F3" s="517" t="s">
        <v>281</v>
      </c>
    </row>
    <row r="4" spans="1:6" x14ac:dyDescent="0.35">
      <c r="A4" s="624" t="s">
        <v>1132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1133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1054</v>
      </c>
      <c r="B6" s="626"/>
      <c r="C6" s="626"/>
    </row>
    <row r="7" spans="1:6" x14ac:dyDescent="0.35">
      <c r="A7" s="624" t="s">
        <v>1134</v>
      </c>
      <c r="B7" s="625">
        <v>48</v>
      </c>
      <c r="C7" s="625">
        <v>7.44</v>
      </c>
    </row>
    <row r="8" spans="1:6" x14ac:dyDescent="0.35">
      <c r="A8" s="624" t="s">
        <v>1135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430</v>
      </c>
      <c r="B10" s="626"/>
      <c r="C10" s="626"/>
    </row>
    <row r="11" spans="1:6" ht="13.2" x14ac:dyDescent="0.4">
      <c r="A11" s="624" t="s">
        <v>431</v>
      </c>
      <c r="B11" s="626"/>
      <c r="C11" s="626"/>
    </row>
    <row r="12" spans="1:6" ht="13.2" x14ac:dyDescent="0.4">
      <c r="A12" s="624" t="s">
        <v>370</v>
      </c>
      <c r="B12" s="626"/>
      <c r="C12" s="626"/>
    </row>
    <row r="13" spans="1:6" ht="13.2" x14ac:dyDescent="0.4">
      <c r="A13" s="624" t="s">
        <v>371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1136</v>
      </c>
      <c r="B15" s="625">
        <v>48</v>
      </c>
      <c r="C15" s="625">
        <v>7.44</v>
      </c>
    </row>
    <row r="16" spans="1:6" x14ac:dyDescent="0.35">
      <c r="A16" s="624" t="s">
        <v>1137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430</v>
      </c>
    </row>
    <row r="19" spans="1:1" x14ac:dyDescent="0.35">
      <c r="A19" s="624" t="s">
        <v>431</v>
      </c>
    </row>
    <row r="20" spans="1:1" x14ac:dyDescent="0.35">
      <c r="A20" s="624" t="s">
        <v>372</v>
      </c>
    </row>
    <row r="21" spans="1:1" x14ac:dyDescent="0.35">
      <c r="A21" s="624" t="s">
        <v>345</v>
      </c>
    </row>
    <row r="22" spans="1:1" x14ac:dyDescent="0.35">
      <c r="A22" s="624" t="s">
        <v>167</v>
      </c>
    </row>
    <row r="23" spans="1:1" x14ac:dyDescent="0.35">
      <c r="A23" s="624" t="s">
        <v>346</v>
      </c>
    </row>
    <row r="24" spans="1:1" x14ac:dyDescent="0.35">
      <c r="A24" s="624" t="s">
        <v>332</v>
      </c>
    </row>
    <row r="25" spans="1:1" x14ac:dyDescent="0.35">
      <c r="A25" s="624" t="s">
        <v>1138</v>
      </c>
    </row>
    <row r="26" spans="1:1" x14ac:dyDescent="0.35">
      <c r="A26" s="624" t="s">
        <v>411</v>
      </c>
    </row>
    <row r="27" spans="1:1" x14ac:dyDescent="0.35">
      <c r="A27" s="624" t="s">
        <v>409</v>
      </c>
    </row>
    <row r="28" spans="1:1" x14ac:dyDescent="0.35">
      <c r="A28" s="624" t="s">
        <v>410</v>
      </c>
    </row>
    <row r="29" spans="1:1" x14ac:dyDescent="0.35">
      <c r="A29" s="624" t="s">
        <v>1139</v>
      </c>
    </row>
    <row r="30" spans="1:1" x14ac:dyDescent="0.35">
      <c r="A30" s="624" t="s">
        <v>1140</v>
      </c>
    </row>
    <row r="31" spans="1:1" x14ac:dyDescent="0.35">
      <c r="A31" s="624" t="s">
        <v>453</v>
      </c>
    </row>
    <row r="32" spans="1:1" x14ac:dyDescent="0.35">
      <c r="A32" s="624" t="s">
        <v>454</v>
      </c>
    </row>
    <row r="33" spans="1:3" x14ac:dyDescent="0.35">
      <c r="A33" s="624" t="s">
        <v>1182</v>
      </c>
      <c r="B33" s="625"/>
      <c r="C33" s="625"/>
    </row>
    <row r="34" spans="1:3" x14ac:dyDescent="0.35">
      <c r="A34" s="624" t="s">
        <v>1174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330</v>
      </c>
      <c r="D2" s="135">
        <f ca="1">Var_AfspraakDatum</f>
        <v>42733</v>
      </c>
      <c r="E2" s="136"/>
      <c r="F2" s="134" t="s">
        <v>331</v>
      </c>
      <c r="G2" s="137">
        <f>_OpnDatum</f>
        <v>42370</v>
      </c>
      <c r="H2" s="134" t="str">
        <f ca="1">"ICU-dag: "&amp;Var_AfspraakDatum-_OpnDatum+1</f>
        <v>ICU-dag: 364</v>
      </c>
      <c r="I2" s="139" t="str">
        <f>"Gewicht: "&amp;_Pat__Gewicht/10&amp;"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Achternaam, Voornaam</v>
      </c>
      <c r="E3" s="138"/>
      <c r="F3" s="134" t="s">
        <v>338</v>
      </c>
      <c r="G3" s="137">
        <f>__4_GebDatum</f>
        <v>42370</v>
      </c>
      <c r="H3" s="139"/>
      <c r="I3" s="139" t="str">
        <f>"Lengte: "&amp;_Pat__Lengte&amp;"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373</v>
      </c>
      <c r="D4" s="139">
        <f>__0_PatNum</f>
        <v>0</v>
      </c>
      <c r="E4" s="136"/>
      <c r="F4" s="134" t="s">
        <v>300</v>
      </c>
      <c r="G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H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553</v>
      </c>
      <c r="D5" s="270" t="e">
        <f>Var_Glob_Bed</f>
        <v>#NAME?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309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1048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304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317</v>
      </c>
      <c r="D15" s="223" t="str">
        <f>GlobBerOpm!C6</f>
        <v xml:space="preserve">Opmerking Ped Ent 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310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368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369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342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IF(AND(_Pat__Gewicht/10&gt;=16,_Ped_TPNKeuze=2),"Peditrace","")</f>
        <v/>
      </c>
      <c r="G18" s="206" t="str">
        <f>IF(AND(_Pat__Gewicht/10&gt;=16,PedBerTPN!F5&gt;0),PedBerTPN!F5&amp;"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7" t="str">
        <f>IF(AND(_Pat__Gewicht/10&gt;50,_Ped_TPNKeuze=2),"in 100 ml glucose 10%, "&amp;ROUND((PedBerTPN!F5+PedBerTPN!F17)/24,1)&amp;" ml/uur","")</f>
        <v/>
      </c>
      <c r="G19" s="867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361</v>
      </c>
      <c r="D20" s="24"/>
      <c r="E20" s="194" t="str">
        <f>IF(PedBerTPN!C7,PedBerTPN!F7&amp;" ml","")</f>
        <v/>
      </c>
      <c r="F20" s="24"/>
      <c r="G20" s="24"/>
      <c r="H20" s="216" t="s">
        <v>361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362</v>
      </c>
      <c r="D23" s="24"/>
      <c r="E23" s="194" t="str">
        <f>IF(PedBerTPN!C9,PedBerTPN!D9&amp;" ml","")</f>
        <v/>
      </c>
      <c r="F23" s="24"/>
      <c r="G23" s="194" t="str">
        <f>IF(AND(_Pat__Gewicht/10&lt;=50,_Ped_TPNSST1Keuze&lt;11,_Ped_TPNKeuze=2),"in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343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341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IF(PedBerTPN!F11&gt;0,ROUND(PedBerTPN!F11*1.5/(_Pat__Gewicht/10),2)&amp;" mmol/kg","")</f>
        <v/>
      </c>
      <c r="H26" s="196" t="str">
        <f>IF(PedBerTPN!F11&gt;0,"plus "&amp;(ROUND(PedBerTPN!F11*1.5/(_Pat__Gewicht/10)/24/0.01,1)*24-PedBerTPN!F11)&amp;" ml gluc 5%, "&amp;((ROUND(PedBerTPN!F11*1.5/(_Pat__Gewicht/10)/24/0.01,1)*24-PedBerTPN!F11)+PedBerTPN!F11)/24&amp;"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317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301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302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381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457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303</v>
      </c>
      <c r="C37" s="220"/>
      <c r="D37" s="221" t="str">
        <f>ROUND(PedBerTot!C17,1)&amp;" mmol/kg"</f>
        <v>0 mmol/kg</v>
      </c>
      <c r="E37" s="220" t="s">
        <v>375</v>
      </c>
      <c r="F37" s="220"/>
      <c r="G37" s="220"/>
      <c r="H37" s="220" t="s">
        <v>342</v>
      </c>
      <c r="I37" s="221" t="str">
        <f>ROUND(PedBerTot!$C$33,1)&amp;" mmol/kg"</f>
        <v>0 mmol/kg</v>
      </c>
      <c r="J37" s="220" t="s">
        <v>380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304</v>
      </c>
      <c r="C38" s="220"/>
      <c r="D38" s="221" t="str">
        <f>ROUND(PedBerTot!C23,1)&amp;" mmol/kg"</f>
        <v>0 mmol/kg</v>
      </c>
      <c r="E38" s="220" t="s">
        <v>374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379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309</v>
      </c>
      <c r="D1" s="248" t="s">
        <v>540</v>
      </c>
      <c r="E1" s="248" t="s">
        <v>541</v>
      </c>
      <c r="F1" s="248" t="s">
        <v>542</v>
      </c>
      <c r="G1" s="248" t="s">
        <v>543</v>
      </c>
      <c r="H1" s="248" t="s">
        <v>544</v>
      </c>
      <c r="I1" s="248"/>
      <c r="J1" t="s">
        <v>125</v>
      </c>
      <c r="K1" t="s">
        <v>94</v>
      </c>
      <c r="M1" t="s">
        <v>308</v>
      </c>
      <c r="N1" t="s">
        <v>262</v>
      </c>
      <c r="O1" s="248" t="s">
        <v>549</v>
      </c>
    </row>
    <row r="2" spans="1:15" x14ac:dyDescent="0.35">
      <c r="A2" s="26">
        <v>1</v>
      </c>
      <c r="B2" s="26" t="s">
        <v>255</v>
      </c>
      <c r="C2" s="26">
        <f>IF(PedBerEnt!$M$2&lt;&gt;0,INDEX(tblPerOs,_Ped_EntKeuze_1,A2+1)*PedBerEnt!$M$2,0)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985</v>
      </c>
      <c r="C11" s="26">
        <f>IF(PedBerEnt!$M$2&lt;&gt;0,INDEX(tblPerOs,_Ped_EntKeuze_1,A11+1)*PedBerEnt!$M$2,0)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986</v>
      </c>
      <c r="C12" s="26">
        <f>IF(PedBerEnt!$M$2&lt;&gt;0,INDEX(tblPerOs,_Ped_EntKeuze_1,A12+1)*PedBerEnt!$M$2,0)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639</v>
      </c>
      <c r="C13" s="26">
        <f>IF(PedBerEnt!$M$2&lt;&gt;0,INDEX(tblPerOs,_Ped_EntKeuze_1,A13+1)*PedBerEnt!$M$2,0)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302</v>
      </c>
      <c r="E1" t="s">
        <v>208</v>
      </c>
    </row>
    <row r="2" spans="1:5" ht="13.2" x14ac:dyDescent="0.4">
      <c r="A2" s="10" t="s">
        <v>363</v>
      </c>
      <c r="B2" s="11">
        <f>SUM(B3:B4)</f>
        <v>0</v>
      </c>
      <c r="C2" s="11">
        <f>10*B2/_Pat__Gewicht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B5/(_Pat__Gewicht/10)</f>
        <v>0</v>
      </c>
      <c r="D5" s="11">
        <f>SUM(D7:D7)</f>
        <v>0</v>
      </c>
      <c r="E5" s="12">
        <f>D5/(_Pat__Gewicht/10)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B9/(_Pat__Gewicht/10)</f>
        <v>0</v>
      </c>
      <c r="D9" s="11">
        <f>SUM(D10:D11)</f>
        <v>0</v>
      </c>
      <c r="E9" s="12">
        <f>D9/(_Pat__Gewicht/10)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364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B22/(_Pat__Gewicht/10)</f>
        <v>0</v>
      </c>
    </row>
    <row r="23" spans="1:5" ht="13.2" x14ac:dyDescent="0.4">
      <c r="A23" s="10" t="s">
        <v>365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B35/(_Pat__Gewicht/10)</f>
        <v>0</v>
      </c>
    </row>
    <row r="36" spans="1:5" ht="13.2" x14ac:dyDescent="0.4">
      <c r="A36" s="10" t="s">
        <v>1080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B37/(_Pat__Gewicht/10)</f>
        <v>0</v>
      </c>
      <c r="D37" s="517"/>
      <c r="E37" s="517"/>
    </row>
    <row r="38" spans="1:5" ht="13.2" x14ac:dyDescent="0.4">
      <c r="A38" s="10" t="s">
        <v>1079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B39/(_Pat__Gewicht/10)</f>
        <v>0</v>
      </c>
      <c r="D39" s="517"/>
      <c r="E39" s="517"/>
    </row>
    <row r="40" spans="1:5" ht="13.2" x14ac:dyDescent="0.4">
      <c r="A40" s="10" t="s">
        <v>1078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529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503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985</v>
      </c>
      <c r="N2" s="518" t="s">
        <v>986</v>
      </c>
      <c r="O2" s="518" t="s">
        <v>639</v>
      </c>
      <c r="Q2" s="266" t="s">
        <v>545</v>
      </c>
    </row>
    <row r="3" spans="1:17" x14ac:dyDescent="0.35">
      <c r="Q3" s="266" t="s">
        <v>546</v>
      </c>
    </row>
    <row r="4" spans="1:17" x14ac:dyDescent="0.35">
      <c r="A4" s="518" t="s">
        <v>988</v>
      </c>
      <c r="B4" s="518" t="s">
        <v>179</v>
      </c>
      <c r="C4" s="518" t="s">
        <v>1096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547</v>
      </c>
    </row>
    <row r="5" spans="1:17" x14ac:dyDescent="0.35">
      <c r="A5" s="518" t="s">
        <v>989</v>
      </c>
      <c r="B5" s="518" t="s">
        <v>990</v>
      </c>
      <c r="C5" s="518" t="s">
        <v>1097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548</v>
      </c>
    </row>
    <row r="6" spans="1:17" x14ac:dyDescent="0.35">
      <c r="A6" s="518" t="s">
        <v>989</v>
      </c>
      <c r="B6" s="641" t="s">
        <v>991</v>
      </c>
      <c r="C6" s="518" t="s">
        <v>1098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1173</v>
      </c>
    </row>
    <row r="7" spans="1:17" x14ac:dyDescent="0.35">
      <c r="A7" s="518" t="s">
        <v>694</v>
      </c>
      <c r="B7" s="613" t="s">
        <v>992</v>
      </c>
      <c r="C7" s="518" t="s">
        <v>1099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528</v>
      </c>
      <c r="B8" s="518" t="s">
        <v>644</v>
      </c>
      <c r="C8" s="518" t="s">
        <v>1100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528</v>
      </c>
      <c r="B9" s="518" t="s">
        <v>1055</v>
      </c>
      <c r="C9" s="518" t="s">
        <v>1101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988</v>
      </c>
      <c r="B10" s="518" t="s">
        <v>17</v>
      </c>
      <c r="C10" s="518" t="s">
        <v>1102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988</v>
      </c>
      <c r="B11" s="518" t="s">
        <v>1081</v>
      </c>
      <c r="C11" s="518" t="s">
        <v>1103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988</v>
      </c>
      <c r="B12" s="518" t="s">
        <v>1072</v>
      </c>
      <c r="C12" s="518" t="s">
        <v>1104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531</v>
      </c>
      <c r="B13" s="518" t="s">
        <v>532</v>
      </c>
      <c r="C13" s="518" t="s">
        <v>1105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531</v>
      </c>
      <c r="B14" s="518" t="s">
        <v>533</v>
      </c>
      <c r="C14" s="518" t="s">
        <v>1106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531</v>
      </c>
      <c r="B15" s="518" t="s">
        <v>1082</v>
      </c>
      <c r="C15" s="518" t="s">
        <v>1107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531</v>
      </c>
      <c r="B16" s="518" t="s">
        <v>1119</v>
      </c>
      <c r="C16" s="518" t="s">
        <v>1108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534</v>
      </c>
      <c r="B17" s="518" t="s">
        <v>535</v>
      </c>
      <c r="C17" s="518" t="s">
        <v>1109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534</v>
      </c>
      <c r="B18" s="518" t="s">
        <v>536</v>
      </c>
      <c r="C18" s="518" t="s">
        <v>1110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534</v>
      </c>
      <c r="B19" s="518" t="s">
        <v>1082</v>
      </c>
      <c r="C19" s="518" t="s">
        <v>1111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534</v>
      </c>
      <c r="B20" s="518" t="s">
        <v>1119</v>
      </c>
      <c r="C20" s="518" t="s">
        <v>1112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537</v>
      </c>
      <c r="B21" s="518" t="s">
        <v>538</v>
      </c>
      <c r="C21" s="518" t="s">
        <v>1113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537</v>
      </c>
      <c r="B22" s="518" t="s">
        <v>539</v>
      </c>
      <c r="C22" s="518" t="s">
        <v>1114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537</v>
      </c>
      <c r="B23" s="518" t="s">
        <v>1083</v>
      </c>
      <c r="C23" s="518" t="s">
        <v>1115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537</v>
      </c>
      <c r="B24" s="518" t="s">
        <v>1119</v>
      </c>
      <c r="C24" s="518" t="s">
        <v>1116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694</v>
      </c>
      <c r="B25" s="518" t="s">
        <v>993</v>
      </c>
      <c r="C25" s="518" t="s">
        <v>1117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694</v>
      </c>
      <c r="B26" s="641" t="s">
        <v>994</v>
      </c>
      <c r="C26" s="518" t="s">
        <v>1118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_Ped_EntSpeciale_01/100</f>
        <v>0</v>
      </c>
      <c r="E27" s="548">
        <f>_Ped_EntSpeciale_02/100</f>
        <v>0</v>
      </c>
      <c r="F27" s="548">
        <f>_Ped_EntSpeciale_03/100</f>
        <v>0</v>
      </c>
      <c r="G27" s="548">
        <f>_Ped_EntSpeciale_04/100</f>
        <v>0</v>
      </c>
      <c r="H27" s="548">
        <f>_Ped_EntSpeciale_05/100</f>
        <v>0</v>
      </c>
      <c r="I27" s="548">
        <f>_Ped_EntSpeciale_06/100</f>
        <v>0</v>
      </c>
      <c r="J27" s="548">
        <f>_Ped_EntSpeciale_07/100</f>
        <v>0</v>
      </c>
      <c r="K27" s="548">
        <f>_Ped_EntSpeciale_08/100</f>
        <v>0</v>
      </c>
      <c r="L27" s="548">
        <f>_Ped_EntSpeciale_09/100</f>
        <v>0</v>
      </c>
      <c r="M27" s="548">
        <f>_Ped_EntSpeciale_10/100</f>
        <v>0</v>
      </c>
      <c r="N27" s="548">
        <f>_Ped_EntSpeciale_11/100</f>
        <v>0</v>
      </c>
      <c r="O27" s="548">
        <f>_Ped_EntSpeciale_12/100</f>
        <v>0</v>
      </c>
    </row>
    <row r="28" spans="1:15" x14ac:dyDescent="0.35">
      <c r="A28" s="518" t="s">
        <v>554</v>
      </c>
    </row>
    <row r="30" spans="1:15" x14ac:dyDescent="0.35">
      <c r="D30" s="518" t="s">
        <v>1063</v>
      </c>
    </row>
    <row r="31" spans="1:15" x14ac:dyDescent="0.35">
      <c r="A31" s="518" t="s">
        <v>555</v>
      </c>
    </row>
    <row r="32" spans="1:15" x14ac:dyDescent="0.35">
      <c r="B32" s="518" t="s">
        <v>651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995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996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997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998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999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1000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1001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1002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1003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1004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991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1005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1006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1007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589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1008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1009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1010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1011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1120</v>
      </c>
      <c r="C53" s="629" t="s">
        <v>1064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1065</v>
      </c>
      <c r="C54" s="629" t="s">
        <v>1065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479</v>
      </c>
      <c r="E10" s="533"/>
      <c r="F10" s="382" t="s">
        <v>480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317</v>
      </c>
      <c r="C43" s="531" t="str">
        <f>IF(_Ped_LabOpm=0,"",_Ped_LabOpm)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768</v>
      </c>
      <c r="B3" s="271" t="s">
        <v>769</v>
      </c>
      <c r="D3" s="287" t="s">
        <v>479</v>
      </c>
      <c r="E3" s="271" t="b">
        <v>1</v>
      </c>
      <c r="F3" s="287" t="s">
        <v>480</v>
      </c>
      <c r="G3" s="271" t="b">
        <v>1</v>
      </c>
      <c r="H3" s="287" t="s">
        <v>160</v>
      </c>
      <c r="I3" s="271" t="b">
        <v>1</v>
      </c>
      <c r="K3" s="287" t="s">
        <v>770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330</v>
      </c>
      <c r="C2" s="566">
        <f ca="1">Var_AfspraakDatum</f>
        <v>42733</v>
      </c>
      <c r="D2" s="567"/>
      <c r="E2" s="565" t="s">
        <v>331</v>
      </c>
      <c r="F2" s="568">
        <f>_OpnDatum</f>
        <v>42370</v>
      </c>
      <c r="G2" s="565" t="str">
        <f ca="1">"ICU-dag: "&amp;Var_AfspraakDatum-_OpnDatum+1</f>
        <v>ICU-dag: 364</v>
      </c>
      <c r="H2" s="565"/>
      <c r="I2" s="565" t="s">
        <v>553</v>
      </c>
      <c r="J2" s="569" t="e">
        <f>Var_Glob_Bed</f>
        <v>#NAME?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Achternaam, Voornaam</v>
      </c>
      <c r="D3" s="570"/>
      <c r="E3" s="565" t="s">
        <v>338</v>
      </c>
      <c r="F3" s="568">
        <f>__4_GebDatum</f>
        <v>42370</v>
      </c>
      <c r="G3" s="569" t="str">
        <f>"Gewicht: "&amp;_Pat__Gewicht/10&amp;" kg"</f>
        <v>Gewicht: 10 kg</v>
      </c>
      <c r="H3" s="565"/>
      <c r="I3" s="569" t="str">
        <f>"Lengte: "&amp;_Pat__Lengte&amp;" cm"</f>
        <v>Lengte: 80 cm</v>
      </c>
      <c r="J3" s="565"/>
    </row>
    <row r="4" spans="1:17" s="564" customFormat="1" ht="17.25" customHeight="1" x14ac:dyDescent="0.4">
      <c r="A4" s="571"/>
      <c r="B4" s="565" t="s">
        <v>373</v>
      </c>
      <c r="C4" s="569">
        <f>__0_PatNum</f>
        <v>0</v>
      </c>
      <c r="D4" s="567"/>
      <c r="E4" s="565" t="s">
        <v>300</v>
      </c>
      <c r="F4" s="572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565"/>
      <c r="I4" s="565" t="str">
        <f>"Lichamelijk oppervlak: "&amp;ROUND(POWER(_Pat__Gewicht/10,0.425)*POWER(((_Pat__Lengte/100)*100),0.725)*0.007184,2)&amp;" m2"</f>
        <v>Lichamelijk oppervlak: 0,46 m2</v>
      </c>
      <c r="J4" s="565"/>
    </row>
    <row r="6" spans="1:17" ht="13.2" x14ac:dyDescent="0.4">
      <c r="A6" s="579"/>
      <c r="B6" s="556" t="s">
        <v>782</v>
      </c>
      <c r="F6" s="556" t="s">
        <v>789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1050</v>
      </c>
      <c r="I10" s="623" t="str">
        <f>IF(_Ped_AfsprVerliezen=0,"",_Ped_AfsprVerliezen)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963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8" t="str">
        <f>IF(_Ped_AfsprOverig=0,"",_Ped_AfsprOverig)</f>
        <v/>
      </c>
      <c r="G18" s="868"/>
      <c r="H18" s="868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8"/>
      <c r="G19" s="868"/>
      <c r="H19" s="868"/>
      <c r="K19" s="574"/>
      <c r="N19" s="560"/>
    </row>
    <row r="20" spans="1:14" ht="18" customHeight="1" x14ac:dyDescent="0.35">
      <c r="F20" s="868"/>
      <c r="G20" s="868"/>
      <c r="H20" s="868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788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1026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1028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753</v>
      </c>
      <c r="M40" s="560"/>
    </row>
    <row r="41" spans="2:13" ht="18" customHeight="1" x14ac:dyDescent="0.35">
      <c r="B41" s="560" t="s">
        <v>782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788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1026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766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5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782</v>
      </c>
      <c r="E6" s="559" t="s">
        <v>766</v>
      </c>
    </row>
    <row r="7" spans="1:8" x14ac:dyDescent="0.35">
      <c r="A7" s="560" t="s">
        <v>299</v>
      </c>
      <c r="B7" s="579"/>
      <c r="C7" s="579"/>
      <c r="D7" s="580"/>
      <c r="E7" s="561" t="s">
        <v>752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762</v>
      </c>
      <c r="F8" s="579"/>
    </row>
    <row r="9" spans="1:8" x14ac:dyDescent="0.35">
      <c r="A9" s="557" t="s">
        <v>960</v>
      </c>
      <c r="B9" s="579"/>
      <c r="C9" s="579"/>
      <c r="D9" s="580"/>
      <c r="E9" s="561" t="s">
        <v>1035</v>
      </c>
      <c r="F9" s="579"/>
    </row>
    <row r="10" spans="1:8" x14ac:dyDescent="0.35">
      <c r="A10" s="557" t="s">
        <v>1014</v>
      </c>
      <c r="B10" s="579"/>
      <c r="C10" s="579"/>
      <c r="D10" s="580"/>
      <c r="E10" s="561" t="s">
        <v>1036</v>
      </c>
      <c r="F10" s="579"/>
    </row>
    <row r="11" spans="1:8" x14ac:dyDescent="0.35">
      <c r="A11" s="560" t="s">
        <v>840</v>
      </c>
      <c r="B11" s="579"/>
      <c r="C11" s="560" t="s">
        <v>784</v>
      </c>
      <c r="D11" s="580"/>
      <c r="E11" s="561" t="s">
        <v>1037</v>
      </c>
      <c r="F11" s="579"/>
    </row>
    <row r="12" spans="1:8" x14ac:dyDescent="0.35">
      <c r="A12" s="560" t="s">
        <v>842</v>
      </c>
      <c r="B12" s="617"/>
      <c r="C12" s="562" t="s">
        <v>785</v>
      </c>
      <c r="D12" s="580"/>
      <c r="E12" s="561" t="s">
        <v>760</v>
      </c>
      <c r="F12" s="579"/>
    </row>
    <row r="13" spans="1:8" x14ac:dyDescent="0.35">
      <c r="B13" s="579"/>
      <c r="C13" s="560" t="s">
        <v>786</v>
      </c>
      <c r="D13" s="580"/>
      <c r="E13" s="563" t="s">
        <v>1038</v>
      </c>
      <c r="F13" s="579"/>
    </row>
    <row r="14" spans="1:8" x14ac:dyDescent="0.35">
      <c r="B14" s="579"/>
      <c r="C14" s="560" t="s">
        <v>787</v>
      </c>
      <c r="D14" s="580"/>
      <c r="E14" s="563" t="s">
        <v>1039</v>
      </c>
      <c r="F14" s="579"/>
    </row>
    <row r="15" spans="1:8" x14ac:dyDescent="0.35">
      <c r="A15" s="560" t="s">
        <v>841</v>
      </c>
      <c r="B15" s="579"/>
      <c r="D15" s="580"/>
      <c r="E15" s="563" t="s">
        <v>1040</v>
      </c>
      <c r="F15" s="579"/>
    </row>
    <row r="16" spans="1:8" x14ac:dyDescent="0.35">
      <c r="A16" s="557" t="s">
        <v>708</v>
      </c>
      <c r="B16" s="579"/>
      <c r="D16" s="580"/>
      <c r="E16" s="561" t="s">
        <v>1049</v>
      </c>
      <c r="F16" s="579"/>
      <c r="G16" s="579"/>
      <c r="H16" s="560"/>
    </row>
    <row r="17" spans="1:8" x14ac:dyDescent="0.35">
      <c r="A17" s="560" t="s">
        <v>707</v>
      </c>
      <c r="B17" s="579"/>
      <c r="D17" s="580"/>
      <c r="E17" s="561" t="s">
        <v>766</v>
      </c>
      <c r="F17" s="579"/>
    </row>
    <row r="18" spans="1:8" x14ac:dyDescent="0.35">
      <c r="E18" s="561" t="s">
        <v>946</v>
      </c>
      <c r="F18" s="579"/>
      <c r="G18" s="579"/>
      <c r="H18" s="579"/>
    </row>
    <row r="19" spans="1:8" ht="13.2" x14ac:dyDescent="0.4">
      <c r="A19" s="556" t="s">
        <v>788</v>
      </c>
      <c r="B19" s="579"/>
      <c r="E19" s="561"/>
    </row>
    <row r="20" spans="1:8" x14ac:dyDescent="0.35">
      <c r="A20" s="560" t="s">
        <v>1012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843</v>
      </c>
      <c r="B22" s="579"/>
      <c r="D22" s="580"/>
    </row>
    <row r="23" spans="1:8" x14ac:dyDescent="0.35">
      <c r="A23" s="560" t="s">
        <v>844</v>
      </c>
      <c r="B23" s="579"/>
      <c r="D23" s="580"/>
    </row>
    <row r="24" spans="1:8" x14ac:dyDescent="0.35">
      <c r="A24" s="557" t="s">
        <v>1041</v>
      </c>
      <c r="B24" s="579"/>
      <c r="D24" s="580"/>
    </row>
    <row r="25" spans="1:8" x14ac:dyDescent="0.35">
      <c r="A25" s="557" t="s">
        <v>1042</v>
      </c>
      <c r="B25" s="579"/>
      <c r="D25" s="580"/>
    </row>
    <row r="26" spans="1:8" ht="13.2" x14ac:dyDescent="0.4">
      <c r="A26" s="556" t="s">
        <v>1026</v>
      </c>
      <c r="B26" s="579"/>
      <c r="D26" s="580"/>
    </row>
    <row r="27" spans="1:8" x14ac:dyDescent="0.35">
      <c r="A27" s="560" t="s">
        <v>845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943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1029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764</v>
      </c>
      <c r="B36" s="577"/>
      <c r="C36" s="518" t="s">
        <v>1030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962</v>
      </c>
      <c r="B37" s="577"/>
      <c r="C37" s="518" t="s">
        <v>1030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763</v>
      </c>
      <c r="B38" s="577"/>
      <c r="C38" s="518" t="s">
        <v>1030</v>
      </c>
      <c r="D38" s="577"/>
      <c r="E38" s="563" t="str">
        <f t="shared" si="1"/>
        <v/>
      </c>
    </row>
    <row r="39" spans="1:5" x14ac:dyDescent="0.35">
      <c r="A39" s="518" t="s">
        <v>1027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1028</v>
      </c>
      <c r="D40" s="578"/>
    </row>
    <row r="42" spans="1:5" x14ac:dyDescent="0.35">
      <c r="A42" s="557" t="s">
        <v>1051</v>
      </c>
      <c r="B42" s="579"/>
      <c r="C42" s="579"/>
    </row>
    <row r="43" spans="1:5" x14ac:dyDescent="0.35">
      <c r="A43" s="557" t="s">
        <v>1052</v>
      </c>
      <c r="B43" s="579"/>
      <c r="C43" s="579"/>
    </row>
    <row r="44" spans="1:5" x14ac:dyDescent="0.35">
      <c r="A44" s="557" t="s">
        <v>1053</v>
      </c>
      <c r="B44" s="579"/>
    </row>
    <row r="46" spans="1:5" ht="13.2" x14ac:dyDescent="0.4">
      <c r="A46" s="556" t="s">
        <v>753</v>
      </c>
    </row>
    <row r="47" spans="1:5" x14ac:dyDescent="0.35">
      <c r="A47" s="560" t="s">
        <v>782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788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1026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766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721</v>
      </c>
      <c r="B1" s="3" t="s">
        <v>756</v>
      </c>
      <c r="C1" s="3" t="s">
        <v>757</v>
      </c>
      <c r="D1" s="3" t="s">
        <v>1022</v>
      </c>
      <c r="E1" s="3" t="s">
        <v>783</v>
      </c>
      <c r="F1" s="3" t="s">
        <v>790</v>
      </c>
      <c r="G1" s="3" t="s">
        <v>846</v>
      </c>
      <c r="H1" s="552"/>
      <c r="I1" s="3" t="s">
        <v>1013</v>
      </c>
      <c r="J1" s="3" t="s">
        <v>1031</v>
      </c>
    </row>
    <row r="2" spans="1:16" x14ac:dyDescent="0.35">
      <c r="G2">
        <v>1</v>
      </c>
    </row>
    <row r="3" spans="1:16" x14ac:dyDescent="0.35">
      <c r="A3" s="518" t="s">
        <v>717</v>
      </c>
      <c r="B3" s="525" t="s">
        <v>1015</v>
      </c>
      <c r="C3" s="518" t="s">
        <v>1018</v>
      </c>
      <c r="D3" s="518" t="s">
        <v>1023</v>
      </c>
      <c r="E3" s="518" t="s">
        <v>784</v>
      </c>
      <c r="F3" s="518" t="s">
        <v>791</v>
      </c>
      <c r="G3">
        <v>2</v>
      </c>
      <c r="H3" s="517" t="s">
        <v>847</v>
      </c>
      <c r="I3" s="614" t="s">
        <v>1043</v>
      </c>
      <c r="J3" t="s">
        <v>1032</v>
      </c>
      <c r="N3" s="522"/>
      <c r="O3" s="517"/>
      <c r="P3" s="517"/>
    </row>
    <row r="4" spans="1:16" x14ac:dyDescent="0.35">
      <c r="A4" s="518" t="s">
        <v>718</v>
      </c>
      <c r="B4" s="525" t="s">
        <v>754</v>
      </c>
      <c r="C4" s="518" t="s">
        <v>1019</v>
      </c>
      <c r="D4" s="518" t="s">
        <v>1024</v>
      </c>
      <c r="E4" s="518" t="s">
        <v>785</v>
      </c>
      <c r="F4" s="518" t="s">
        <v>792</v>
      </c>
      <c r="G4">
        <v>3</v>
      </c>
      <c r="H4" s="517" t="s">
        <v>848</v>
      </c>
      <c r="I4" s="614" t="s">
        <v>1044</v>
      </c>
      <c r="J4" t="s">
        <v>1033</v>
      </c>
      <c r="N4" s="518"/>
      <c r="O4" s="517"/>
      <c r="P4" s="517"/>
    </row>
    <row r="5" spans="1:16" x14ac:dyDescent="0.35">
      <c r="A5" s="518" t="s">
        <v>719</v>
      </c>
      <c r="B5" s="525" t="s">
        <v>755</v>
      </c>
      <c r="C5" s="518" t="s">
        <v>1020</v>
      </c>
      <c r="D5" s="518" t="s">
        <v>1025</v>
      </c>
      <c r="E5" s="518" t="s">
        <v>786</v>
      </c>
      <c r="F5" s="518" t="s">
        <v>793</v>
      </c>
      <c r="G5" s="517">
        <v>4</v>
      </c>
      <c r="H5" s="517" t="s">
        <v>849</v>
      </c>
      <c r="I5" s="614" t="s">
        <v>1045</v>
      </c>
      <c r="J5" t="s">
        <v>1034</v>
      </c>
      <c r="N5" s="518"/>
      <c r="O5" s="517"/>
      <c r="P5" s="517"/>
    </row>
    <row r="6" spans="1:16" x14ac:dyDescent="0.35">
      <c r="A6" s="577"/>
      <c r="B6" s="525" t="s">
        <v>961</v>
      </c>
      <c r="C6" t="s">
        <v>1021</v>
      </c>
      <c r="E6" s="518" t="s">
        <v>787</v>
      </c>
      <c r="F6" s="518" t="s">
        <v>794</v>
      </c>
      <c r="G6" s="517">
        <v>5</v>
      </c>
      <c r="H6" s="517" t="s">
        <v>850</v>
      </c>
      <c r="I6" s="551"/>
      <c r="N6" s="517"/>
      <c r="O6" s="517"/>
      <c r="P6" s="517"/>
    </row>
    <row r="7" spans="1:16" x14ac:dyDescent="0.35">
      <c r="B7" s="525" t="s">
        <v>1016</v>
      </c>
      <c r="E7" s="518"/>
      <c r="G7" s="517">
        <v>6</v>
      </c>
      <c r="H7" s="517" t="s">
        <v>851</v>
      </c>
      <c r="I7" s="551"/>
      <c r="N7" s="517"/>
      <c r="O7" s="517"/>
      <c r="P7" s="517"/>
    </row>
    <row r="8" spans="1:16" x14ac:dyDescent="0.35">
      <c r="B8" s="525" t="s">
        <v>1017</v>
      </c>
      <c r="G8" s="517">
        <v>7</v>
      </c>
      <c r="H8" s="517" t="s">
        <v>852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853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854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855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856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857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858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859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860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861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862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863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864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865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866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867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868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869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870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871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872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873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874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875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876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877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878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879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880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881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882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883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884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885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886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887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888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889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890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891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892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893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894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895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896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897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898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899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900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901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902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903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904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905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906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907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908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909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910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911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912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913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914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915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916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917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918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919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920</v>
      </c>
      <c r="I76" s="551"/>
    </row>
    <row r="77" spans="7:16" x14ac:dyDescent="0.35">
      <c r="G77" s="517">
        <v>76</v>
      </c>
      <c r="H77" s="517" t="s">
        <v>921</v>
      </c>
      <c r="I77" s="551"/>
    </row>
    <row r="78" spans="7:16" x14ac:dyDescent="0.35">
      <c r="G78" s="517">
        <v>77</v>
      </c>
      <c r="H78" s="517" t="s">
        <v>922</v>
      </c>
      <c r="I78" s="551"/>
    </row>
    <row r="79" spans="7:16" x14ac:dyDescent="0.35">
      <c r="G79" s="517">
        <v>78</v>
      </c>
      <c r="H79" s="517" t="s">
        <v>923</v>
      </c>
      <c r="I79" s="551"/>
    </row>
    <row r="80" spans="7:16" x14ac:dyDescent="0.35">
      <c r="G80" s="517">
        <v>79</v>
      </c>
      <c r="H80" s="517" t="s">
        <v>924</v>
      </c>
      <c r="I80" s="551"/>
    </row>
    <row r="81" spans="7:9" x14ac:dyDescent="0.35">
      <c r="G81" s="517">
        <v>80</v>
      </c>
      <c r="H81" s="517" t="s">
        <v>925</v>
      </c>
      <c r="I81" s="551"/>
    </row>
    <row r="82" spans="7:9" x14ac:dyDescent="0.35">
      <c r="G82" s="517">
        <v>81</v>
      </c>
      <c r="H82" s="517" t="s">
        <v>926</v>
      </c>
      <c r="I82" s="551"/>
    </row>
    <row r="83" spans="7:9" x14ac:dyDescent="0.35">
      <c r="G83" s="517">
        <v>82</v>
      </c>
      <c r="H83" s="517" t="s">
        <v>927</v>
      </c>
      <c r="I83" s="551"/>
    </row>
    <row r="84" spans="7:9" x14ac:dyDescent="0.35">
      <c r="G84" s="517">
        <v>83</v>
      </c>
      <c r="H84" s="517" t="s">
        <v>928</v>
      </c>
      <c r="I84" s="551"/>
    </row>
    <row r="85" spans="7:9" x14ac:dyDescent="0.35">
      <c r="G85" s="517">
        <v>84</v>
      </c>
      <c r="H85" s="517" t="s">
        <v>929</v>
      </c>
      <c r="I85" s="551"/>
    </row>
    <row r="86" spans="7:9" x14ac:dyDescent="0.35">
      <c r="G86" s="517">
        <v>85</v>
      </c>
      <c r="H86" s="517" t="s">
        <v>930</v>
      </c>
      <c r="I86" s="551"/>
    </row>
    <row r="87" spans="7:9" x14ac:dyDescent="0.35">
      <c r="G87" s="517">
        <v>86</v>
      </c>
      <c r="H87" s="517" t="s">
        <v>931</v>
      </c>
      <c r="I87" s="551"/>
    </row>
    <row r="88" spans="7:9" x14ac:dyDescent="0.35">
      <c r="G88" s="517">
        <v>87</v>
      </c>
      <c r="H88" s="517" t="s">
        <v>932</v>
      </c>
      <c r="I88" s="551"/>
    </row>
    <row r="89" spans="7:9" x14ac:dyDescent="0.35">
      <c r="G89" s="517">
        <v>88</v>
      </c>
      <c r="H89" s="517" t="s">
        <v>933</v>
      </c>
      <c r="I89" s="551"/>
    </row>
    <row r="90" spans="7:9" x14ac:dyDescent="0.35">
      <c r="G90" s="517">
        <v>89</v>
      </c>
      <c r="H90" s="517" t="s">
        <v>934</v>
      </c>
      <c r="I90" s="551"/>
    </row>
    <row r="91" spans="7:9" x14ac:dyDescent="0.35">
      <c r="G91" s="517">
        <v>90</v>
      </c>
      <c r="H91" s="517" t="s">
        <v>935</v>
      </c>
      <c r="I91" s="551"/>
    </row>
    <row r="92" spans="7:9" x14ac:dyDescent="0.35">
      <c r="G92" s="517">
        <v>91</v>
      </c>
      <c r="H92" s="517" t="s">
        <v>936</v>
      </c>
      <c r="I92" s="551"/>
    </row>
    <row r="93" spans="7:9" x14ac:dyDescent="0.35">
      <c r="G93" s="517">
        <v>92</v>
      </c>
      <c r="H93" s="517" t="s">
        <v>937</v>
      </c>
      <c r="I93" s="551"/>
    </row>
    <row r="94" spans="7:9" x14ac:dyDescent="0.35">
      <c r="G94" s="517">
        <v>93</v>
      </c>
      <c r="H94" s="517" t="s">
        <v>938</v>
      </c>
      <c r="I94" s="551"/>
    </row>
    <row r="95" spans="7:9" x14ac:dyDescent="0.35">
      <c r="G95" s="517">
        <v>94</v>
      </c>
      <c r="H95" s="517" t="s">
        <v>939</v>
      </c>
      <c r="I95" s="551"/>
    </row>
    <row r="96" spans="7:9" x14ac:dyDescent="0.35">
      <c r="G96" s="517">
        <v>95</v>
      </c>
      <c r="H96" s="517" t="s">
        <v>940</v>
      </c>
      <c r="I96" s="551"/>
    </row>
    <row r="97" spans="7:9" x14ac:dyDescent="0.35">
      <c r="G97" s="517">
        <v>96</v>
      </c>
      <c r="H97" s="517" t="s">
        <v>941</v>
      </c>
      <c r="I97" s="551"/>
    </row>
    <row r="98" spans="7:9" x14ac:dyDescent="0.35">
      <c r="G98" s="517">
        <v>97</v>
      </c>
      <c r="H98" s="517" t="s">
        <v>942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75,6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9,8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451</v>
      </c>
      <c r="D4" s="172" t="s">
        <v>452</v>
      </c>
      <c r="E4" s="172" t="s">
        <v>299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12</v>
      </c>
      <c r="E5" s="172">
        <f>_Pat__Gewicht/10</f>
        <v>10</v>
      </c>
      <c r="F5" s="172">
        <f>_Pat__Lengte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408</v>
      </c>
      <c r="C14" s="178" t="s">
        <v>349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298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350</v>
      </c>
      <c r="D16" s="47" t="str">
        <f>IF(ROUND(0.02*(E5),1)&lt;0.1,"0,1 mg iv",IF(ROUND(0.02*(E5),1)&gt;0.5,"0,5 mg iv",ROUND(0.02*(E5),1)&amp;" mg iv"))</f>
        <v>0,2 mg iv</v>
      </c>
      <c r="E16" s="872" t="str">
        <f>"= "&amp;IF(ROUND(0.02*(E5),1)&lt;0.1,0.1,IF(ROUND(0.02*(E5),1)&gt;0.5,0.5,ROUND(0.02*(E5),1)))*2&amp;" ml van 0,5 mg/ml (min 0,1 mg)"</f>
        <v>= 0,4 ml van 0,5 mg/ml (min 0,1 mg)</v>
      </c>
      <c r="F16" s="872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3"/>
      <c r="F17" s="873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293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351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294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344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355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0" t="s">
        <v>295</v>
      </c>
      <c r="C27" s="178" t="s">
        <v>459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1"/>
      <c r="C28" s="181" t="s">
        <v>339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69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69"/>
      <c r="C31" s="162" t="s">
        <v>297</v>
      </c>
      <c r="D31" s="47" t="str">
        <f>IF((20*E5)&gt;1500,"1500 mg iv",20*E5&amp;" mg iv")</f>
        <v>200 mg iv</v>
      </c>
      <c r="E31" s="872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2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2"/>
      <c r="F32" s="872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384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429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323</v>
      </c>
      <c r="D38" s="179" t="str">
        <f ca="1">"AMV "&amp;ROUND(E5*8*VLOOKUP(C5,L2:M20,2)/1000,1)&amp;" L/min"</f>
        <v>AMV 3,2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460</v>
      </c>
      <c r="E40" s="46"/>
      <c r="F40" s="47" t="s">
        <v>447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448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489</v>
      </c>
      <c r="D2" s="715">
        <f ca="1">TODAY()</f>
        <v>42733</v>
      </c>
      <c r="E2" s="714" t="s">
        <v>490</v>
      </c>
      <c r="F2" s="876" t="str">
        <f>__2_AchterNaam&amp;", "&amp;__3_VoorNaam</f>
        <v>Achternaam, Voornaam</v>
      </c>
      <c r="G2" s="876"/>
      <c r="H2" s="716" t="s">
        <v>299</v>
      </c>
      <c r="I2" s="711" t="str">
        <f>_Pat__Gewicht/10&amp;"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Var_AfspraakDatum-_OpnDatum+1</f>
        <v>364</v>
      </c>
      <c r="E3" s="714" t="s">
        <v>488</v>
      </c>
      <c r="F3" s="719">
        <f>__4_GebDatum</f>
        <v>42370</v>
      </c>
      <c r="G3" s="707"/>
      <c r="H3" s="716" t="s">
        <v>142</v>
      </c>
      <c r="I3" s="711" t="str">
        <f>_Pat__Lengte&amp;" cm"</f>
        <v>80 cm</v>
      </c>
      <c r="J3" s="707"/>
      <c r="L3" s="717"/>
    </row>
    <row r="4" spans="1:12" ht="12" customHeight="1" x14ac:dyDescent="0.3">
      <c r="B4" s="713"/>
      <c r="C4" s="714" t="s">
        <v>552</v>
      </c>
      <c r="D4" s="718" t="e">
        <f>Var_Glob_Bed</f>
        <v>#NAME?</v>
      </c>
      <c r="F4" s="707"/>
      <c r="H4" s="716" t="s">
        <v>143</v>
      </c>
      <c r="I4" s="711" t="str">
        <f>ROUND(POWER(_Pat__Gewicht/10,0.425)*POWER(((_Pat__Lengte/100)*100),0.725)*0.007184,2)&amp;"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IF(_Ped_EntKeuze_2&gt;1,"met "&amp;PedGuiEntTPN!C11&amp;" "&amp;PedGuiEntTPN!D11&amp;" "&amp;INDEX(tblPO_poederlijst,_Ped_EntKeuze_2,1),"")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IF(_Ped_EntKeuze_3&gt;1,"met "&amp;PedGuiEntTPN!C12&amp;" "&amp;PedGuiEntTPN!D12&amp;" "&amp;INDEX(tblPO_poederlijst,_Ped_EntKeuze_3,1),"")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IF(_Ped_EntKeuze_4&gt;1,"met "&amp;PedGuiEntTPN!C13&amp;" "&amp;PedGuiEntTPN!D13&amp;" "&amp;INDEX(tblPO_poederlijst,_Ped_EntKeuze_4,1),"")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317</v>
      </c>
      <c r="D12" s="877" t="str">
        <f>GlobBerOpm!C6</f>
        <v xml:space="preserve">Opmerking Ped Ent </v>
      </c>
      <c r="E12" s="878"/>
      <c r="F12" s="878"/>
      <c r="G12" s="878"/>
      <c r="H12" s="878"/>
      <c r="I12" s="878"/>
      <c r="J12" s="878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406</v>
      </c>
      <c r="D15" s="88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6"/>
      <c r="F15" s="886"/>
      <c r="G15" s="886"/>
      <c r="H15" s="886"/>
      <c r="I15" s="886"/>
      <c r="J15" s="886"/>
      <c r="L15" s="717"/>
    </row>
    <row r="16" spans="1:12" ht="12.65" customHeight="1" x14ac:dyDescent="0.3">
      <c r="B16" s="716"/>
      <c r="C16" s="716" t="s">
        <v>479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480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7"/>
      <c r="F17" s="887"/>
      <c r="G17" s="887"/>
      <c r="H17" s="887"/>
      <c r="I17" s="887"/>
      <c r="J17" s="887"/>
      <c r="L17" s="717"/>
    </row>
    <row r="18" spans="1:12" ht="12.65" customHeight="1" x14ac:dyDescent="0.3">
      <c r="B18" s="716"/>
      <c r="C18" s="716" t="s">
        <v>160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7"/>
      <c r="F18" s="887"/>
      <c r="G18" s="887"/>
      <c r="H18" s="887"/>
      <c r="I18" s="887"/>
      <c r="J18" s="887"/>
      <c r="L18" s="717"/>
    </row>
    <row r="19" spans="1:12" ht="12.65" customHeight="1" x14ac:dyDescent="0.3">
      <c r="B19" s="716"/>
      <c r="C19" s="726" t="s">
        <v>18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8"/>
      <c r="F19" s="888"/>
      <c r="G19" s="888"/>
      <c r="H19" s="888"/>
      <c r="I19" s="888"/>
      <c r="J19" s="888"/>
      <c r="L19" s="717"/>
    </row>
    <row r="20" spans="1:12" ht="12.65" customHeight="1" x14ac:dyDescent="0.3">
      <c r="B20" s="716"/>
      <c r="C20" s="726" t="s">
        <v>317</v>
      </c>
      <c r="D20" s="879">
        <f>GlobBerOpm!C5</f>
        <v>0</v>
      </c>
      <c r="E20" s="880"/>
      <c r="F20" s="880"/>
      <c r="G20" s="880"/>
      <c r="H20" s="880"/>
      <c r="I20" s="880"/>
      <c r="J20" s="880"/>
      <c r="L20" s="717"/>
    </row>
    <row r="21" spans="1:12" ht="12.65" customHeight="1" x14ac:dyDescent="0.3">
      <c r="A21" s="720"/>
      <c r="B21" s="725"/>
      <c r="C21" s="727"/>
      <c r="D21" s="881"/>
      <c r="E21" s="881"/>
      <c r="F21" s="881"/>
      <c r="G21" s="881"/>
      <c r="H21" s="881"/>
      <c r="I21" s="881"/>
      <c r="J21" s="881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311</v>
      </c>
      <c r="C24" s="729" t="s">
        <v>782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312</v>
      </c>
      <c r="C25" s="729" t="s">
        <v>788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313</v>
      </c>
      <c r="C26" s="729" t="s">
        <v>1026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314</v>
      </c>
      <c r="C27" s="729" t="s">
        <v>766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478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489</v>
      </c>
      <c r="D34" s="715">
        <f ca="1">TODAY()</f>
        <v>42733</v>
      </c>
      <c r="E34" s="714" t="s">
        <v>490</v>
      </c>
      <c r="F34" s="876" t="str">
        <f>__2_AchterNaam&amp;", "&amp;__3_VoorNaam</f>
        <v>Achternaam, Voornaam</v>
      </c>
      <c r="G34" s="876"/>
      <c r="H34" s="716" t="s">
        <v>299</v>
      </c>
      <c r="I34" s="711" t="str">
        <f>_Pat__Gewicht/10&amp;"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Var_AfspraakDatum-_OpnDatum+1</f>
        <v>364</v>
      </c>
      <c r="E35" s="714" t="s">
        <v>488</v>
      </c>
      <c r="F35" s="719">
        <f>__4_GebDatum</f>
        <v>42370</v>
      </c>
      <c r="G35" s="707"/>
      <c r="H35" s="716" t="s">
        <v>142</v>
      </c>
      <c r="I35" s="711" t="str">
        <f>_Pat__Lengte&amp;"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ROUND(POWER(_Pat__Gewicht/10,0.425)*POWER(((_Pat__Lengte/100)*100),0.725)*0.007184,2)&amp;"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317</v>
      </c>
      <c r="D46" s="877" t="str">
        <f>GlobBerOpm!C2</f>
        <v>Opmerking Ped IV Lijnen</v>
      </c>
      <c r="E46" s="878"/>
      <c r="F46" s="878"/>
      <c r="G46" s="878"/>
      <c r="H46" s="878"/>
      <c r="I46" s="878"/>
      <c r="J46" s="878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318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325</v>
      </c>
      <c r="D50" s="716"/>
      <c r="E50" s="716" t="s">
        <v>95</v>
      </c>
      <c r="F50" s="716"/>
      <c r="G50" s="716" t="s">
        <v>326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 t="str">
        <f>PedGuiMedIV!C9</f>
        <v>albumine 20%</v>
      </c>
      <c r="E51" s="711" t="str">
        <f>IF(C51&lt;&gt;0,PedGuiMedIV!D9&amp;" in "&amp;PedGuiMedIV!E9&amp;IF(AND(PedBerMedIV!D5&lt;&gt;4,PedGuiMedIV!F9&lt;&gt;0)," "&amp;PedGuiMedIV!F9,""),"")</f>
        <v>0,2 g in 1 ml</v>
      </c>
      <c r="G51" s="711" t="str">
        <f>IF(C51&lt;&gt;0,PedGuiMedIV!G9&amp;" (="&amp;PedGuiMedIV!H9&amp;" " &amp; PedGuiMedIV!I9 &amp;")","")</f>
        <v>0 ml/uur (=0 gram/kg/dag)</v>
      </c>
      <c r="J51" s="711" t="str">
        <f>PedGuiMedIV!J9</f>
        <v>0 ml</v>
      </c>
      <c r="L51" s="717" t="str">
        <f t="shared" ref="L51:L65" si="1">IF(C51=0,"D","")</f>
        <v/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317</v>
      </c>
      <c r="D67" s="879">
        <f>GlobBerOpm!C3</f>
        <v>0</v>
      </c>
      <c r="E67" s="879"/>
      <c r="F67" s="879"/>
      <c r="G67" s="879"/>
      <c r="H67" s="879"/>
      <c r="I67" s="879"/>
      <c r="J67" s="879"/>
      <c r="L67" s="717"/>
    </row>
    <row r="68" spans="1:12" ht="12.65" customHeight="1" x14ac:dyDescent="0.3">
      <c r="D68" s="882"/>
      <c r="E68" s="882"/>
      <c r="F68" s="882"/>
      <c r="G68" s="882"/>
      <c r="H68" s="882"/>
      <c r="I68" s="882"/>
      <c r="J68" s="882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IF(F73&lt;&gt;"",INDEX(tblSSTGlucose,_Ped_TPNSST1Keuze,1),)</f>
        <v>0</v>
      </c>
      <c r="F73" s="711" t="str">
        <f>IF(AND(_Ped_TPNKeuze=2,_Ped_TPNSST1Keuze&lt;11,_Pat__Gewicht/10&lt;=50),ROUND(PedBerTPN!F6,0)&amp;"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IF(AND(_Pat__Gewicht/10&gt;50,PedPrtTPN50!A27&lt;&gt;""),PedPrtTPN50!A27,PedPrtTPN2tot6!A29)</f>
        <v/>
      </c>
      <c r="F77" s="720" t="str">
        <f>IF(AND(_Pat__Gewicht/10&gt;50,PedPrtTPN50!G35&lt;&gt;0),PedPrtTPN50!G35&amp;"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IF(F78&lt;&gt;"",INDEX(tblSSTGlucose,_Ped_TPNSST1Keuze,1),)</f>
        <v>0</v>
      </c>
      <c r="E78" s="740"/>
      <c r="F78" s="711" t="str">
        <f>IF(AND(OR(_Ped_TPNKeuze=1,AND(_Ped_TPNKeuze=2,_Ped_TPNSST1Keuze&gt;10),_Pat__Gewicht/10&gt;50),ROUND(PedBerTPN!F6,0)&lt;&gt;0,_Ped_TPNSST1Keuze&lt;&gt;2),ROUND(PedBerTPN!F6,0)&amp;"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IF(AND(_Pat__Gewicht/10&gt;50,PedPrtTPN50!G27&lt;&gt;0),PedPrtTPN50!G27&amp;" ml",IF(OR(AND(PedPrtTPN2tot6!G29&lt;&gt;0,PedBerTPN!$F$4=0),AND(PedPrtTPN2tot6!G29&lt;&gt;0,_Pat__Gewicht/10&gt;50)),PedPrtTPN2tot6!G29&amp;"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IF(AND(_Pat__Gewicht/10&gt;51,PedPrtTPN50!G28&lt;&gt;0),PedPrtTPN50!G28&amp;" ml",IF(OR(AND(PedPrtTPN2tot6!G30&lt;&gt;0,PedBerTPN!$F$4=0),AND(PedPrtTPN2tot6!G30&lt;&gt;0,_Pat__Gewicht/10&gt;50)),PedPrtTPN2tot6!G30&amp;"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IF(AND(_Pat__Gewicht/10&gt;51,PedPrtTPN50!G31&lt;&gt;0),PedPrtTPN50!G31&amp;" ml",IF(AND(PedPrtTPN2tot6!G33&lt;&gt;0,_Pat__Gewicht/10&lt;=50),PedPrtTPN2tot6!G33&amp;"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317</v>
      </c>
      <c r="D92" s="877">
        <f>GlobBerOpm!C4</f>
        <v>0</v>
      </c>
      <c r="E92" s="878"/>
      <c r="F92" s="878"/>
      <c r="G92" s="878"/>
      <c r="H92" s="878"/>
      <c r="I92" s="878"/>
      <c r="J92" s="878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383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342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489</v>
      </c>
      <c r="D99" s="715">
        <f ca="1">TODAY()</f>
        <v>42733</v>
      </c>
      <c r="E99" s="714" t="s">
        <v>490</v>
      </c>
      <c r="F99" s="876" t="str">
        <f>__2_AchterNaam&amp;", "&amp;__3_VoorNaam</f>
        <v>Achternaam, Voornaam</v>
      </c>
      <c r="G99" s="876"/>
      <c r="H99" s="716" t="s">
        <v>299</v>
      </c>
      <c r="I99" s="711" t="str">
        <f>_Pat__Gewicht/10&amp;"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Var_AfspraakDatum-_OpnDatum+1</f>
        <v>364</v>
      </c>
      <c r="E100" s="714" t="s">
        <v>488</v>
      </c>
      <c r="F100" s="719">
        <f>__4_GebDatum</f>
        <v>42370</v>
      </c>
      <c r="G100" s="707"/>
      <c r="H100" s="716" t="s">
        <v>142</v>
      </c>
      <c r="I100" s="711" t="str">
        <f>_Pat__Lengte&amp;"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ROUND(POWER(_Pat__Gewicht/10,0.425)*POWER(((_Pat__Lengte/100)*100),0.725)*0.007184,2)&amp;"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296</v>
      </c>
      <c r="G107" s="744" t="s">
        <v>137</v>
      </c>
      <c r="L107" s="717"/>
    </row>
    <row r="108" spans="1:12" ht="25" customHeight="1" x14ac:dyDescent="0.3">
      <c r="A108" s="874" t="s">
        <v>135</v>
      </c>
      <c r="B108" s="875"/>
      <c r="C108" s="745" t="s">
        <v>136</v>
      </c>
      <c r="D108" s="745" t="s">
        <v>138</v>
      </c>
      <c r="E108" s="874" t="s">
        <v>140</v>
      </c>
      <c r="F108" s="875"/>
      <c r="G108" s="745" t="s">
        <v>138</v>
      </c>
      <c r="H108" s="874" t="s">
        <v>139</v>
      </c>
      <c r="I108" s="875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t="s">
        <v>330</v>
      </c>
      <c r="AB1" s="890">
        <f ca="1">TODAY()</f>
        <v>42733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421</v>
      </c>
    </row>
    <row r="2" spans="1:24" x14ac:dyDescent="0.35">
      <c r="A2" t="s">
        <v>412</v>
      </c>
      <c r="B2">
        <v>20</v>
      </c>
    </row>
    <row r="3" spans="1:24" x14ac:dyDescent="0.35">
      <c r="A3" t="s">
        <v>422</v>
      </c>
      <c r="B3">
        <v>10</v>
      </c>
    </row>
    <row r="4" spans="1:24" x14ac:dyDescent="0.35">
      <c r="A4" t="s">
        <v>423</v>
      </c>
      <c r="B4">
        <v>10</v>
      </c>
      <c r="C4">
        <v>22</v>
      </c>
    </row>
    <row r="5" spans="1:24" x14ac:dyDescent="0.35">
      <c r="A5" t="s">
        <v>424</v>
      </c>
      <c r="B5">
        <v>10</v>
      </c>
      <c r="C5">
        <v>18</v>
      </c>
      <c r="D5">
        <v>2</v>
      </c>
    </row>
    <row r="6" spans="1:24" x14ac:dyDescent="0.35">
      <c r="A6" s="577" t="s">
        <v>425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422</v>
      </c>
      <c r="C12" t="s">
        <v>423</v>
      </c>
      <c r="D12" t="s">
        <v>424</v>
      </c>
      <c r="E12" t="s">
        <v>425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472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402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1077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423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424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425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IF(AND(_Ped_TPNKeuze&lt;&gt;1,G16&lt;&gt;0,_Pat__Gewicht/10&lt;=50),ROUND(PedBerTPN!F7,0),"")</f>
        <v/>
      </c>
      <c r="H14" s="66"/>
    </row>
    <row r="15" spans="1:8" ht="20.100000000000001" customHeight="1" x14ac:dyDescent="0.35">
      <c r="A15" s="907"/>
      <c r="B15" s="76" t="s">
        <v>432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IF(AND(_Ped_TPNKeuze&lt;&gt;1,G16&lt;&gt;0,_Pat__Gewicht/10&lt;=50),ROUND(PedBerTPN!F8,0),"")</f>
        <v/>
      </c>
      <c r="H15" s="66"/>
    </row>
    <row r="16" spans="1:8" ht="20.100000000000001" customHeight="1" x14ac:dyDescent="0.35">
      <c r="A16" s="32"/>
      <c r="B16" s="76" t="s">
        <v>433</v>
      </c>
      <c r="C16" s="77"/>
      <c r="D16" s="77" t="s">
        <v>195</v>
      </c>
      <c r="E16" s="77" t="s">
        <v>45</v>
      </c>
      <c r="F16" s="78" t="s">
        <v>46</v>
      </c>
      <c r="G16" s="79" t="str">
        <f>IF(_Ped_TPNKeuze&lt;&gt;1,PedBerTPN!F4,"")</f>
        <v/>
      </c>
      <c r="H16" s="66"/>
    </row>
    <row r="17" spans="1:8" ht="20.100000000000001" customHeight="1" x14ac:dyDescent="0.35">
      <c r="A17" s="32"/>
      <c r="B17" s="76" t="s">
        <v>329</v>
      </c>
      <c r="C17" s="77"/>
      <c r="D17" s="77" t="s">
        <v>47</v>
      </c>
      <c r="E17" s="77"/>
      <c r="F17" s="78"/>
      <c r="G17" s="79" t="str">
        <f>IF(AND(_Ped_TPNSST1Keuze=2,_Ped_TPNKeuze&lt;&gt;1,_Pat__Gewicht/10&lt;=50),ROUND(PedBerTPN!F6,0),"")</f>
        <v/>
      </c>
      <c r="H17" s="66"/>
    </row>
    <row r="18" spans="1:8" ht="20.100000000000001" customHeight="1" x14ac:dyDescent="0.35">
      <c r="A18" s="32"/>
      <c r="B18" s="76" t="s">
        <v>434</v>
      </c>
      <c r="C18" s="77"/>
      <c r="D18" s="77"/>
      <c r="E18" s="77" t="s">
        <v>49</v>
      </c>
      <c r="F18" s="78"/>
      <c r="G18" s="79" t="str">
        <f>IF(AND(_Ped_TPNSST1Keuze=3,_Ped_TPNKeuze&lt;&gt;1,_Pat__Gewicht/10&lt;=50),ROUND(PedBerTPN!F6,0),"")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IF(AND(_Ped_TPNSST1Keuze=5,_Ped_TPNKeuze&lt;&gt;1,_Pat__Gewicht/10&lt;=50),ROUND(PedBerTPN!F6,0),"")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IF(AND(_Ped_TPNKeuze=2,_Ped_TPNSST1Keuze&lt;&gt;2,_Ped_TPNSST1Keuze&lt;&gt;3,_Ped_TPNSST1Keuze&lt;&gt;5,_Ped_TPNSST1Keuze&lt;11),INDEX(tblSSTGlucose,_Ped_TPNSST1Keuze,1),"Glucose       %")</f>
        <v>Glucose       %</v>
      </c>
      <c r="C20" s="77"/>
      <c r="D20" s="77"/>
      <c r="E20" s="77"/>
      <c r="F20" s="78"/>
      <c r="G20" s="79" t="str">
        <f>IF(AND(_Ped_TPNKeuze&lt;&gt;1,B20&lt;&gt;"",_Pat__Gewicht/10&lt;=50),IF(AND(_Ped_TPNSST1Keuze&lt;&gt;2,_Ped_TPNSST1Keuze&lt;&gt;3,_Ped_TPNSST1Keuze&lt;&gt;5,_Ped_TPNSST1Keuze&lt;11),ROUND(PedBerTPN!F6,0),""),"")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0" t="s">
        <v>237</v>
      </c>
      <c r="F21" s="910"/>
      <c r="G21" s="67">
        <f>SUM(G14:G20)+IF(AND(_Pat__Gewicht/10&gt;=16,_Pat__Gewicht/10&lt;=50),PedBerTPN!F5,0)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4" t="str">
        <f>IF(G26&gt;0,ROUND(G26/24,1)&amp;" ml/u","")</f>
        <v/>
      </c>
      <c r="B23" s="72" t="s">
        <v>215</v>
      </c>
      <c r="C23" s="73"/>
      <c r="D23" s="73" t="s">
        <v>414</v>
      </c>
      <c r="E23" s="73" t="s">
        <v>415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5"/>
      <c r="B24" s="76" t="s">
        <v>216</v>
      </c>
      <c r="C24" s="77"/>
      <c r="D24" s="77"/>
      <c r="E24" s="911" t="s">
        <v>316</v>
      </c>
      <c r="F24" s="912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1"/>
      <c r="F25" s="912"/>
      <c r="G25" s="79"/>
      <c r="H25" s="33"/>
    </row>
    <row r="26" spans="1:8" ht="15.95" customHeight="1" x14ac:dyDescent="0.35">
      <c r="A26" s="32"/>
      <c r="B26" s="64"/>
      <c r="C26" s="64"/>
      <c r="D26" s="64"/>
      <c r="E26" s="913" t="s">
        <v>237</v>
      </c>
      <c r="F26" s="913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8" t="s">
        <v>127</v>
      </c>
      <c r="C28" s="909"/>
      <c r="D28" s="909"/>
      <c r="E28" s="909"/>
      <c r="F28" s="909"/>
      <c r="G28" s="60"/>
      <c r="H28" s="40"/>
    </row>
    <row r="29" spans="1:8" ht="20.100000000000001" customHeight="1" x14ac:dyDescent="0.35">
      <c r="A29" s="904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IF(AND(OR(_Ped_TPNKeuze=1,AND(_Ped_TPNKeuze=2,_Ped_TPNSST1Keuze&gt;10),_Pat__Gewicht/10&gt;50)),ROUND(PedBerTPN!F7,0),0)</f>
        <v>0</v>
      </c>
      <c r="H29" s="33"/>
    </row>
    <row r="30" spans="1:8" ht="20.100000000000001" customHeight="1" x14ac:dyDescent="0.35">
      <c r="A30" s="905"/>
      <c r="B30" s="84" t="s">
        <v>435</v>
      </c>
      <c r="C30" s="87"/>
      <c r="D30" s="87"/>
      <c r="E30" s="87"/>
      <c r="F30" s="88"/>
      <c r="G30" s="79">
        <f>IF(AND(OR(_Ped_TPNKeuze=1,AND(_Ped_TPNKeuze=2,_Ped_TPNSST1Keuze&gt;10),_Pat__Gewicht/10&gt;50)),ROUND(PedBerTPN!F8,0),0)</f>
        <v>0</v>
      </c>
      <c r="H30" s="33"/>
    </row>
    <row r="31" spans="1:8" ht="20.100000000000001" customHeight="1" x14ac:dyDescent="0.35">
      <c r="A31" s="32"/>
      <c r="B31" s="84" t="s">
        <v>455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456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329</v>
      </c>
      <c r="C33" s="87"/>
      <c r="D33" s="87"/>
      <c r="E33" s="87"/>
      <c r="F33" s="88"/>
      <c r="G33" s="79">
        <f>IF(_Pat__Gewicht/10&lt;=50,PedBerTPN!F17,0)+IF(AND(_Ped_TPNSST1Keuze=2,_Ped_TPNKeuze=1,_Pat__Gewicht/10&lt;=50),ROUND(PedBerTPN!F6,0),0)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IF(AND(OR(_Ped_TPNKeuze=1,AND(_Ped_TPNKeuze=2,_Ped_TPNSST1Keuze&gt;10)),_Ped_TPNSST1Keuze&lt;&gt;11,_Ped_TPNSST1Keuze&lt;&gt;2),INDEX(tblSSTGlucose,_Ped_TPNSST1Keuze,1),"Glucose       %")</f>
        <v>Glucose 5%</v>
      </c>
      <c r="C34" s="87"/>
      <c r="D34" s="87"/>
      <c r="E34" s="87"/>
      <c r="F34" s="88"/>
      <c r="G34" s="79">
        <f>IF(AND(OR(_Ped_TPNKeuze=1,AND(_Ped_TPNKeuze=2,_Ped_TPNSST1Keuze&gt;10),_Pat__Gewicht/10&gt;50),_Ped_TPNSST1Keuze&lt;&gt;2,_Ped_TPNSST1Keuze&lt;&gt;11),ROUND(PedBerTPN!F6,0),"")</f>
        <v>0</v>
      </c>
      <c r="H34" s="33"/>
    </row>
    <row r="35" spans="1:8" ht="20.100000000000001" customHeight="1" x14ac:dyDescent="0.35">
      <c r="A35" s="32"/>
      <c r="B35" s="83" t="s">
        <v>436</v>
      </c>
      <c r="C35" s="85"/>
      <c r="D35" s="85"/>
      <c r="E35" s="85"/>
      <c r="F35" s="86"/>
      <c r="G35" s="79" t="str">
        <f>IF(AND(_Ped_TPNSST1Keuze=11),ROUND(PedBerTPN!F6,0),"")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3" t="s">
        <v>239</v>
      </c>
      <c r="F36" s="913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4" t="s">
        <v>268</v>
      </c>
      <c r="C38" s="915"/>
      <c r="D38" s="915"/>
      <c r="E38" s="915"/>
      <c r="F38" s="916"/>
      <c r="G38" s="40" t="s">
        <v>269</v>
      </c>
      <c r="H38" s="40"/>
    </row>
    <row r="39" spans="1:8" ht="15.95" customHeight="1" x14ac:dyDescent="0.35">
      <c r="A39" s="41"/>
      <c r="B39" s="901" t="s">
        <v>270</v>
      </c>
      <c r="C39" s="902"/>
      <c r="D39" s="902"/>
      <c r="E39" s="902"/>
      <c r="F39" s="903"/>
      <c r="G39" s="35" t="s">
        <v>271</v>
      </c>
      <c r="H39" s="33"/>
    </row>
    <row r="40" spans="1:8" ht="15.95" customHeight="1" x14ac:dyDescent="0.35">
      <c r="A40" s="41"/>
      <c r="B40" s="901" t="s">
        <v>272</v>
      </c>
      <c r="C40" s="902"/>
      <c r="D40" s="902"/>
      <c r="E40" s="902"/>
      <c r="F40" s="903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907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438</v>
      </c>
      <c r="C16" s="77"/>
      <c r="D16" s="77" t="s">
        <v>415</v>
      </c>
      <c r="E16" s="77" t="s">
        <v>439</v>
      </c>
      <c r="F16" s="78" t="s">
        <v>45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440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441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442</v>
      </c>
      <c r="C19" s="77"/>
      <c r="D19" s="77"/>
      <c r="E19" s="77"/>
      <c r="F19" s="78" t="s">
        <v>443</v>
      </c>
      <c r="G19" s="79" t="str">
        <f>IF(AND(_Ped_TPNSST1Keuze=8,_Ped_TPNKeuze&lt;&gt;1,_Pat__Gewicht/10&lt;=10),ROUND(PedBerTPN!F6,0),"")</f>
        <v/>
      </c>
      <c r="H19" s="33"/>
    </row>
    <row r="20" spans="1:8" ht="20.100000000000001" customHeight="1" x14ac:dyDescent="0.35">
      <c r="A20" s="32"/>
      <c r="B20" s="76" t="s">
        <v>444</v>
      </c>
      <c r="C20" s="77"/>
      <c r="D20" s="77"/>
      <c r="E20" s="77"/>
      <c r="F20" s="78" t="s">
        <v>445</v>
      </c>
      <c r="G20" s="79" t="str">
        <f>IF(AND(_Ped_TPNSST1Keuze=8,_Ped_TPNKeuze&lt;&gt;1,_Pat__Gewicht/10&gt;10),ROUND(PedBerTPN!F6,0),"")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0" t="s">
        <v>237</v>
      </c>
      <c r="F22" s="910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4" t="str">
        <f>IF(G27&gt;0,ROUND(G27/24,1)&amp;"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5"/>
      <c r="B25" s="76" t="s">
        <v>216</v>
      </c>
      <c r="C25" s="77"/>
      <c r="D25" s="77"/>
      <c r="E25" s="927" t="s">
        <v>399</v>
      </c>
      <c r="F25" s="928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0" t="s">
        <v>237</v>
      </c>
      <c r="F27" s="910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5" t="s">
        <v>127</v>
      </c>
      <c r="C29" s="926"/>
      <c r="D29" s="926"/>
      <c r="E29" s="926"/>
      <c r="F29" s="926"/>
      <c r="G29" s="60"/>
      <c r="H29" s="40"/>
    </row>
    <row r="30" spans="1:8" ht="20.100000000000001" customHeight="1" x14ac:dyDescent="0.35">
      <c r="A30" s="904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IF(AND(OR(_Ped_TPNKeuze=1,AND(_Ped_TPNKeuze=2,_Ped_TPNSST1Keuze&gt;10))),ROUND(PedBerTPN!F7,0),0)</f>
        <v>0</v>
      </c>
      <c r="H30" s="33"/>
    </row>
    <row r="31" spans="1:8" ht="20.100000000000001" customHeight="1" x14ac:dyDescent="0.35">
      <c r="A31" s="905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IF(AND(OR(_Ped_TPNKeuze=1,AND(_Ped_TPNKeuze=2,_Ped_TPNSST1Keuze&gt;10))),ROUND(PedBerTPN!F8,0),0)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IF(AND(OR(_Ped_TPNKeuze=1,AND(_Ped_TPNKeuze=2,_Ped_TPNSST1Keuze&gt;10)),_Ped_TPNSST1Keuze&lt;&gt;2,_Ped_TPNSST1Keuze&lt;&gt;11,_Ped_TPNSST1Keuze&lt;&gt;12,_Ped_TPNSST1Keuze&lt;&gt;13),INDEX(tblSSTGlucose,_Ped_TPNSST1Keuze,1),"Glucose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IF(AND(OR(_Ped_TPNKeuze=1,AND(_Ped_TPNKeuze=2,_Ped_TPNSST1Keuze&gt;10)),_Ped_TPNSST1Keuze&lt;&gt;2,_Ped_TPNSST1Keuze&lt;&gt;11,_Ped_TPNSST1Keuze&lt;&gt;12,_Ped_TPNSST1Keuze&lt;&gt;13),ROUND(PedBerTPN!F6,0),"")</f>
        <v>0</v>
      </c>
      <c r="H35" s="33"/>
    </row>
    <row r="36" spans="1:8" ht="20.100000000000001" customHeight="1" x14ac:dyDescent="0.35">
      <c r="A36" s="32"/>
      <c r="B36" s="923" t="s">
        <v>436</v>
      </c>
      <c r="C36" s="924"/>
      <c r="D36" s="924"/>
      <c r="E36" s="924"/>
      <c r="F36" s="91"/>
      <c r="G36" s="92" t="str">
        <f>IF(OR(_Ped_TPNSST1Keuze=11),ROUND(PedBerTPN!F6,0),"")</f>
        <v/>
      </c>
      <c r="H36" s="33"/>
    </row>
    <row r="37" spans="1:8" ht="20.100000000000001" customHeight="1" x14ac:dyDescent="0.35">
      <c r="A37" s="32"/>
      <c r="B37" s="923" t="s">
        <v>35</v>
      </c>
      <c r="C37" s="924"/>
      <c r="D37" s="924"/>
      <c r="E37" s="924"/>
      <c r="F37" s="91"/>
      <c r="G37" s="92" t="str">
        <f>IF(AND(_Ped_TPNSST1Keuze=12),ROUND(PedBerTPN!F6,0),"")</f>
        <v/>
      </c>
      <c r="H37" s="33"/>
    </row>
    <row r="38" spans="1:8" ht="20.100000000000001" customHeight="1" x14ac:dyDescent="0.35">
      <c r="A38" s="32"/>
      <c r="B38" s="923" t="s">
        <v>36</v>
      </c>
      <c r="C38" s="924"/>
      <c r="D38" s="924"/>
      <c r="E38" s="924"/>
      <c r="F38" s="89"/>
      <c r="G38" s="92" t="str">
        <f>IF(AND(_Ped_TPNSST1Keuze=13),ROUND(PedBerTPN!F6,0),"")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0" t="s">
        <v>239</v>
      </c>
      <c r="F39" s="910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7" t="s">
        <v>268</v>
      </c>
      <c r="C41" s="918"/>
      <c r="D41" s="918"/>
      <c r="E41" s="918"/>
      <c r="F41" s="919"/>
      <c r="G41" s="40" t="s">
        <v>269</v>
      </c>
      <c r="H41" s="40"/>
    </row>
    <row r="42" spans="1:8" ht="15.95" customHeight="1" x14ac:dyDescent="0.35">
      <c r="A42" s="41"/>
      <c r="B42" s="920" t="s">
        <v>270</v>
      </c>
      <c r="C42" s="921"/>
      <c r="D42" s="921"/>
      <c r="E42" s="921"/>
      <c r="F42" s="922"/>
      <c r="G42" s="35" t="s">
        <v>271</v>
      </c>
      <c r="H42" s="33"/>
    </row>
    <row r="43" spans="1:8" ht="15.95" customHeight="1" x14ac:dyDescent="0.35">
      <c r="A43" s="41"/>
      <c r="B43" s="920" t="s">
        <v>272</v>
      </c>
      <c r="C43" s="921"/>
      <c r="D43" s="921"/>
      <c r="E43" s="921"/>
      <c r="F43" s="922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">
        <v>388</v>
      </c>
      <c r="C10" s="9">
        <f>PedBerTPN!F24</f>
        <v>0</v>
      </c>
      <c r="D10" s="9" t="s">
        <v>348</v>
      </c>
    </row>
    <row r="11" spans="1:8" ht="13.2" thickTop="1" x14ac:dyDescent="0.35">
      <c r="A11" s="892" t="s">
        <v>16</v>
      </c>
      <c r="B11" s="893"/>
      <c r="C11" s="893"/>
      <c r="D11" s="893"/>
      <c r="E11" s="893"/>
      <c r="F11" s="893"/>
      <c r="G11" s="893"/>
      <c r="H11" s="894"/>
    </row>
    <row r="12" spans="1:8" ht="25.65" x14ac:dyDescent="0.35">
      <c r="A12" s="32" t="s">
        <v>334</v>
      </c>
      <c r="B12" s="895" t="s">
        <v>186</v>
      </c>
      <c r="C12" s="897"/>
      <c r="D12" s="899" t="s">
        <v>187</v>
      </c>
      <c r="E12" s="899" t="s">
        <v>188</v>
      </c>
      <c r="F12" s="899" t="s">
        <v>189</v>
      </c>
      <c r="G12" s="33"/>
      <c r="H12" s="33" t="s">
        <v>190</v>
      </c>
    </row>
    <row r="13" spans="1:8" x14ac:dyDescent="0.35">
      <c r="A13" s="34" t="s">
        <v>191</v>
      </c>
      <c r="B13" s="896"/>
      <c r="C13" s="898"/>
      <c r="D13" s="900"/>
      <c r="E13" s="900"/>
      <c r="F13" s="900"/>
      <c r="G13" s="33" t="s">
        <v>192</v>
      </c>
      <c r="H13" s="35" t="s">
        <v>193</v>
      </c>
    </row>
    <row r="14" spans="1:8" ht="20.100000000000001" customHeight="1" x14ac:dyDescent="0.35">
      <c r="A14" s="906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907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446</v>
      </c>
      <c r="C16" s="77"/>
      <c r="D16" s="77" t="s">
        <v>415</v>
      </c>
      <c r="E16" s="77" t="s">
        <v>195</v>
      </c>
      <c r="F16" s="78" t="s">
        <v>439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336</v>
      </c>
      <c r="C17" s="77"/>
      <c r="D17" s="77"/>
      <c r="E17" s="927" t="s">
        <v>144</v>
      </c>
      <c r="F17" s="928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 t="s">
        <v>145</v>
      </c>
      <c r="E18" s="77"/>
      <c r="F18" s="78"/>
      <c r="G18" s="79" t="str">
        <f>IF(AND(_Ped_TPNSST1Keuze=2,_Ped_TPNKeuze&lt;&gt;1),ROUND(PedBerTPN!F6,0),"")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IF(AND(_Ped_TPNSST1Keuze=6,_Ped_TPNKeuze&lt;&gt;1),ROUND(PedBerTPN!F6,0),"")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IF(AND(_Ped_TPNSST1Keuze=8,_Ped_TPNKeuze&lt;&gt;1),ROUND(PedBerTPN!F6,0),"")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3" t="s">
        <v>237</v>
      </c>
      <c r="F22" s="913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6" t="str">
        <f>IF(_Ped_TPNKeuze&lt;&gt;1,ROUND(G27/24,1)&amp;"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7" t="s">
        <v>399</v>
      </c>
      <c r="F25" s="928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3" t="s">
        <v>237</v>
      </c>
      <c r="F27" s="913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8" t="s">
        <v>127</v>
      </c>
      <c r="C29" s="909"/>
      <c r="D29" s="909"/>
      <c r="E29" s="909"/>
      <c r="F29" s="909"/>
      <c r="G29" s="60"/>
      <c r="H29" s="40"/>
    </row>
    <row r="30" spans="1:8" ht="20.100000000000001" customHeight="1" x14ac:dyDescent="0.35">
      <c r="A30" s="906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907"/>
      <c r="B31" s="84" t="s">
        <v>435</v>
      </c>
      <c r="C31" s="87"/>
      <c r="D31" s="87"/>
      <c r="E31" s="87"/>
      <c r="F31" s="88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88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88"/>
      <c r="G35" s="92">
        <f>IF(AND(OR(_Ped_TPNKeuze=1,AND(_Ped_TPNKeuze=2,_Ped_TPNSST1Keuze&gt;10)),_Ped_TPNSST1Keuze&lt;&gt;2,_Ped_TPNSST1Keuze&lt;&gt;12,_Ped_TPNSST1Keuze&lt;&gt;13),ROUND(PedBerTPN!F6,0),"")</f>
        <v>0</v>
      </c>
      <c r="H35" s="33"/>
    </row>
    <row r="36" spans="1:8" ht="20.100000000000001" customHeight="1" x14ac:dyDescent="0.35">
      <c r="A36" s="62"/>
      <c r="B36" s="923" t="s">
        <v>35</v>
      </c>
      <c r="C36" s="924"/>
      <c r="D36" s="924"/>
      <c r="E36" s="924"/>
      <c r="F36" s="88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3" t="s">
        <v>36</v>
      </c>
      <c r="C37" s="924"/>
      <c r="D37" s="924"/>
      <c r="E37" s="924"/>
      <c r="F37" s="88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3" t="s">
        <v>239</v>
      </c>
      <c r="F38" s="913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4" t="s">
        <v>268</v>
      </c>
      <c r="C40" s="915"/>
      <c r="D40" s="915"/>
      <c r="E40" s="915"/>
      <c r="F40" s="916"/>
      <c r="G40" s="40" t="s">
        <v>269</v>
      </c>
      <c r="H40" s="40"/>
    </row>
    <row r="41" spans="1:8" ht="15.95" customHeight="1" x14ac:dyDescent="0.35">
      <c r="A41" s="41"/>
      <c r="B41" s="901" t="s">
        <v>270</v>
      </c>
      <c r="C41" s="902"/>
      <c r="D41" s="902"/>
      <c r="E41" s="902"/>
      <c r="F41" s="903"/>
      <c r="G41" s="35" t="s">
        <v>271</v>
      </c>
      <c r="H41" s="33"/>
    </row>
    <row r="42" spans="1:8" ht="15.95" customHeight="1" x14ac:dyDescent="0.35">
      <c r="A42" s="41"/>
      <c r="B42" s="901" t="s">
        <v>272</v>
      </c>
      <c r="C42" s="902"/>
      <c r="D42" s="902"/>
      <c r="E42" s="902"/>
      <c r="F42" s="903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">
        <v>387</v>
      </c>
      <c r="C9" s="9">
        <f>PedBerTPN!F24</f>
        <v>0</v>
      </c>
      <c r="D9" s="9" t="s">
        <v>348</v>
      </c>
    </row>
    <row r="10" spans="1:8" ht="13.2" thickTop="1" x14ac:dyDescent="0.35">
      <c r="A10" s="892" t="s">
        <v>16</v>
      </c>
      <c r="B10" s="893"/>
      <c r="C10" s="893"/>
      <c r="D10" s="893"/>
      <c r="E10" s="893"/>
      <c r="F10" s="893"/>
      <c r="G10" s="893"/>
      <c r="H10" s="894"/>
    </row>
    <row r="11" spans="1:8" ht="25.65" x14ac:dyDescent="0.35">
      <c r="A11" s="32" t="s">
        <v>334</v>
      </c>
      <c r="B11" s="895" t="s">
        <v>186</v>
      </c>
      <c r="C11" s="897"/>
      <c r="D11" s="899" t="s">
        <v>187</v>
      </c>
      <c r="E11" s="899" t="s">
        <v>188</v>
      </c>
      <c r="F11" s="899" t="s">
        <v>189</v>
      </c>
      <c r="G11" s="33"/>
      <c r="H11" s="33" t="s">
        <v>190</v>
      </c>
    </row>
    <row r="12" spans="1:8" x14ac:dyDescent="0.35">
      <c r="A12" s="34" t="s">
        <v>191</v>
      </c>
      <c r="B12" s="896"/>
      <c r="C12" s="898"/>
      <c r="D12" s="900"/>
      <c r="E12" s="900"/>
      <c r="F12" s="900"/>
      <c r="G12" s="33" t="s">
        <v>192</v>
      </c>
      <c r="H12" s="35" t="s">
        <v>193</v>
      </c>
    </row>
    <row r="13" spans="1:8" ht="20.100000000000001" customHeight="1" x14ac:dyDescent="0.35">
      <c r="A13" s="906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IF(AND(_Ped_TPNKeuze&lt;&gt;1,G15&lt;&gt;0),ROUND(PedBerTPN!F7,0),"")</f>
        <v/>
      </c>
      <c r="H13" s="33"/>
    </row>
    <row r="14" spans="1:8" ht="20.100000000000001" customHeight="1" x14ac:dyDescent="0.35">
      <c r="A14" s="907"/>
      <c r="B14" s="76" t="s">
        <v>432</v>
      </c>
      <c r="C14" s="77"/>
      <c r="D14" s="77" t="s">
        <v>437</v>
      </c>
      <c r="E14" s="77" t="s">
        <v>44</v>
      </c>
      <c r="F14" s="78" t="s">
        <v>44</v>
      </c>
      <c r="G14" s="75" t="str">
        <f>IF(AND(_Ped_TPNKeuze&lt;&gt;1,G15&lt;&gt;0),ROUND(PedBerTPN!F8,0),"")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414</v>
      </c>
      <c r="E15" s="77" t="s">
        <v>149</v>
      </c>
      <c r="F15" s="78" t="s">
        <v>154</v>
      </c>
      <c r="G15" s="79" t="str">
        <f>IF(_Ped_TPNKeuze&lt;&gt;1,PedBerTPN!F4,"")</f>
        <v/>
      </c>
      <c r="H15" s="33"/>
    </row>
    <row r="16" spans="1:8" ht="20.100000000000001" customHeight="1" x14ac:dyDescent="0.35">
      <c r="A16" s="32"/>
      <c r="B16" s="76" t="s">
        <v>336</v>
      </c>
      <c r="C16" s="77"/>
      <c r="D16" s="77"/>
      <c r="E16" s="927" t="s">
        <v>144</v>
      </c>
      <c r="F16" s="928"/>
      <c r="G16" s="79" t="str">
        <f>IF(AND(_Ped_TPNSST1Keuze&lt;11,_Ped_TPNKeuze&lt;&gt;1),ROUND(PedBerTPN!F5,0),"")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150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445</v>
      </c>
      <c r="G19" s="79" t="str">
        <f>IF(AND(_Ped_TPNSST1Keuze=7,_Ped_TPNKeuze&lt;&gt;1),ROUND(PedBerTPN!F6,0),"")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439</v>
      </c>
      <c r="G20" s="79" t="str">
        <f>IF(AND(_Ped_TPNSST1Keuze=9,_Ped_TPNKeuze&lt;&gt;1),ROUND(PedBerTPN!F6,0),"")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IF(AND(_Ped_TPNKeuze=2,_Ped_TPNSST1Keuze&lt;&gt;2,_Ped_TPNSST1Keuze&lt;&gt;6,_Ped_TPNSST1Keuze&lt;&gt;7,_Ped_TPNSST1Keuze&lt;&gt;9,_Ped_TPNSST1Keuze&lt;11),INDEX(tblSSTGlucose,_Ped_TPNSST1Keuze,1),"Glucose       %")</f>
        <v>Glucose       %</v>
      </c>
      <c r="C21" s="81"/>
      <c r="D21" s="81"/>
      <c r="E21" s="81"/>
      <c r="F21" s="82"/>
      <c r="G21" s="79" t="str">
        <f>IF(AND(_Ped_TPNKeuze&lt;&gt;1,B19&lt;&gt;""),IF(AND(_Ped_TPNSST1Keuze&lt;&gt;2,_Ped_TPNSST1Keuze&lt;&gt;6,_Ped_TPNSST1Keuze&lt;&gt;7,_Ped_TPNSST1Keuze&lt;&gt;9,_Ped_TPNSST1Keuze&lt;11),ROUND(PedBerTPN!F6,0),""),"")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3" t="s">
        <v>237</v>
      </c>
      <c r="F22" s="913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6" t="str">
        <f>IF(G27&lt;&gt;0,ROUND(G27/24,1)&amp;" ml/u","")</f>
        <v/>
      </c>
      <c r="B24" s="72" t="s">
        <v>215</v>
      </c>
      <c r="C24" s="73"/>
      <c r="D24" s="73" t="s">
        <v>386</v>
      </c>
      <c r="E24" s="73" t="s">
        <v>194</v>
      </c>
      <c r="F24" s="74" t="s">
        <v>415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7" t="s">
        <v>399</v>
      </c>
      <c r="F25" s="928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7" t="s">
        <v>399</v>
      </c>
      <c r="F26" s="928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3" t="s">
        <v>237</v>
      </c>
      <c r="F27" s="913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5" t="s">
        <v>127</v>
      </c>
      <c r="C29" s="926"/>
      <c r="D29" s="926"/>
      <c r="E29" s="926"/>
      <c r="F29" s="926"/>
      <c r="G29" s="60"/>
      <c r="H29" s="40"/>
    </row>
    <row r="30" spans="1:8" ht="20.100000000000001" customHeight="1" x14ac:dyDescent="0.35">
      <c r="A30" s="906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907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IF(AND(OR(_Ped_TPNKeuze=1,AND(_Ped_TPNKeuze=2,_Ped_TPNSST1Keuze&gt;10)),_Ped_TPNSST1Keuze&lt;&gt;2,_Ped_TPNSST1Keuze&lt;&gt;12,_Ped_TPNSST1Keuze&lt;&gt;13),PedBerTPN!F6,"")</f>
        <v>0</v>
      </c>
      <c r="H35" s="33"/>
    </row>
    <row r="36" spans="1:8" ht="20.100000000000001" customHeight="1" x14ac:dyDescent="0.35">
      <c r="A36" s="62"/>
      <c r="B36" s="923" t="s">
        <v>35</v>
      </c>
      <c r="C36" s="924"/>
      <c r="D36" s="924"/>
      <c r="E36" s="924"/>
      <c r="F36" s="91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3" t="s">
        <v>36</v>
      </c>
      <c r="C37" s="924"/>
      <c r="D37" s="924"/>
      <c r="E37" s="924"/>
      <c r="F37" s="91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0" t="s">
        <v>239</v>
      </c>
      <c r="F38" s="910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4" t="s">
        <v>268</v>
      </c>
      <c r="C40" s="915"/>
      <c r="D40" s="915"/>
      <c r="E40" s="915"/>
      <c r="F40" s="916"/>
      <c r="G40" s="40" t="s">
        <v>269</v>
      </c>
      <c r="H40" s="40"/>
    </row>
    <row r="41" spans="1:8" ht="15.95" customHeight="1" x14ac:dyDescent="0.35">
      <c r="A41" s="41"/>
      <c r="B41" s="901" t="s">
        <v>270</v>
      </c>
      <c r="C41" s="902"/>
      <c r="D41" s="902"/>
      <c r="E41" s="902"/>
      <c r="F41" s="903"/>
      <c r="G41" s="35" t="s">
        <v>271</v>
      </c>
      <c r="H41" s="33"/>
    </row>
    <row r="42" spans="1:8" ht="15.95" customHeight="1" x14ac:dyDescent="0.35">
      <c r="A42" s="41"/>
      <c r="B42" s="901" t="s">
        <v>272</v>
      </c>
      <c r="C42" s="902"/>
      <c r="D42" s="902"/>
      <c r="E42" s="902"/>
      <c r="F42" s="903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413</v>
      </c>
    </row>
    <row r="3" spans="1:8" x14ac:dyDescent="0.35">
      <c r="A3" s="9" t="s">
        <v>276</v>
      </c>
      <c r="B3" s="43">
        <f ca="1">TODAY()</f>
        <v>42733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tr">
        <f>IF(_Pat__Gewicht/10&lt;7,"Tot.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348</v>
      </c>
    </row>
    <row r="10" spans="1:8" ht="13.2" thickTop="1" x14ac:dyDescent="0.35">
      <c r="A10" s="892" t="s">
        <v>16</v>
      </c>
      <c r="B10" s="893"/>
      <c r="C10" s="893"/>
      <c r="D10" s="893"/>
      <c r="E10" s="893"/>
      <c r="F10" s="893"/>
      <c r="G10" s="893"/>
      <c r="H10" s="894"/>
    </row>
    <row r="11" spans="1:8" ht="25.65" x14ac:dyDescent="0.35">
      <c r="A11" s="32" t="s">
        <v>334</v>
      </c>
      <c r="B11" s="895" t="s">
        <v>186</v>
      </c>
      <c r="C11" s="897"/>
      <c r="D11" s="899" t="s">
        <v>187</v>
      </c>
      <c r="E11" s="899" t="s">
        <v>188</v>
      </c>
      <c r="F11" s="899" t="s">
        <v>189</v>
      </c>
      <c r="G11" s="33"/>
      <c r="H11" s="33" t="s">
        <v>190</v>
      </c>
    </row>
    <row r="12" spans="1:8" x14ac:dyDescent="0.35">
      <c r="A12" s="34" t="s">
        <v>191</v>
      </c>
      <c r="B12" s="896"/>
      <c r="C12" s="898"/>
      <c r="D12" s="900"/>
      <c r="E12" s="900"/>
      <c r="F12" s="900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336</v>
      </c>
      <c r="C17" s="77"/>
      <c r="D17" s="77"/>
      <c r="E17" s="73"/>
      <c r="F17" s="74" t="s">
        <v>195</v>
      </c>
      <c r="G17" s="79">
        <f>IF(AND(OR(_Ped_TPNSST1Keuze&lt;11,_Pat__Gewicht/10&gt;50),_Ped_TPNKeuze&lt;&gt;1),ROUND(PedBerTPN!F5,0),0)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3" t="s">
        <v>237</v>
      </c>
      <c r="F19" s="913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3" t="s">
        <v>237</v>
      </c>
      <c r="F24" s="913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5" t="s">
        <v>127</v>
      </c>
      <c r="C26" s="926"/>
      <c r="D26" s="926"/>
      <c r="E26" s="926"/>
      <c r="F26" s="926"/>
      <c r="G26" s="60"/>
      <c r="H26" s="40"/>
    </row>
    <row r="27" spans="1:8" ht="20.100000000000001" customHeight="1" x14ac:dyDescent="0.35">
      <c r="A27" s="906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IF(AND(OR(_Ped_TPNKeuze=1,_Pat__Gewicht/10&gt;50,AND(_Ped_TPNKeuze=2,_Ped_TPNSST1Keuze&gt;10))),ROUND(PedBerTPN!F7,0),"")</f>
        <v>0</v>
      </c>
      <c r="H27" s="33"/>
    </row>
    <row r="28" spans="1:8" ht="20.100000000000001" customHeight="1" x14ac:dyDescent="0.35">
      <c r="A28" s="907"/>
      <c r="B28" s="84" t="s">
        <v>435</v>
      </c>
      <c r="C28" s="87"/>
      <c r="D28" s="87"/>
      <c r="E28" s="87"/>
      <c r="F28" s="91"/>
      <c r="G28" s="92">
        <f>IF(AND(OR(_Ped_TPNKeuze=1,_Pat__Gewicht/10&gt;50,AND(_Ped_TPNKeuze=2,_Ped_TPNSST1Keuze&gt;10))),ROUND(PedBerTPN!F8,0),"")</f>
        <v>0</v>
      </c>
      <c r="H28" s="33"/>
    </row>
    <row r="29" spans="1:8" ht="15.95" customHeight="1" x14ac:dyDescent="0.35">
      <c r="A29" s="62"/>
      <c r="B29" s="84" t="s">
        <v>455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456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329</v>
      </c>
      <c r="C31" s="87"/>
      <c r="D31" s="87"/>
      <c r="E31" s="87"/>
      <c r="F31" s="91"/>
      <c r="G31" s="92">
        <f>IF(_Pat__Gewicht/10&lt;=50,PedBerTPN!F17,0)+IF(OR(AND(_Ped_TPNSST1Keuze=2,_Ped_TPNKeuze=1),AND(_Ped_TPNSST1Keuze=2,_Pat__Gewicht/10&gt;50)),ROUND(PedBerTPN!F6,0),0)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2" s="87"/>
      <c r="D32" s="87"/>
      <c r="E32" s="87"/>
      <c r="F32" s="91"/>
      <c r="G32" s="92">
        <f>IF(AND(_Ped_TPNSST1Keuze&lt;&gt;2,_Ped_TPNSST1Keuze&lt;&gt;12,_Ped_TPNSST1Keuze&lt;&gt;13),PedBerTPN!F6,"")</f>
        <v>0</v>
      </c>
      <c r="H32" s="33"/>
    </row>
    <row r="33" spans="1:8" ht="15.95" customHeight="1" x14ac:dyDescent="0.35">
      <c r="A33" s="62"/>
      <c r="B33" s="923" t="s">
        <v>35</v>
      </c>
      <c r="C33" s="924"/>
      <c r="D33" s="924"/>
      <c r="E33" s="924"/>
      <c r="F33" s="91"/>
      <c r="G33" s="92" t="str">
        <f>IF(AND(_Ped_TPNSST1Keuze=12),ROUND(PedBerTPN!F6,0),"")</f>
        <v/>
      </c>
      <c r="H33" s="33"/>
    </row>
    <row r="34" spans="1:8" ht="20.100000000000001" customHeight="1" x14ac:dyDescent="0.35">
      <c r="A34" s="32"/>
      <c r="B34" s="923" t="s">
        <v>36</v>
      </c>
      <c r="C34" s="924"/>
      <c r="D34" s="924"/>
      <c r="E34" s="924"/>
      <c r="F34" s="91"/>
      <c r="G34" s="92" t="str">
        <f>IF(AND(_Ped_TPNSST1Keuze=13),ROUND(PedBerTPN!F6,0),"")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0" t="s">
        <v>239</v>
      </c>
      <c r="F35" s="910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4" t="s">
        <v>268</v>
      </c>
      <c r="C37" s="915"/>
      <c r="D37" s="915"/>
      <c r="E37" s="915"/>
      <c r="F37" s="916"/>
      <c r="G37" s="40" t="s">
        <v>269</v>
      </c>
      <c r="H37" s="40"/>
    </row>
    <row r="38" spans="1:8" ht="20.100000000000001" customHeight="1" x14ac:dyDescent="0.35">
      <c r="A38" s="41"/>
      <c r="B38" s="901" t="s">
        <v>270</v>
      </c>
      <c r="C38" s="902"/>
      <c r="D38" s="902"/>
      <c r="E38" s="902"/>
      <c r="F38" s="903"/>
      <c r="G38" s="35" t="s">
        <v>271</v>
      </c>
      <c r="H38" s="33"/>
    </row>
    <row r="39" spans="1:8" ht="20.100000000000001" customHeight="1" x14ac:dyDescent="0.35">
      <c r="A39" s="41"/>
      <c r="B39" s="901" t="s">
        <v>272</v>
      </c>
      <c r="C39" s="902"/>
      <c r="D39" s="902"/>
      <c r="E39" s="902"/>
      <c r="F39" s="903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D18" sqref="D1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319</v>
      </c>
      <c r="E2" s="25" t="s">
        <v>120</v>
      </c>
      <c r="F2" t="s">
        <v>337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366</v>
      </c>
      <c r="E3">
        <f>IF(D3&lt;50,D3/10,IF(D3&lt;146,D3-45,(D3-125)*5))</f>
        <v>0</v>
      </c>
      <c r="F3">
        <f>ROUND(E3*24+ROUND(IF(AND(_Ped_TPNKeuze=2,_Pat__Gewicht/10&lt;=50,_Ped_TPNSST1Keuze&lt;11),F4*2+2*(F7+F8),2*(F7+F8)+4*(F9+F10))/24,0)*24,0)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IF(AND(OR(_Ped_TPNSST1Keuze&lt;11,_Pat__Gewicht/10&gt;50),B4&lt;&gt;1),_Ped_TPNVol,0)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336</v>
      </c>
      <c r="F5">
        <f>IF(AND(_Pat__Gewicht/10&gt;=16,_Ped_TPNKeuze&gt;1,OR(_Ped_TPNSST1Keuze&lt;11,_Pat__Gewicht/10&gt;50)),E5,0)</f>
        <v>0</v>
      </c>
    </row>
    <row r="6" spans="1:15" x14ac:dyDescent="0.35">
      <c r="A6" s="577" t="s">
        <v>320</v>
      </c>
      <c r="B6">
        <v>1</v>
      </c>
      <c r="F6">
        <f>IF(_Pat__Gewicht/10&gt;50,F3-F7-F8-F9-F10,IF(OR(_Ped_TPNKeuze=1,_Ped_TPNSST1Keuze&gt;=11),F3-F7-F8-F9-F10,F3-F4-F5-F7-F8))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361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362</v>
      </c>
      <c r="C9" t="b">
        <v>0</v>
      </c>
      <c r="D9">
        <f>_Ped_TPNCaGlucVol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343</v>
      </c>
      <c r="C10" t="b">
        <v>0</v>
      </c>
      <c r="D10">
        <f>_Ped_TPNMgClVol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341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IF(AND(C15,_Pat__Gewicht/10&gt;=7),D15,0)</f>
        <v>0</v>
      </c>
    </row>
    <row r="16" spans="1:15" s="517" customFormat="1" x14ac:dyDescent="0.35">
      <c r="A16" s="518" t="s">
        <v>1175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IF(AND(_Ped_TPNKeuze=2,_Pat__Gewicht/10&lt;=50,_Ped_TPNSST1Keuze&lt;11),ROUND((F9*4+F10*4)/10,0)*10,IF(AND(_Ped_TPNKeuze=2,_Pat__Gewicht/10&gt;50),100,0))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367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320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361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IF(_Pat__Gewicht/10&gt;50,SUM(F3+F4+F12+F18+F17+F19),IF(_Ped_TPNKeuze=1,SUM(F3+F12+F17+F18+F19),SUM(F3+F9+F10+F12+F17+F18+F19)))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328</v>
      </c>
      <c r="L27">
        <v>0.05</v>
      </c>
      <c r="M27">
        <v>0</v>
      </c>
    </row>
    <row r="28" spans="1:15" x14ac:dyDescent="0.35">
      <c r="A28" s="61" t="s">
        <v>360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329</v>
      </c>
      <c r="L28">
        <v>0.1</v>
      </c>
      <c r="M28">
        <v>0</v>
      </c>
    </row>
    <row r="29" spans="1:15" x14ac:dyDescent="0.35">
      <c r="A29" s="61" t="s">
        <v>359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360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292</v>
      </c>
      <c r="L35">
        <v>0.4</v>
      </c>
      <c r="M35">
        <v>0</v>
      </c>
      <c r="N35">
        <v>0</v>
      </c>
    </row>
    <row r="36" spans="1:15" x14ac:dyDescent="0.35">
      <c r="A36" s="61" t="s">
        <v>359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360</v>
      </c>
      <c r="J37">
        <v>11</v>
      </c>
      <c r="K37" t="s">
        <v>485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486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335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487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383</v>
      </c>
      <c r="C2" s="423" t="s">
        <v>593</v>
      </c>
      <c r="D2" s="423" t="s">
        <v>594</v>
      </c>
      <c r="E2" s="423" t="s">
        <v>124</v>
      </c>
      <c r="G2" s="423"/>
      <c r="H2" s="423" t="s">
        <v>593</v>
      </c>
      <c r="I2" s="423" t="s">
        <v>594</v>
      </c>
      <c r="J2" s="423" t="s">
        <v>124</v>
      </c>
    </row>
    <row r="3" spans="1:15" ht="15.95" customHeight="1" x14ac:dyDescent="0.4">
      <c r="B3" s="424" t="s">
        <v>337</v>
      </c>
      <c r="C3" s="425" t="str">
        <f ca="1">ROUND(NeoBerIV!K50/_Neo_Gewicht,0)&amp;" ml/kg"</f>
        <v>0 ml/kg</v>
      </c>
      <c r="D3" s="425" t="str">
        <f>ROUND(NeoBerIV!K49/_Neo_Gewicht,0)&amp;" ml/kg"</f>
        <v>0 ml/kg</v>
      </c>
      <c r="E3" s="425" t="str">
        <f ca="1">ROUND(NeoBerIV!K47/_Neo_Gewicht,0)&amp;" ml/kg  "&amp;"= "&amp;ROUND(NeoBerIV!K47,0)&amp;" ml"</f>
        <v>0 ml/kg  = 0 ml</v>
      </c>
      <c r="G3" s="424" t="s">
        <v>183</v>
      </c>
      <c r="H3" s="425" t="str">
        <f ca="1">ROUND(NeoBerIV!L50/_Neo_Gewicht,1)&amp;" mmol/kg"</f>
        <v>0 mmol/kg</v>
      </c>
      <c r="I3" s="425" t="str">
        <f>ROUND(NeoBerIV!L49/_Neo_Gewicht,1)&amp;" mmol/kg"</f>
        <v>0 mmol/kg</v>
      </c>
      <c r="J3" s="425" t="str">
        <f ca="1">ROUND(NeoBerIV!L47/_Neo_Gewicht,1)&amp;" mmol/kg"</f>
        <v>0 mmol/kg</v>
      </c>
      <c r="K3" s="929" t="s">
        <v>1170</v>
      </c>
      <c r="L3" s="929"/>
      <c r="M3" s="929"/>
      <c r="N3" s="929"/>
    </row>
    <row r="4" spans="1:15" ht="15.95" customHeight="1" x14ac:dyDescent="0.4">
      <c r="B4" s="424" t="s">
        <v>241</v>
      </c>
      <c r="C4" s="425" t="str">
        <f ca="1">ROUND(NeoBerIV!Q50/_Neo_Gewicht,1)&amp;" g/kg"</f>
        <v>0 g/kg</v>
      </c>
      <c r="D4" s="425" t="str">
        <f>ROUND(NeoBerIV!Q49/_Neo_Gewicht,1)&amp;" g/kg"</f>
        <v>0 g/kg</v>
      </c>
      <c r="E4" s="425" t="str">
        <f ca="1">ROUND(NeoBerIV!Q47/_Neo_Gewicht,1)&amp;" g/kg"</f>
        <v>0 g/kg</v>
      </c>
      <c r="G4" s="424" t="s">
        <v>304</v>
      </c>
      <c r="H4" s="425" t="str">
        <f ca="1">ROUND(NeoBerIV!M50/_Neo_Gewicht,1)&amp;" mmol/kg"</f>
        <v>0 mmol/kg</v>
      </c>
      <c r="I4" s="425" t="str">
        <f>ROUND(NeoBerIV!M49/_Neo_Gewicht,1)&amp;" mmol/kg"</f>
        <v>0 mmol/kg</v>
      </c>
      <c r="J4" s="425" t="str">
        <f ca="1">ROUND(NeoBerIV!M47/_Neo_Gewicht,1)&amp;" mmol/kg"</f>
        <v>0 mmol/kg</v>
      </c>
      <c r="K4" s="929"/>
      <c r="L4" s="929"/>
      <c r="M4" s="929"/>
      <c r="N4" s="929"/>
    </row>
    <row r="5" spans="1:15" ht="15.95" customHeight="1" x14ac:dyDescent="0.4">
      <c r="B5" s="424" t="s">
        <v>242</v>
      </c>
      <c r="C5" s="425" t="str">
        <f ca="1">ROUND(NeoBerIV!S50/_Neo_Gewicht,1)&amp;" g/kg"</f>
        <v>0 g/kg</v>
      </c>
      <c r="D5" s="425" t="str">
        <f>ROUND(NeoBerIV!S49/_Neo_Gewicht,1)&amp;" g/kg"</f>
        <v>0 g/kg</v>
      </c>
      <c r="E5" s="425" t="str">
        <f ca="1">ROUND(NeoBerIV!S47/_Neo_Gewicht,1)&amp;" g/kg"</f>
        <v>0 g/kg</v>
      </c>
      <c r="G5" s="424" t="s">
        <v>243</v>
      </c>
      <c r="H5" s="425" t="str">
        <f ca="1">ROUND(NeoBerIV!N50/_Neo_Gewicht,1)&amp;" mmol/kg"</f>
        <v>0 mmol/kg</v>
      </c>
      <c r="I5" s="425" t="str">
        <f>ROUND(NeoBerIV!N49/_Neo_Gewicht,1)&amp;" mmol/kg"</f>
        <v>0 mmol/kg</v>
      </c>
      <c r="J5" s="425" t="str">
        <f ca="1">ROUND(NeoBerIV!N47/_Neo_Gewicht,1)&amp;" mmol/kg"</f>
        <v>0 mmol/kg</v>
      </c>
      <c r="K5" s="929"/>
      <c r="L5" s="929"/>
      <c r="M5" s="929"/>
      <c r="N5" s="929"/>
    </row>
    <row r="6" spans="1:15" ht="15.95" customHeight="1" x14ac:dyDescent="0.4">
      <c r="A6" s="597"/>
      <c r="B6" s="424" t="s">
        <v>595</v>
      </c>
      <c r="C6" s="425" t="str">
        <f>ROUND(1000*NeoBerIV!R50/_Neo_Gewicht/1440,1)&amp;" mg/kg/min"</f>
        <v>0 mg/kg/min</v>
      </c>
      <c r="D6" s="425" t="str">
        <f>ROUND(1000*NeoBerIV!R49/_Neo_Gewicht/1440,1)&amp;" mg/kg/min"</f>
        <v>0 mg/kg/min</v>
      </c>
      <c r="E6" s="425" t="str">
        <f>ROUND(1000*NeoBerIV!R47/_Neo_Gewicht/1440,1)&amp;" mg/kg/min"</f>
        <v>0 mg/kg/min</v>
      </c>
      <c r="G6" s="424" t="s">
        <v>342</v>
      </c>
      <c r="H6" s="425" t="str">
        <f ca="1">ROUND(NeoBerIV!O50/_Neo_Gewicht,1)&amp;" mmol/kg"</f>
        <v>0 mmol/kg</v>
      </c>
      <c r="I6" s="425" t="str">
        <f>ROUND(NeoBerIV!O49/_Neo_Gewicht,1)&amp;" mmol/kg"</f>
        <v>0 mmol/kg</v>
      </c>
      <c r="J6" s="425" t="str">
        <f ca="1">ROUND(NeoBerIV!O47/_Neo_Gewicht,1)&amp;" mmol/kg"</f>
        <v>0 mmol/kg</v>
      </c>
      <c r="K6" s="929"/>
      <c r="L6" s="929"/>
      <c r="M6" s="929"/>
      <c r="N6" s="929"/>
    </row>
    <row r="7" spans="1:15" ht="15.95" customHeight="1" x14ac:dyDescent="0.4">
      <c r="B7" s="424" t="s">
        <v>588</v>
      </c>
      <c r="C7" s="425" t="str">
        <f ca="1">ROUND(NeoBerIV!T50/_Neo_Gewicht,1)&amp; " kcal/kg"</f>
        <v>0 kcal/kg</v>
      </c>
      <c r="D7" s="425" t="str">
        <f>ROUND(NeoBerIV!T49/_Neo_Gewicht,1)&amp; " kcal/kg"</f>
        <v>0 kcal/kg</v>
      </c>
      <c r="E7" s="425" t="str">
        <f ca="1">ROUND(NeoBerIV!T47/_Neo_Gewicht,1)&amp; " kcal/kg"</f>
        <v>0 kcal/kg</v>
      </c>
      <c r="G7" s="424" t="s">
        <v>596</v>
      </c>
      <c r="H7" s="425" t="str">
        <f ca="1">ROUND(NeoBerIV!U50/_Neo_Gewicht,1)&amp;" mmol/kg"</f>
        <v>0 mmol/kg</v>
      </c>
      <c r="I7" s="425" t="str">
        <f>ROUND(NeoBerIV!U49/_Neo_Gewicht,1)&amp;" mmol/kg"</f>
        <v>0 mmol/kg</v>
      </c>
      <c r="J7" s="425" t="str">
        <f ca="1">ROUND(NeoBerIV!U47/_Neo_Gewicht,1)&amp;" mmol/kg"</f>
        <v>0 mmol/kg</v>
      </c>
    </row>
    <row r="8" spans="1:15" ht="15.95" customHeight="1" thickBot="1" x14ac:dyDescent="0.45">
      <c r="A8" s="426"/>
      <c r="B8" s="427" t="s">
        <v>597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ROUND(NeoBerIV!P50/_Neo_Gewicht,1)&amp;" mmol/kg"</f>
        <v>0 mmol/kg</v>
      </c>
      <c r="I8" s="428" t="str">
        <f>ROUND(NeoBerIV!P49/_Neo_Gewicht,1)&amp;" mmol/kg"</f>
        <v>0 mmol/kg</v>
      </c>
      <c r="J8" s="428" t="str">
        <f>ROUND(NeoBerIV!P47/_Neo_Gewicht,1)&amp;"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NeoBerIV!B3-NeoBerIV!C3</f>
        <v>42370</v>
      </c>
      <c r="J12" s="504" t="str">
        <f ca="1">"=dag "&amp;NeoBerIV!B6</f>
        <v>=dag 364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TRUNC((H13*7+J13+NeoBerIV!B6-1)/7)&amp;" weken en "&amp; H13*7+J13+NeoBerIV!B6-1-TRUNC((H13*7+J13+NeoBerIV!B6-1)/7)*7&amp;" dag(-en)"</f>
        <v>81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604</v>
      </c>
      <c r="L17" s="435"/>
    </row>
    <row r="18" spans="1:15" ht="15.95" customHeight="1" x14ac:dyDescent="0.4">
      <c r="B18" s="424" t="s">
        <v>605</v>
      </c>
      <c r="E18" s="436">
        <f ca="1">IF(NeoBerIV!B17,NeoBerIV!C16,ROUND(NeoBerIV!K47/_Neo_Gewicht,1))</f>
        <v>0</v>
      </c>
      <c r="F18" s="437" t="s">
        <v>606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607</v>
      </c>
      <c r="F19" s="437"/>
      <c r="K19" s="440"/>
      <c r="L19" s="440"/>
      <c r="M19" s="429"/>
    </row>
    <row r="21" spans="1:15" ht="15.95" customHeight="1" x14ac:dyDescent="0.4">
      <c r="D21" s="441" t="s">
        <v>608</v>
      </c>
      <c r="E21" s="442" t="str">
        <f>IF(_Neo_Voeding&gt;1,NeoBerIV!D10,"")</f>
        <v/>
      </c>
      <c r="F21" s="443" t="s">
        <v>609</v>
      </c>
      <c r="G21" s="444" t="str">
        <f>IF(_Neo_Voeding&gt;1,NeoBerIV!D11/10&amp;" ml","")</f>
        <v/>
      </c>
      <c r="H21" s="445" t="s">
        <v>610</v>
      </c>
    </row>
    <row r="22" spans="1:15" ht="15.95" customHeight="1" x14ac:dyDescent="0.4">
      <c r="D22" s="441" t="s">
        <v>611</v>
      </c>
      <c r="E22" s="442" t="str">
        <f>IF(_Neo_Voeding&gt;1,NeoBerIV!D12,"")</f>
        <v/>
      </c>
      <c r="F22" s="443" t="s">
        <v>609</v>
      </c>
      <c r="G22" s="444" t="str">
        <f>IF(_Neo_Voeding&gt;1,NeoBerIV!D13/10&amp;" ml","")</f>
        <v/>
      </c>
      <c r="I22" s="441" t="s">
        <v>965</v>
      </c>
      <c r="M22" s="441" t="s">
        <v>966</v>
      </c>
    </row>
    <row r="23" spans="1:15" ht="15.95" customHeight="1" x14ac:dyDescent="0.4">
      <c r="H23" s="441"/>
      <c r="I23" s="609" t="s">
        <v>983</v>
      </c>
      <c r="K23" s="446" t="e">
        <f>INDEX(tbl_Neo_NutrBMFWaard,NeoBerIV!K52)&amp;" %"</f>
        <v>#VALUE!</v>
      </c>
    </row>
    <row r="24" spans="1:15" ht="15.95" customHeight="1" x14ac:dyDescent="0.4">
      <c r="H24" s="441"/>
      <c r="K24" s="446" t="e">
        <f>INDEX(tbl_Neo_NutrToevWaard,NeoBerIV!K53)&amp;" %"</f>
        <v>#VALUE!</v>
      </c>
      <c r="O24" s="446" t="e">
        <f>INDEX(tbl_Neo_NutrToevWaard,NeoBerIV!K58)&amp;" %"</f>
        <v>#VALUE!</v>
      </c>
    </row>
    <row r="25" spans="1:15" ht="15.95" customHeight="1" x14ac:dyDescent="0.4">
      <c r="H25" s="441"/>
      <c r="K25" s="446" t="e">
        <f>INDEX(tbl_Neo_NutrToevWaard,NeoBerIV!K54)&amp;" %"</f>
        <v>#VALUE!</v>
      </c>
      <c r="O25" s="446" t="e">
        <f>INDEX(tbl_Neo_NutrToevWaard,NeoBerIV!K59)&amp;" %"</f>
        <v>#VALUE!</v>
      </c>
    </row>
    <row r="26" spans="1:15" ht="15.95" customHeight="1" x14ac:dyDescent="0.4">
      <c r="H26" s="441"/>
      <c r="K26" s="446" t="e">
        <f>INDEX(tbl_Neo_NutrToevWaard,NeoBerIV!K55)&amp;" %"</f>
        <v>#VALUE!</v>
      </c>
      <c r="O26" s="446" t="e">
        <f>INDEX(tbl_Neo_NutrToevWaard,NeoBerIV!K60)&amp;"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INDEX(tbl_Neo_NutrToevWaard,NeoBerIV!K56)&amp;" %"</f>
        <v>#VALUE!</v>
      </c>
      <c r="L27" s="447"/>
      <c r="M27" s="447"/>
      <c r="N27" s="447"/>
      <c r="O27" s="446" t="e">
        <f>INDEX(tbl_Neo_NutrToevWaard,NeoBerIV!K61)&amp;" %"</f>
        <v>#VALUE!</v>
      </c>
    </row>
    <row r="28" spans="1:15" ht="15.95" customHeight="1" x14ac:dyDescent="0.4">
      <c r="B28" s="424" t="s">
        <v>612</v>
      </c>
      <c r="E28" s="449">
        <f ca="1">IF(NeoBerIV!B17,NeoBerIV!C17,NeoBerIV!K50)</f>
        <v>0</v>
      </c>
      <c r="F28" s="437" t="s">
        <v>613</v>
      </c>
    </row>
    <row r="29" spans="1:15" ht="15.95" customHeight="1" x14ac:dyDescent="0.35">
      <c r="H29" s="435" t="s">
        <v>614</v>
      </c>
      <c r="I29" s="435"/>
      <c r="J29" s="450" t="s">
        <v>562</v>
      </c>
      <c r="K29" s="435" t="s">
        <v>615</v>
      </c>
      <c r="L29" s="435"/>
      <c r="N29" s="435" t="s">
        <v>616</v>
      </c>
    </row>
    <row r="30" spans="1:15" ht="15.95" customHeight="1" x14ac:dyDescent="0.4">
      <c r="A30" s="451"/>
      <c r="B30" s="430" t="s">
        <v>781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617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618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619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IF(_Neo_MedTekst_1="","",_Neo_MedTekst_1)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IF(_Neo_MedTekst_2="","",_Neo_MedTekst_2)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604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IF(E48&lt;&gt;"",ROUND(NeoBerIV!C35/_Neo_Gewicht,0)&amp;"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621</v>
      </c>
    </row>
    <row r="52" spans="1:13" ht="15.75" customHeight="1" x14ac:dyDescent="0.4">
      <c r="B52" s="483" t="s">
        <v>361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622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623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624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579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580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IF(G58&lt;&gt;"","("&amp;ROUND(NeoBerIV!C43/_Neo_Gewicht,0)&amp;"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359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IF(I59&lt;&gt;"","("&amp;ROUND(NeoBerIV!C44/_Neo_Gewicht,0)&amp;"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406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772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773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774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775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1183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1185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1184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317</v>
      </c>
      <c r="D74" s="930" t="str">
        <f>IF(_Neo_LabOpm=0,"",_Neo_LabOpm)</f>
        <v/>
      </c>
      <c r="E74" s="930"/>
      <c r="F74" s="930"/>
      <c r="G74" s="930"/>
      <c r="H74" s="930"/>
      <c r="I74" s="930"/>
      <c r="J74" s="930"/>
    </row>
    <row r="75" spans="1:10" ht="15.95" customHeight="1" x14ac:dyDescent="0.35">
      <c r="A75" s="540"/>
      <c r="B75" s="540"/>
      <c r="C75" s="543"/>
      <c r="D75" s="931"/>
      <c r="E75" s="931"/>
      <c r="F75" s="931"/>
      <c r="G75" s="931"/>
      <c r="H75" s="931"/>
      <c r="I75" s="931"/>
      <c r="J75" s="931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86" activePane="bottomRight" state="frozenSplit"/>
      <selection activeCell="J34" sqref="J34"/>
      <selection pane="topRight" activeCell="J34" sqref="J34"/>
      <selection pane="bottomLeft" activeCell="J34" sqref="J34"/>
      <selection pane="bottomRight" activeCell="B121" sqref="B121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322</v>
      </c>
      <c r="C1" s="271" t="s">
        <v>666</v>
      </c>
      <c r="E1" s="271" t="s">
        <v>200</v>
      </c>
      <c r="J1" s="271" t="s">
        <v>562</v>
      </c>
      <c r="K1" s="271" t="s">
        <v>337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585</v>
      </c>
      <c r="Q1" s="271" t="s">
        <v>246</v>
      </c>
      <c r="R1" s="271" t="s">
        <v>586</v>
      </c>
      <c r="S1" s="271" t="s">
        <v>587</v>
      </c>
      <c r="T1" s="271" t="s">
        <v>588</v>
      </c>
      <c r="U1" s="271" t="s">
        <v>639</v>
      </c>
      <c r="V1" s="271" t="s">
        <v>597</v>
      </c>
      <c r="W1" s="271" t="s">
        <v>616</v>
      </c>
      <c r="X1" s="271" t="s">
        <v>667</v>
      </c>
    </row>
    <row r="2" spans="1:24" x14ac:dyDescent="0.35">
      <c r="A2" s="271" t="s">
        <v>552</v>
      </c>
      <c r="B2" s="271">
        <v>0</v>
      </c>
    </row>
    <row r="3" spans="1:24" x14ac:dyDescent="0.35">
      <c r="A3" s="271" t="s">
        <v>601</v>
      </c>
      <c r="B3" s="497">
        <v>42370</v>
      </c>
      <c r="C3" s="492">
        <v>0</v>
      </c>
      <c r="E3" s="271" t="s">
        <v>668</v>
      </c>
    </row>
    <row r="4" spans="1:24" x14ac:dyDescent="0.35">
      <c r="A4" s="271" t="s">
        <v>572</v>
      </c>
      <c r="B4" s="515">
        <v>10</v>
      </c>
      <c r="C4" s="288" t="s">
        <v>669</v>
      </c>
      <c r="D4" s="496">
        <v>30</v>
      </c>
    </row>
    <row r="5" spans="1:24" x14ac:dyDescent="0.35">
      <c r="A5" s="271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364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605</v>
      </c>
    </row>
    <row r="9" spans="1:24" x14ac:dyDescent="0.35">
      <c r="A9" s="271" t="s">
        <v>672</v>
      </c>
    </row>
    <row r="10" spans="1:24" x14ac:dyDescent="0.35">
      <c r="A10" s="271" t="s">
        <v>321</v>
      </c>
      <c r="D10" s="271">
        <v>0</v>
      </c>
    </row>
    <row r="11" spans="1:24" x14ac:dyDescent="0.35">
      <c r="A11" s="271" t="s">
        <v>608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321</v>
      </c>
      <c r="D12" s="271">
        <v>0</v>
      </c>
    </row>
    <row r="13" spans="1:24" x14ac:dyDescent="0.35">
      <c r="A13" s="271" t="s">
        <v>608</v>
      </c>
      <c r="D13" s="271">
        <v>0</v>
      </c>
    </row>
    <row r="14" spans="1:24" x14ac:dyDescent="0.35">
      <c r="A14" s="271" t="s">
        <v>309</v>
      </c>
      <c r="D14" s="271">
        <v>1</v>
      </c>
      <c r="J14" s="271">
        <v>1</v>
      </c>
      <c r="K14" s="271">
        <f>IF(AND(_Neo_Extra=2,_Neo_Voeding&gt;1),(D10*D11+D12*D13)/10,0)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607</v>
      </c>
      <c r="B15" s="271">
        <v>2</v>
      </c>
    </row>
    <row r="16" spans="1:24" x14ac:dyDescent="0.35">
      <c r="A16" s="271" t="s">
        <v>673</v>
      </c>
      <c r="B16" s="271">
        <f ca="1">IF(AND(D4&lt;37,_Neo_Gewicht&gt;=1),INDEX(NeoBerAdvies!B4:G4,1,NeoBerIV!C6),IF(_Neo_Gewicht&lt;1,INDEX(NeoBerAdvies!B5:G5,1,NeoBerIV!C6),INDEX(NeoBerAdvies!B6:G6,1,NeoBerIV!C6)))+IF(B15=1,20,0)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674</v>
      </c>
      <c r="B17" s="271" t="b">
        <v>0</v>
      </c>
      <c r="C17" s="271">
        <f ca="1">ROUND(C16*_Neo_Gewicht-K14,0)</f>
        <v>1500</v>
      </c>
    </row>
    <row r="18" spans="1:24" x14ac:dyDescent="0.35">
      <c r="A18" s="271" t="s">
        <v>781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636</v>
      </c>
      <c r="C19" s="271" t="s">
        <v>675</v>
      </c>
      <c r="D19" s="271" t="s">
        <v>676</v>
      </c>
      <c r="E19" s="271" t="s">
        <v>165</v>
      </c>
      <c r="F19" s="271" t="s">
        <v>52</v>
      </c>
      <c r="G19" s="271" t="s">
        <v>358</v>
      </c>
      <c r="H19" s="271" t="s">
        <v>678</v>
      </c>
      <c r="I19" s="271" t="s">
        <v>638</v>
      </c>
    </row>
    <row r="20" spans="1:24" x14ac:dyDescent="0.35">
      <c r="A20" s="271" t="s">
        <v>679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680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681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682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683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684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685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686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687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617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618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619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271" t="s">
        <v>688</v>
      </c>
      <c r="C34" s="271" t="s">
        <v>689</v>
      </c>
      <c r="D34" s="271" t="s">
        <v>690</v>
      </c>
      <c r="F34" s="271" t="s">
        <v>1181</v>
      </c>
    </row>
    <row r="35" spans="1:22" x14ac:dyDescent="0.35">
      <c r="A35" s="271" t="str">
        <f>INDEX(tbl_Neo_IntralipidSmof,_Neo_SelectedIntralipidSmof)</f>
        <v>Intralipid 20% (incl vitintra)</v>
      </c>
      <c r="B35" s="492">
        <f ca="1">ROUND(_Neo_Gewicht*INDEX(NeoBerAdvies!$B$9:$G$16,8,NeoBerIV!$C$6),0)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621</v>
      </c>
      <c r="B36" s="492"/>
      <c r="D36" s="271">
        <v>1</v>
      </c>
    </row>
    <row r="37" spans="1:22" x14ac:dyDescent="0.35">
      <c r="A37" s="271" t="s">
        <v>361</v>
      </c>
      <c r="B37" s="492">
        <f ca="1">ROUND(_Neo_Gewicht*INDEX(NeoBerAdvies!$B$9:$G$16,2,NeoBerIV!$C$6),0)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622</v>
      </c>
      <c r="B38" s="492">
        <f ca="1">ROUND(_Neo_Gewicht*INDEX(NeoBerAdvies!$B$9:$G$16,3,NeoBerIV!$C$6),0)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623</v>
      </c>
      <c r="B39" s="492">
        <f ca="1">ROUND(_Neo_Gewicht*INDEX(NeoBerAdvies!$B$9:$G$16,4,NeoBerIV!$C$6),0)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624</v>
      </c>
      <c r="B40" s="492">
        <f ca="1">ROUND(_Neo_Gewicht*INDEX(NeoBerAdvies!$B$9:$G$16,5,NeoBerIV!$C$6),1)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ROUND(_Neo_Gewicht*INDEX(NeoBerAdvies!$B$9:$G$16,6,NeoBerIV!$C$6),1)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579</v>
      </c>
      <c r="B42" s="492">
        <f ca="1">ROUND(_Neo_Gewicht*INDEX(NeoBerAdvies!$B$9:$G$16,7,NeoBerIV!$C$6),0)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580</v>
      </c>
      <c r="B43" s="492">
        <f ca="1">ROUND(_Neo_Gewicht*INDEX(NeoBerAdvies!$B$9:$G$16,1,NeoBerIV!$C$6),1)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359</v>
      </c>
      <c r="B44" s="492">
        <f ca="1">ROUND(_Neo_Gewicht*INDEX(NeoBerAdvies!$B$9:$G$16,1,NeoBerIV!$C$6),1)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691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984</v>
      </c>
      <c r="B52" s="271">
        <v>2</v>
      </c>
      <c r="J52" s="271">
        <v>1</v>
      </c>
      <c r="K52" s="816">
        <f>INDEX(tbl_Neo_NutrBMFWaard,NeoBerIV!J52)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975</v>
      </c>
      <c r="B53" s="271">
        <v>1</v>
      </c>
      <c r="C53" s="271">
        <f>_Neo_Toevoeging_1+1</f>
        <v>2</v>
      </c>
      <c r="J53" s="271">
        <v>1</v>
      </c>
      <c r="K53" s="816">
        <f>INDEX(tbl_Neo_NutrToevWaard,NeoBerIV!J53)</f>
        <v>0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976</v>
      </c>
      <c r="B54" s="271">
        <v>1</v>
      </c>
      <c r="C54" s="638">
        <f>_Neo_Toevoeging_2+1</f>
        <v>2</v>
      </c>
      <c r="J54" s="271">
        <v>1</v>
      </c>
      <c r="K54" s="816">
        <f>INDEX(tbl_Neo_NutrToevWaard,NeoBerIV!J54)</f>
        <v>0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977</v>
      </c>
      <c r="B55" s="271">
        <v>1</v>
      </c>
      <c r="C55" s="638">
        <f>_Neo_Toevoeging_3+1</f>
        <v>2</v>
      </c>
      <c r="J55" s="271">
        <v>1</v>
      </c>
      <c r="K55" s="816">
        <f>INDEX(tbl_Neo_NutrToevWaard,NeoBerIV!J55)</f>
        <v>0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978</v>
      </c>
      <c r="B56" s="271">
        <v>1</v>
      </c>
      <c r="C56" s="638">
        <f>_Neo_Toevoeging_4+1</f>
        <v>2</v>
      </c>
      <c r="J56" s="271">
        <v>1</v>
      </c>
      <c r="K56" s="816">
        <f>INDEX(tbl_Neo_NutrToevWaard,NeoBerIV!J56)</f>
        <v>0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1073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979</v>
      </c>
      <c r="B58" s="271">
        <v>1</v>
      </c>
      <c r="C58" s="638">
        <f>_Neo_Toevoeging_5+1</f>
        <v>2</v>
      </c>
      <c r="J58" s="271">
        <v>1</v>
      </c>
      <c r="K58" s="816">
        <f>INDEX(tbl_Neo_NutrToevWaard,NeoBerIV!J58)</f>
        <v>0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980</v>
      </c>
      <c r="B59" s="271">
        <v>1</v>
      </c>
      <c r="C59" s="638">
        <f>_Neo_Toevoeging_6+1</f>
        <v>2</v>
      </c>
      <c r="J59" s="271">
        <v>1</v>
      </c>
      <c r="K59" s="816">
        <f>INDEX(tbl_Neo_NutrToevWaard,NeoBerIV!J59)</f>
        <v>0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981</v>
      </c>
      <c r="B60" s="271">
        <v>1</v>
      </c>
      <c r="C60" s="638">
        <f>_Neo_Toevoeging_7+1</f>
        <v>2</v>
      </c>
      <c r="J60" s="271">
        <v>1</v>
      </c>
      <c r="K60" s="816">
        <f>INDEX(tbl_Neo_NutrToevWaard,NeoBerIV!J60)</f>
        <v>0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982</v>
      </c>
      <c r="B61" s="271">
        <v>1</v>
      </c>
      <c r="C61" s="638">
        <f>_Neo_Toevoeging_8+1</f>
        <v>2</v>
      </c>
      <c r="J61" s="271">
        <v>1</v>
      </c>
      <c r="K61" s="816">
        <f>INDEX(tbl_Neo_NutrToevWaard,NeoBerIV!J61)</f>
        <v>0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692</v>
      </c>
      <c r="B63" s="271">
        <v>1</v>
      </c>
    </row>
    <row r="65" spans="1:12" x14ac:dyDescent="0.35">
      <c r="A65" s="271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950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951</v>
      </c>
      <c r="B74" s="271" t="str">
        <f>IF(INDEX(tbl_Neo_Pos,NeoBerIV!D14,1)=0,"",CONCATENATE(NeoGuiAfspraken!H21," ",INDEX(tbl_Neo_Pos,NeoBerIV!D14,1)))</f>
        <v/>
      </c>
    </row>
    <row r="75" spans="1:12" x14ac:dyDescent="0.35">
      <c r="A75" s="271" t="s">
        <v>952</v>
      </c>
      <c r="B75" s="660" t="str">
        <f>IF(INDEX(tbl_Neo_Pos,NeoBerIV!D14,1)=0,"",CONCATENATE("Hoeveelheid 1:  ",NeoGuiAfspraken!E21," ",NeoGuiAfspraken!F21," ",NeoGuiAfspraken!G21))</f>
        <v/>
      </c>
    </row>
    <row r="76" spans="1:12" x14ac:dyDescent="0.35">
      <c r="A76" s="271" t="s">
        <v>953</v>
      </c>
      <c r="B76" s="271" t="str">
        <f>IF(INDEX(tbl_Neo_Pos,NeoBerIV!D14,1)=0,"",CONCATENATE("Hoeveelheid 2:  ",NeoGuiAfspraken!E22," ",NeoGuiAfspraken!F22," ",NeoGuiAfspraken!G22))</f>
        <v/>
      </c>
    </row>
    <row r="77" spans="1:12" x14ac:dyDescent="0.35">
      <c r="A77" s="271" t="s">
        <v>954</v>
      </c>
      <c r="B77" s="660" t="str">
        <f>IF(AND(INDEX(tbl_Neo_LijstVoeding,_Neo_Voeding,14)="MM",Var_Neo_Percentage_0 &gt; 0), CONCATENATE("Toev MM: BMF ",Var_Neo_Percentage_0," %"),"")</f>
        <v/>
      </c>
    </row>
    <row r="78" spans="1:12" x14ac:dyDescent="0.35">
      <c r="A78" s="271" t="s">
        <v>955</v>
      </c>
      <c r="B78" s="660" t="str">
        <f>IF(AND(INDEX(tbl_Neo_LijstVoeding,_Neo_Voeding,14)="MM",_Neo_Toevoeging_1 &gt; 1,Var_Neo_Percentage_1 &gt; 0), CONCATENATE("Toev MM: ",INDEX(tbl_Neo_NutrMMToev,_Neo_Toevoeging_1,1)," ",Var_Neo_Percentage_1," %"),"")</f>
        <v/>
      </c>
    </row>
    <row r="79" spans="1:12" x14ac:dyDescent="0.35">
      <c r="A79" s="271" t="s">
        <v>956</v>
      </c>
      <c r="B79" s="660" t="str">
        <f>IF(AND(INDEX(tbl_Neo_LijstVoeding,_Neo_Voeding,14)="MM",_Neo_Toevoeging_2 &gt; 1,Var_Neo_Percentage_2 &gt; 0), CONCATENATE("Toev MM: ",INDEX(tbl_Neo_NutrMMToev,_Neo_Toevoeging_2,1)," ",Var_Neo_Percentage_2," %"),"")</f>
        <v/>
      </c>
    </row>
    <row r="80" spans="1:12" x14ac:dyDescent="0.35">
      <c r="A80" s="271" t="s">
        <v>957</v>
      </c>
      <c r="B80" s="660" t="str">
        <f>IF(AND(INDEX(tbl_Neo_LijstVoeding,_Neo_Voeding,14)="MM",_Neo_Toevoeging_3 &gt; 1,Var_Neo_Percentage_3 &gt; 0), CONCATENATE("Toev MM: ",INDEX(tbl_Neo_NutrMMToev,_Neo_Toevoeging_3,1)," ",Var_Neo_Percentage_3," %"),"")</f>
        <v/>
      </c>
    </row>
    <row r="81" spans="1:2" x14ac:dyDescent="0.35">
      <c r="A81" s="271" t="s">
        <v>958</v>
      </c>
      <c r="B81" s="660" t="str">
        <f>IF(AND(INDEX(tbl_Neo_LijstVoeding,_Neo_Voeding,14)="MM",_Neo_Toevoeging_4 &gt; 1,Var_Neo_Percentage_4 &gt; 0), CONCATENATE("Toev MM: ",INDEX(tbl_Neo_NutrMMToev,_Neo_Toevoeging_4,1)," ",Var_Neo_Percentage_4," %"),"")</f>
        <v/>
      </c>
    </row>
    <row r="82" spans="1:2" x14ac:dyDescent="0.35">
      <c r="A82" s="271" t="s">
        <v>959</v>
      </c>
      <c r="B82" s="660" t="str">
        <f>IF(AND(INDEX(tbl_Neo_LijstVoeding,_Neo_Voeding,14)="KV",_Neo_Toevoeging_5 &gt; 1,Var_Neo_Percentage_5 &gt; 0), CONCATENATE("Toev KV: ",INDEX(tbl_Neo_NutrKunstToev,_Neo_Toevoeging_5,1)," ",Var_Neo_Percentage_5," %"),"")</f>
        <v/>
      </c>
    </row>
    <row r="83" spans="1:2" x14ac:dyDescent="0.35">
      <c r="A83" s="660" t="s">
        <v>1125</v>
      </c>
      <c r="B83" s="660" t="str">
        <f>IF(AND(INDEX(tbl_Neo_LijstVoeding,_Neo_Voeding,14)="KV",_Neo_Toevoeging_6 &gt; 1,Var_Neo_Percentage_6 &gt; 0), CONCATENATE("Toev KV: ",INDEX(tbl_Neo_NutrKunstToev,_Neo_Toevoeging_6,1)," ",Var_Neo_Percentage_6," %"),"")</f>
        <v/>
      </c>
    </row>
    <row r="84" spans="1:2" x14ac:dyDescent="0.35">
      <c r="A84" s="660" t="s">
        <v>1126</v>
      </c>
      <c r="B84" s="660" t="str">
        <f>IF(AND(INDEX(tbl_Neo_LijstVoeding,_Neo_Voeding,14)="KV",_Neo_Toevoeging_7 &gt; 1,Var_Neo_Percentage_7 &gt; 0), CONCATENATE("Toev KV: ",INDEX(tbl_Neo_NutrKunstToev,_Neo_Toevoeging_7,1)," ",Var_Neo_Percentage_7," %"),"")</f>
        <v/>
      </c>
    </row>
    <row r="85" spans="1:2" x14ac:dyDescent="0.35">
      <c r="A85" s="660" t="s">
        <v>1127</v>
      </c>
      <c r="B85" s="660" t="str">
        <f>IF(AND(INDEX(tbl_Neo_LijstVoeding,_Neo_Voeding,14)="KV",_Neo_Toevoeging_8 &gt; 1,Var_Neo_Percentage_8 &gt; 0), CONCATENATE("Toev KV: ",INDEX(tbl_Neo_NutrKunstToev,_Neo_Toevoeging_8,1)," ",Var_Neo_Percentage_8," %"),"")</f>
        <v/>
      </c>
    </row>
    <row r="86" spans="1:2" x14ac:dyDescent="0.35">
      <c r="A86" s="660" t="s">
        <v>1128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1129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1165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1165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1165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1165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1165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1165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1165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1165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1165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1165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1165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1165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1165</v>
      </c>
      <c r="B102" s="271" t="str">
        <f>IF(NeoBerIV!B32="","",NeoBerIV!B32)</f>
        <v/>
      </c>
    </row>
    <row r="103" spans="1:2" x14ac:dyDescent="0.35">
      <c r="A103" s="518" t="s">
        <v>1165</v>
      </c>
      <c r="B103" s="816" t="str">
        <f>IF(NeoBerIV!B33="","",NeoBerIV!B33)</f>
        <v/>
      </c>
    </row>
    <row r="104" spans="1:2" x14ac:dyDescent="0.35">
      <c r="A104" s="518" t="s">
        <v>1165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1165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1165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1165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1165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1165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1165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1165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1165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1165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1165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1165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1165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42733</v>
      </c>
      <c r="J2" s="932"/>
      <c r="K2" s="932"/>
      <c r="L2" s="321" t="s">
        <v>571</v>
      </c>
      <c r="M2" s="933">
        <f ca="1">NOW()</f>
        <v>42733.943685648148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IF(NeoBerIV!$K$37&gt;0,IF(_Neo_DagKeuze&lt;&gt;2,TRUNC(NeoBerIV!$C$37),0),"")</f>
        <v/>
      </c>
      <c r="N8" s="342" t="str">
        <f ca="1">IF(NeoBerIV!$K$37&gt;0,IF(_Neo_DagKeuze1700&lt;&gt;2,(NeoBerIV!$C$37-M8)*100,0),"")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IF(NeoBerIV!$K$38&gt;0,IF(_Neo_DagKeuze1700&lt;&gt;2,TRUNC(NeoBerIV!$C$38),0),"")</f>
        <v/>
      </c>
      <c r="N9" s="335" t="str">
        <f ca="1">IF(NeoBerIV!$K$38&gt;0,IF(_Neo_DagKeuze1700&lt;&gt;2,(NeoBerIV!$C$38-M9)*100,0),"")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IF(_Neo_DagKeuze=2,TRUNC(NeoBerIV!$C$43),"")</f>
        <v/>
      </c>
      <c r="N14" s="342" t="str">
        <f>IF(_Neo_DagKeuze=2,(NeoBerIV!$C$43-M14)*100,"")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IF(_Neo_DagKeuze=3,TRUNC(NeoBerIV!$C$44),"")</f>
        <v/>
      </c>
      <c r="N15" s="335" t="str">
        <f>IF(_Neo_DagKeuze=3,(NeoBerIV!$C$44-M15)*100,"")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8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8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IF(A26&lt;&gt;"",IF(NeoBerIV!B20&gt;1,INDEX(tbl_Neo_MedIV,NeoBerIV!B20,3),""),"")</f>
        <v/>
      </c>
      <c r="I26" s="329" t="s">
        <v>582</v>
      </c>
      <c r="J26" s="329" t="str">
        <f>IF(A26&lt;&gt;"",IF(NeoBerIV!B20&gt;1,INDEX(tbl_Neo_MedIV,NeoBerIV!B20,4),""),"")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IF(A29&lt;&gt;"",IF(NeoBerIV!B21&gt;1,INDEX(tbl_Neo_MedIV,NeoBerIV!B21,3),""),"")</f>
        <v/>
      </c>
      <c r="I29" s="329" t="s">
        <v>582</v>
      </c>
      <c r="J29" s="329" t="str">
        <f>IF(A29&lt;&gt;"",IF(NeoBerIV!B21&gt;1,INDEX(tbl_Neo_MedIV,NeoBerIV!B21,4),""),"")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IF(A32&lt;&gt;"",IF(NeoBerIV!B22&gt;1,INDEX(tbl_Neo_MedIV,NeoBerIV!B22,3),""),"")</f>
        <v/>
      </c>
      <c r="I32" s="329" t="s">
        <v>582</v>
      </c>
      <c r="J32" s="329" t="str">
        <f>IF(A32&lt;&gt;"",IF(NeoBerIV!B22&gt;1,INDEX(tbl_Neo_MedIV,NeoBerIV!B22,4),""),"")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IF(A35&lt;&gt;"",IF(NeoBerIV!B23&gt;1,INDEX(tbl_Neo_MedIV,NeoBerIV!B23,3),""),"")</f>
        <v/>
      </c>
      <c r="I35" s="329" t="s">
        <v>582</v>
      </c>
      <c r="J35" s="329" t="str">
        <f>IF(A35&lt;&gt;"",IF(NeoBerIV!B23&gt;1,INDEX(tbl_Neo_MedIV,NeoBerIV!B23,4),""),"")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IF(A38&lt;&gt;"",IF(NeoBerIV!B24&gt;1,INDEX(tbl_Neo_MedIV,NeoBerIV!B24,3),""),"")</f>
        <v/>
      </c>
      <c r="I38" s="329" t="s">
        <v>582</v>
      </c>
      <c r="J38" s="329" t="str">
        <f>IF(A38&lt;&gt;"",IF(NeoBerIV!B24&gt;1,INDEX(tbl_Neo_MedIV,NeoBerIV!B24,4),""),"")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IF(A41&lt;&gt;"",IF(NeoBerIV!B25&gt;1,INDEX(tbl_Neo_MedIV,NeoBerIV!B25,3),""),"")</f>
        <v/>
      </c>
      <c r="I41" s="329" t="s">
        <v>582</v>
      </c>
      <c r="J41" s="329" t="str">
        <f>IF(A41&lt;&gt;"",IF(NeoBerIV!B25&gt;1,INDEX(tbl_Neo_MedIV,NeoBerIV!B25,4),""),"")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IF(A44&lt;&gt;"",IF(NeoBerIV!B26&gt;1,INDEX(tbl_Neo_MedIV,NeoBerIV!B26,3),""),"")</f>
        <v/>
      </c>
      <c r="I44" s="329" t="s">
        <v>582</v>
      </c>
      <c r="J44" s="329" t="str">
        <f>IF(A44&lt;&gt;"",IF(NeoBerIV!B26&gt;1,INDEX(tbl_Neo_MedIV,NeoBerIV!B26,4),""),"")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IF(A47&lt;&gt;"",IF(NeoBerIV!B27&gt;1,INDEX(tbl_Neo_MedIV,NeoBerIV!B27,3),""),"")</f>
        <v/>
      </c>
      <c r="I47" s="329" t="s">
        <v>582</v>
      </c>
      <c r="J47" s="329" t="str">
        <f>IF(A47&lt;&gt;"",IF(NeoBerIV!B27&gt;1,INDEX(tbl_Neo_MedIV,NeoBerIV!B27,4),""),"")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IF(A50&lt;&gt;"",IF(NeoBerIV!B28&gt;1,INDEX(tbl_Neo_MedIV,NeoBerIV!B28,3),""),"")</f>
        <v/>
      </c>
      <c r="I50" s="329" t="s">
        <v>582</v>
      </c>
      <c r="J50" s="329" t="str">
        <f>IF(A50&lt;&gt;"",IF(NeoBerIV!B28&gt;1,INDEX(tbl_Neo_MedIV,NeoBerIV!B28,4),""),"")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383</v>
      </c>
      <c r="C2" s="757" t="s">
        <v>593</v>
      </c>
      <c r="D2" s="757" t="s">
        <v>594</v>
      </c>
      <c r="E2" s="757" t="s">
        <v>124</v>
      </c>
      <c r="G2" s="757"/>
      <c r="H2" s="757" t="s">
        <v>593</v>
      </c>
      <c r="I2" s="757" t="s">
        <v>594</v>
      </c>
      <c r="J2" s="757" t="s">
        <v>124</v>
      </c>
      <c r="K2" s="936" t="s">
        <v>1169</v>
      </c>
      <c r="L2" s="936"/>
      <c r="M2" s="936"/>
      <c r="N2" s="936"/>
    </row>
    <row r="3" spans="1:15" ht="15.95" customHeight="1" x14ac:dyDescent="0.4">
      <c r="B3" s="758" t="s">
        <v>337</v>
      </c>
      <c r="C3" s="759" t="str">
        <f ca="1">ROUND(NeoBer1700!K50/_Neo_Gewicht,0)&amp;" ml/kg"</f>
        <v>0 ml/kg</v>
      </c>
      <c r="D3" s="759" t="str">
        <f>ROUND(NeoBer1700!K49/_Neo_Gewicht,0)&amp;" ml/kg"</f>
        <v>0 ml/kg</v>
      </c>
      <c r="E3" s="759" t="str">
        <f ca="1">ROUND(NeoBer1700!K47/_Neo_Gewicht,0)&amp;" ml/kg  "&amp;"= "&amp;ROUND(NeoBer1700!K47,0)&amp;" ml"</f>
        <v>0 ml/kg  = 0 ml</v>
      </c>
      <c r="G3" s="758" t="s">
        <v>183</v>
      </c>
      <c r="H3" s="759" t="str">
        <f ca="1">ROUND(NeoBer1700!L50/_Neo_Gewicht,1)&amp;" mmol/kg"</f>
        <v>0 mmol/kg</v>
      </c>
      <c r="I3" s="759" t="str">
        <f>ROUND(NeoBer1700!L49/_Neo_Gewicht,1)&amp;" mmol/kg"</f>
        <v>0 mmol/kg</v>
      </c>
      <c r="J3" s="759" t="str">
        <f ca="1">ROUND(NeoBer1700!L47/_Neo_Gewicht,1)&amp;" mmol/kg"</f>
        <v>0 mmol/kg</v>
      </c>
      <c r="K3" s="936"/>
      <c r="L3" s="936"/>
      <c r="M3" s="936"/>
      <c r="N3" s="936"/>
    </row>
    <row r="4" spans="1:15" ht="15.95" customHeight="1" x14ac:dyDescent="0.4">
      <c r="B4" s="758" t="s">
        <v>241</v>
      </c>
      <c r="C4" s="759" t="str">
        <f ca="1">ROUND(NeoBer1700!Q50/_Neo_Gewicht,1)&amp;" g/kg"</f>
        <v>0 g/kg</v>
      </c>
      <c r="D4" s="759" t="str">
        <f>ROUND(NeoBer1700!Q49/_Neo_Gewicht,1)&amp;" g/kg"</f>
        <v>0 g/kg</v>
      </c>
      <c r="E4" s="759" t="str">
        <f ca="1">ROUND(NeoBer1700!Q47/_Neo_Gewicht,1)&amp;" g/kg"</f>
        <v>0 g/kg</v>
      </c>
      <c r="G4" s="758" t="s">
        <v>304</v>
      </c>
      <c r="H4" s="759" t="str">
        <f ca="1">ROUND(NeoBer1700!M50/_Neo_Gewicht,1)&amp;" mmol/kg"</f>
        <v>0 mmol/kg</v>
      </c>
      <c r="I4" s="759" t="str">
        <f>ROUND(NeoBer1700!M49/_Neo_Gewicht,1)&amp;" mmol/kg"</f>
        <v>0 mmol/kg</v>
      </c>
      <c r="J4" s="759" t="str">
        <f ca="1">ROUND(NeoBer1700!M47/_Neo_Gewicht,1)&amp;" mmol/kg"</f>
        <v>0 mmol/kg</v>
      </c>
      <c r="K4" s="936"/>
      <c r="L4" s="936"/>
      <c r="M4" s="936"/>
      <c r="N4" s="936"/>
    </row>
    <row r="5" spans="1:15" ht="15.95" customHeight="1" x14ac:dyDescent="0.4">
      <c r="B5" s="758" t="s">
        <v>242</v>
      </c>
      <c r="C5" s="759" t="str">
        <f ca="1">ROUND(NeoBer1700!S50/_Neo_Gewicht,1)&amp;" g/kg"</f>
        <v>0 g/kg</v>
      </c>
      <c r="D5" s="759" t="str">
        <f>ROUND(NeoBer1700!S49/_Neo_Gewicht,1)&amp;" g/kg"</f>
        <v>0 g/kg</v>
      </c>
      <c r="E5" s="759" t="str">
        <f ca="1">ROUND(NeoBer1700!S47/_Neo_Gewicht,1)&amp;" g/kg"</f>
        <v>0 g/kg</v>
      </c>
      <c r="G5" s="758" t="s">
        <v>243</v>
      </c>
      <c r="H5" s="759" t="str">
        <f ca="1">ROUND(NeoBer1700!N50/_Neo_Gewicht,1)&amp;" mmol/kg"</f>
        <v>0 mmol/kg</v>
      </c>
      <c r="I5" s="759" t="str">
        <f>ROUND(NeoBer1700!N49/_Neo_Gewicht,1)&amp;" mmol/kg"</f>
        <v>0 mmol/kg</v>
      </c>
      <c r="J5" s="759" t="str">
        <f ca="1">ROUND(NeoBer1700!N47/_Neo_Gewicht,1)&amp;" mmol/kg"</f>
        <v>0 mmol/kg</v>
      </c>
      <c r="K5" s="936"/>
      <c r="L5" s="936"/>
      <c r="M5" s="936"/>
      <c r="N5" s="936"/>
    </row>
    <row r="6" spans="1:15" ht="15.95" customHeight="1" x14ac:dyDescent="0.4">
      <c r="A6" s="754"/>
      <c r="B6" s="758" t="s">
        <v>595</v>
      </c>
      <c r="C6" s="759" t="str">
        <f>ROUND(1000*NeoBer1700!R50/_Neo_Gewicht/1440,1)&amp;" mg/kg/min"</f>
        <v>0 mg/kg/min</v>
      </c>
      <c r="D6" s="759" t="str">
        <f>ROUND(1000*NeoBer1700!R49/_Neo_Gewicht/1440,1)&amp;" mg/kg/min"</f>
        <v>0 mg/kg/min</v>
      </c>
      <c r="E6" s="759" t="str">
        <f>ROUND(1000*NeoBer1700!R47/_Neo_Gewicht/1440,1)&amp;" mg/kg/min"</f>
        <v>0 mg/kg/min</v>
      </c>
      <c r="G6" s="758" t="s">
        <v>342</v>
      </c>
      <c r="H6" s="759" t="str">
        <f ca="1">ROUND(NeoBer1700!O50/_Neo_Gewicht,1)&amp;" mmol/kg"</f>
        <v>0 mmol/kg</v>
      </c>
      <c r="I6" s="759" t="str">
        <f>ROUND(NeoBer1700!O49/_Neo_Gewicht,1)&amp;" mmol/kg"</f>
        <v>0 mmol/kg</v>
      </c>
      <c r="J6" s="759" t="str">
        <f ca="1">ROUND(NeoBer1700!O47/_Neo_Gewicht,1)&amp;" mmol/kg"</f>
        <v>0 mmol/kg</v>
      </c>
    </row>
    <row r="7" spans="1:15" ht="15.95" customHeight="1" x14ac:dyDescent="0.4">
      <c r="B7" s="758" t="s">
        <v>588</v>
      </c>
      <c r="C7" s="759" t="str">
        <f ca="1">ROUND(NeoBer1700!T50/_Neo_Gewicht,1)&amp; " kcal/kg"</f>
        <v>0 kcal/kg</v>
      </c>
      <c r="D7" s="759" t="str">
        <f>ROUND(NeoBer1700!T49/_Neo_Gewicht,1)&amp; " kcal/kg"</f>
        <v>0 kcal/kg</v>
      </c>
      <c r="E7" s="759" t="str">
        <f ca="1">ROUND(NeoBer1700!T47/_Neo_Gewicht,1)&amp; " kcal/kg"</f>
        <v>0 kcal/kg</v>
      </c>
      <c r="G7" s="758" t="s">
        <v>596</v>
      </c>
      <c r="H7" s="759" t="str">
        <f ca="1">ROUND(NeoBer1700!U50/_Neo_Gewicht,1)&amp;" mmol/kg"</f>
        <v>0 mmol/kg</v>
      </c>
      <c r="I7" s="759" t="str">
        <f>ROUND(NeoBer1700!U49/_Neo_Gewicht,1)&amp;" mmol/kg"</f>
        <v>0 mmol/kg</v>
      </c>
      <c r="J7" s="759" t="str">
        <f ca="1">ROUND(NeoBer1700!U47/_Neo_Gewicht,1)&amp;" mmol/kg"</f>
        <v>0 mmol/kg</v>
      </c>
    </row>
    <row r="8" spans="1:15" ht="15.95" customHeight="1" thickBot="1" x14ac:dyDescent="0.45">
      <c r="A8" s="760"/>
      <c r="B8" s="761" t="s">
        <v>597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ROUND(NeoBer1700!P50/_Neo_Gewicht,1)&amp;" mmol/kg"</f>
        <v>0 mmol/kg</v>
      </c>
      <c r="I8" s="762" t="str">
        <f>ROUND(NeoBer1700!P49/_Neo_Gewicht,1)&amp;" mmol/kg"</f>
        <v>0 mmol/kg</v>
      </c>
      <c r="J8" s="762" t="str">
        <f>ROUND(NeoBer1700!P47/_Neo_Gewicht,1)&amp;"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NeoBer1700!B3-NeoBer1700!C3</f>
        <v>42370</v>
      </c>
      <c r="J12" s="504" t="str">
        <f ca="1">"=dag "&amp;NeoBer1700!B6</f>
        <v>=dag 364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TRUNC((H13*7+J13+NeoBer1700!B6-1)/7)&amp;" weken en "&amp; H13*7+J13+NeoBer1700!B6-1-TRUNC((H13*7+J13+NeoBer1700!B6-1)/7)*7&amp;" dag(-en)"</f>
        <v>81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604</v>
      </c>
      <c r="L17" s="772"/>
    </row>
    <row r="18" spans="1:15" ht="15.95" customHeight="1" x14ac:dyDescent="0.4">
      <c r="B18" s="758" t="s">
        <v>605</v>
      </c>
      <c r="E18" s="773">
        <f ca="1">IF(NeoBer1700!B17,NeoBer1700!C16,ROUND(NeoBer1700!K47/_Neo_Gewicht,1))</f>
        <v>0</v>
      </c>
      <c r="F18" s="774" t="s">
        <v>606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607</v>
      </c>
      <c r="F19" s="774"/>
      <c r="K19" s="777"/>
      <c r="L19" s="777"/>
      <c r="M19" s="766"/>
    </row>
    <row r="21" spans="1:15" ht="15.95" customHeight="1" x14ac:dyDescent="0.4">
      <c r="D21" s="778" t="s">
        <v>608</v>
      </c>
      <c r="E21" s="768" t="str">
        <f>IF(_Neo_Voeding1700&gt;1,NeoBer1700!D10,"")</f>
        <v/>
      </c>
      <c r="F21" s="768" t="s">
        <v>609</v>
      </c>
      <c r="G21" s="769" t="str">
        <f>IF(_Neo_Voeding1700&gt;1,NeoBer1700!D11/10&amp;" ml","")</f>
        <v/>
      </c>
      <c r="H21" s="779" t="s">
        <v>610</v>
      </c>
    </row>
    <row r="22" spans="1:15" ht="15.95" customHeight="1" x14ac:dyDescent="0.4">
      <c r="D22" s="778" t="s">
        <v>611</v>
      </c>
      <c r="E22" s="768" t="str">
        <f>IF(_Neo_Voeding1700&gt;1,NeoBer1700!D12,"")</f>
        <v/>
      </c>
      <c r="F22" s="768" t="s">
        <v>609</v>
      </c>
      <c r="G22" s="769" t="str">
        <f>IF(_Neo_Voeding1700&gt;1,NeoBer1700!D13/10&amp;" ml","")</f>
        <v/>
      </c>
      <c r="I22" s="778" t="s">
        <v>965</v>
      </c>
      <c r="M22" s="778" t="s">
        <v>966</v>
      </c>
    </row>
    <row r="23" spans="1:15" ht="15.95" customHeight="1" x14ac:dyDescent="0.4">
      <c r="H23" s="778"/>
      <c r="I23" s="780" t="s">
        <v>983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612</v>
      </c>
      <c r="E28" s="773">
        <f ca="1">IF(NeoBer1700!B17,NeoBer1700!C17,NeoBer1700!K50)</f>
        <v>0</v>
      </c>
      <c r="F28" s="774" t="s">
        <v>613</v>
      </c>
    </row>
    <row r="29" spans="1:15" ht="15.95" customHeight="1" x14ac:dyDescent="0.35">
      <c r="H29" s="772" t="s">
        <v>614</v>
      </c>
      <c r="I29" s="772"/>
      <c r="J29" s="783" t="s">
        <v>562</v>
      </c>
      <c r="K29" s="772" t="s">
        <v>615</v>
      </c>
      <c r="L29" s="772"/>
      <c r="N29" s="772" t="s">
        <v>616</v>
      </c>
    </row>
    <row r="30" spans="1:15" ht="15.95" customHeight="1" x14ac:dyDescent="0.4">
      <c r="A30" s="784"/>
      <c r="B30" s="764" t="s">
        <v>781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IF(_Neo_Medicament1700_1&gt;1,INDEX(tbl_Neo_MedIV,NeoBer1700!B20,6),"")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IF(_Neo_Medicament1700_2&gt;1,INDEX(tbl_Neo_MedIV,NeoBer1700!B21,6),"")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IF(_Neo_Medicament1700_3&gt;1,INDEX(tbl_Neo_MedIV,NeoBer1700!B22,6),"")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IF(_Neo_Medicament1700_4&gt;1,INDEX(tbl_Neo_MedIV,NeoBer1700!B23,6),"")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IF(_Neo_Medicament1700_5&gt;1,INDEX(tbl_Neo_MedIV,NeoBer1700!B24,6),"")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IF(_Neo_Medicament1700_6&gt;1,INDEX(tbl_Neo_MedIV,NeoBer1700!B25,6),"")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IF(_Neo_Medicament1700_7&gt;1,INDEX(tbl_Neo_MedIV,NeoBer1700!B26,6),"")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IF(_Neo_Medicament1700_8&gt;1,INDEX(tbl_Neo_MedIV,NeoBer1700!B27,6),"")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IF(_Neo_Medicament1700_9&gt;1,INDEX(tbl_Neo_MedIV,NeoBer1700!B28,6),"")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617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618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619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IF(_Neo_MedTekst1700_1="","",_Neo_MedTekst1700_1)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IF(_Neo_MedTekst1700_2="","",_Neo_MedTekst1700_2)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604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IF(E48&lt;&gt;"",ROUND(NeoBer1700!C35/_Neo_Gewicht,0)&amp;"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621</v>
      </c>
    </row>
    <row r="52" spans="2:13" ht="15.75" customHeight="1" x14ac:dyDescent="0.4">
      <c r="B52" s="811" t="s">
        <v>361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622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623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624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579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580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IF(G58&lt;&gt;"","("&amp;ROUND(NeoBer1700!C43/_Neo_Gewicht,0)&amp;"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359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IF(I59&lt;&gt;"","("&amp;ROUND(1000*NeoBer1700!C44/_Neo_Gewicht,0)&amp;"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6" sqref="B6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562</v>
      </c>
      <c r="K1" s="660" t="s">
        <v>337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585</v>
      </c>
      <c r="Q1" s="660" t="s">
        <v>246</v>
      </c>
      <c r="R1" s="660" t="s">
        <v>586</v>
      </c>
      <c r="S1" s="660" t="s">
        <v>587</v>
      </c>
      <c r="T1" s="660" t="s">
        <v>588</v>
      </c>
      <c r="U1" s="660" t="s">
        <v>639</v>
      </c>
      <c r="V1" s="660" t="s">
        <v>597</v>
      </c>
      <c r="W1" s="660" t="s">
        <v>616</v>
      </c>
      <c r="X1" s="660" t="s">
        <v>667</v>
      </c>
    </row>
    <row r="2" spans="1:24" x14ac:dyDescent="0.35">
      <c r="A2" s="660" t="s">
        <v>552</v>
      </c>
      <c r="B2" s="660">
        <v>0</v>
      </c>
    </row>
    <row r="3" spans="1:24" x14ac:dyDescent="0.35">
      <c r="A3" s="660" t="s">
        <v>601</v>
      </c>
      <c r="B3" s="497">
        <f>__4_GebDatum</f>
        <v>42370</v>
      </c>
      <c r="C3" s="492">
        <v>0</v>
      </c>
      <c r="E3" s="660" t="s">
        <v>668</v>
      </c>
    </row>
    <row r="4" spans="1:24" x14ac:dyDescent="0.35">
      <c r="A4" s="660" t="s">
        <v>572</v>
      </c>
      <c r="B4" s="515">
        <f>_Neo_Gewicht</f>
        <v>10</v>
      </c>
      <c r="C4" s="288" t="s">
        <v>669</v>
      </c>
      <c r="D4" s="496">
        <v>30</v>
      </c>
    </row>
    <row r="5" spans="1:24" x14ac:dyDescent="0.35">
      <c r="A5" s="660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364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605</v>
      </c>
    </row>
    <row r="9" spans="1:24" x14ac:dyDescent="0.35">
      <c r="A9" s="660" t="s">
        <v>672</v>
      </c>
    </row>
    <row r="10" spans="1:24" x14ac:dyDescent="0.35">
      <c r="A10" s="660" t="s">
        <v>321</v>
      </c>
      <c r="D10" s="660">
        <v>0</v>
      </c>
    </row>
    <row r="11" spans="1:24" x14ac:dyDescent="0.35">
      <c r="A11" s="660" t="s">
        <v>608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321</v>
      </c>
      <c r="D12" s="660">
        <v>0</v>
      </c>
    </row>
    <row r="13" spans="1:24" x14ac:dyDescent="0.35">
      <c r="A13" s="660" t="s">
        <v>608</v>
      </c>
      <c r="D13" s="660">
        <v>0</v>
      </c>
    </row>
    <row r="14" spans="1:24" x14ac:dyDescent="0.35">
      <c r="A14" s="660" t="s">
        <v>309</v>
      </c>
      <c r="D14" s="660">
        <v>1</v>
      </c>
      <c r="J14" s="660">
        <v>1</v>
      </c>
      <c r="K14" s="660">
        <f>IF(AND(_Neo_Extra=2,_Neo_Voeding&gt;1),(D10*D11+D12*D13)/10,0)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607</v>
      </c>
      <c r="B15" s="660">
        <v>2</v>
      </c>
    </row>
    <row r="16" spans="1:24" x14ac:dyDescent="0.35">
      <c r="A16" s="660" t="s">
        <v>673</v>
      </c>
      <c r="B16" s="660">
        <f ca="1">IF(AND(D4&lt;37,_Neo_Gewicht&gt;=1),INDEX(NeoBerAdvies!B4:G4,1,NeoBer1700!C6),IF(_Neo_Gewicht&lt;1,INDEX(NeoBerAdvies!B5:G5,1,NeoBer1700!C6),INDEX(NeoBerAdvies!B6:G6,1,NeoBer1700!C6)))+IF(B15=1,20,0)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674</v>
      </c>
      <c r="B17" s="660" t="b">
        <v>0</v>
      </c>
      <c r="C17" s="660">
        <f ca="1">ROUND(C16*_Neo_Gewicht-K14,0)</f>
        <v>1500</v>
      </c>
    </row>
    <row r="18" spans="1:24" x14ac:dyDescent="0.35">
      <c r="A18" s="660" t="s">
        <v>781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636</v>
      </c>
      <c r="C19" s="660" t="s">
        <v>675</v>
      </c>
      <c r="D19" s="660" t="s">
        <v>676</v>
      </c>
      <c r="E19" s="660" t="s">
        <v>165</v>
      </c>
      <c r="F19" s="660" t="s">
        <v>52</v>
      </c>
      <c r="G19" s="660" t="s">
        <v>677</v>
      </c>
      <c r="H19" s="660" t="s">
        <v>678</v>
      </c>
      <c r="I19" s="660" t="s">
        <v>638</v>
      </c>
    </row>
    <row r="20" spans="1:24" x14ac:dyDescent="0.35">
      <c r="A20" s="660" t="s">
        <v>679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680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681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682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683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684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685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686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687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617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618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619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660" t="s">
        <v>688</v>
      </c>
      <c r="C34" s="660" t="s">
        <v>689</v>
      </c>
      <c r="D34" s="660" t="s">
        <v>690</v>
      </c>
      <c r="F34" s="816" t="s">
        <v>1181</v>
      </c>
    </row>
    <row r="35" spans="1:22" x14ac:dyDescent="0.35">
      <c r="A35" s="816" t="str">
        <f>INDEX(tbl_Neo_IntralipidSmof,_Neo_SelectedIntralipidSmof1700)</f>
        <v>Intralipid 20% (incl vitintra)</v>
      </c>
      <c r="B35" s="492">
        <f ca="1">ROUND(_Neo_Gewicht*INDEX(NeoBerAdvies!$B$9:$G$16,8,NeoBer1700!$C$6),0)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621</v>
      </c>
      <c r="B36" s="492"/>
      <c r="D36" s="660">
        <v>1</v>
      </c>
    </row>
    <row r="37" spans="1:22" x14ac:dyDescent="0.35">
      <c r="A37" s="660" t="s">
        <v>361</v>
      </c>
      <c r="B37" s="492">
        <f ca="1">ROUND(_Neo_Gewicht*INDEX(NeoBerAdvies!$B$9:$G$16,2,NeoBer1700!$C$6),0)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622</v>
      </c>
      <c r="B38" s="492">
        <f ca="1">ROUND(_Neo_Gewicht*INDEX(NeoBerAdvies!$B$9:$G$16,3,NeoBer1700!$C$6),0)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623</v>
      </c>
      <c r="B39" s="492">
        <f ca="1">ROUND(_Neo_Gewicht*INDEX(NeoBerAdvies!$B$9:$G$16,4,NeoBer1700!$C$6),0)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624</v>
      </c>
      <c r="B40" s="492">
        <f ca="1">ROUND(_Neo_Gewicht*INDEX(NeoBerAdvies!$B$9:$G$16,5,NeoBer1700!$C$6),1)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ROUND(_Neo_Gewicht*INDEX(NeoBerAdvies!$B$9:$G$16,6,NeoBer1700!$C$6),1)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579</v>
      </c>
      <c r="B42" s="492">
        <f ca="1">ROUND(_Neo_Gewicht*INDEX(NeoBerAdvies!$B$9:$G$16,7,NeoBer1700!$C$6),0)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580</v>
      </c>
      <c r="B43" s="492">
        <f ca="1">ROUND(_Neo_Gewicht*INDEX(NeoBerAdvies!$B$9:$G$16,1,NeoBer1700!$C$6),1)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359</v>
      </c>
      <c r="B44" s="492">
        <f ca="1">ROUND(_Neo_Gewicht*INDEX(NeoBerAdvies!$B$9:$G$16,1,NeoBer1700!$C$6),1)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691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984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975</v>
      </c>
      <c r="B53" s="660">
        <v>1</v>
      </c>
      <c r="C53" s="660">
        <f>_Neo_Toevoeging_1+1</f>
        <v>2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976</v>
      </c>
      <c r="B54" s="660">
        <v>1</v>
      </c>
      <c r="C54" s="660">
        <f>_Neo_Toevoeging_2+1</f>
        <v>2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977</v>
      </c>
      <c r="B55" s="660">
        <v>1</v>
      </c>
      <c r="C55" s="660">
        <f>_Neo_Toevoeging_3+1</f>
        <v>2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978</v>
      </c>
      <c r="B56" s="660">
        <v>1</v>
      </c>
      <c r="C56" s="660">
        <f>_Neo_Toevoeging_4+1</f>
        <v>2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1073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979</v>
      </c>
      <c r="B58" s="660">
        <v>1</v>
      </c>
      <c r="C58" s="660">
        <f>_Neo_Toevoeging_5+1</f>
        <v>2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980</v>
      </c>
      <c r="B59" s="660">
        <v>1</v>
      </c>
      <c r="C59" s="660">
        <f>_Neo_Toevoeging_6+1</f>
        <v>2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981</v>
      </c>
      <c r="B60" s="660">
        <v>1</v>
      </c>
      <c r="C60" s="660">
        <f>_Neo_Toevoeging_7+1</f>
        <v>2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982</v>
      </c>
      <c r="B61" s="660">
        <v>1</v>
      </c>
      <c r="C61" s="660">
        <f>_Neo_Toevoeging_8+1</f>
        <v>2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950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951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952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953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954</v>
      </c>
      <c r="B77" s="815" t="str">
        <f>IF(AND(INDEX(tbl_Neo_LijstVoeding,_Neo_Voeding1700,14)="MM",Var_Neo_Percentage1700_0 &gt; 0), CONCATENATE("Toev MM: BMF ",Var_Neo_Percentage1700_0," %"),"")</f>
        <v/>
      </c>
    </row>
    <row r="78" spans="1:12" x14ac:dyDescent="0.35">
      <c r="A78" s="660" t="s">
        <v>955</v>
      </c>
      <c r="B78" s="815" t="str">
        <f>IF(AND(INDEX(tbl_Neo_LijstVoeding,_Neo_Voeding1700,14)="MM",_Neo_Toevoeging1700_1 &gt; 1,Var_Neo_Percentage1700_1 &gt; 0), CONCATENATE("Toev MM: ",INDEX(tbl_Neo_NutrMMToev,_Neo_Toevoeging1700_1,1)," ",Var_Neo_Percentage1700_1," %"),"")</f>
        <v/>
      </c>
    </row>
    <row r="79" spans="1:12" x14ac:dyDescent="0.35">
      <c r="A79" s="660" t="s">
        <v>956</v>
      </c>
      <c r="B79" s="815" t="str">
        <f>IF(AND(INDEX(tbl_Neo_LijstVoeding,_Neo_Voeding1700,14)="MM",_Neo_Toevoeging1700_2 &gt; 1,Var_Neo_Percentage1700_2 &gt; 0), CONCATENATE("Toev MM: ",INDEX(tbl_Neo_NutrMMToev,_Neo_Toevoeging1700_2,1)," ",Var_Neo_Percentage1700_2," %"),"")</f>
        <v/>
      </c>
    </row>
    <row r="80" spans="1:12" x14ac:dyDescent="0.35">
      <c r="A80" s="660" t="s">
        <v>957</v>
      </c>
      <c r="B80" s="815" t="str">
        <f>IF(AND(INDEX(tbl_Neo_LijstVoeding,_Neo_Voeding1700,14)="MM",_Neo_Toevoeging1700_3 &gt; 1,Var_Neo_Percentage1700_3 &gt; 0), CONCATENATE("Toev MM: ",INDEX(tbl_Neo_NutrMMToev,_Neo_Toevoeging1700_3,1)," ",Var_Neo_Percentage1700_3," %"),"")</f>
        <v/>
      </c>
    </row>
    <row r="81" spans="1:2" x14ac:dyDescent="0.35">
      <c r="A81" s="660" t="s">
        <v>958</v>
      </c>
      <c r="B81" s="815" t="str">
        <f>IF(AND(INDEX(tbl_Neo_LijstVoeding,_Neo_Voeding1700,14)="MM",_Neo_Toevoeging1700_4 &gt; 1,Var_Neo_Percentage1700_4 &gt; 0), CONCATENATE("Toev MM: ",INDEX(tbl_Neo_NutrMMToev,_Neo_Toevoeging1700_4,1)," ",Var_Neo_Percentage1700_4," %"),"")</f>
        <v/>
      </c>
    </row>
    <row r="82" spans="1:2" x14ac:dyDescent="0.35">
      <c r="A82" s="660" t="s">
        <v>959</v>
      </c>
      <c r="B82" s="815" t="str">
        <f>IF(AND(INDEX(tbl_Neo_LijstVoeding,_Neo_Voeding1700,14)="KV",_Neo_Toevoeging1700_5 &gt; 1,Var_Neo_Percentage1700_5 &gt; 0), CONCATENATE("Toev KV: ",INDEX(tbl_Neo_NutrKunstToev,_Neo_Toevoeging1700_5,1)," ",Var_Neo_Percentage1700_5," %"),"")</f>
        <v/>
      </c>
    </row>
    <row r="83" spans="1:2" x14ac:dyDescent="0.35">
      <c r="A83" s="660" t="s">
        <v>1125</v>
      </c>
      <c r="B83" s="815" t="str">
        <f>IF(AND(INDEX(tbl_Neo_LijstVoeding,_Neo_Voeding1700,14)="KV",_Neo_Toevoeging1700_6 &gt; 1,Var_Neo_Percentage1700_6 &gt; 0), CONCATENATE("Toev KV: ",INDEX(tbl_Neo_NutrKunstToev,_Neo_Toevoeging1700_6,1)," ",Var_Neo_Percentage1700_6," %"),"")</f>
        <v/>
      </c>
    </row>
    <row r="84" spans="1:2" x14ac:dyDescent="0.35">
      <c r="A84" s="660" t="s">
        <v>1126</v>
      </c>
      <c r="B84" s="815" t="str">
        <f>IF(AND(INDEX(tbl_Neo_LijstVoeding,_Neo_Voeding1700,14)="KV",_Neo_Toevoeging1700_7 &gt; 1,Var_Neo_Percentage1700_7 &gt; 0), CONCATENATE("Toev KV: ",INDEX(tbl_Neo_NutrKunstToev,_Neo_Toevoeging1700_7,1)," ",Var_Neo_Percentage1700_7," %"),"")</f>
        <v/>
      </c>
    </row>
    <row r="85" spans="1:2" x14ac:dyDescent="0.35">
      <c r="A85" s="660" t="s">
        <v>1127</v>
      </c>
      <c r="B85" s="815" t="str">
        <f>IF(AND(INDEX(tbl_Neo_LijstVoeding,_Neo_Voeding1700,14)="KV",_Neo_Toevoeging1700_8 &gt; 1,Var_Neo_Percentage1700_8 &gt; 0), CONCATENATE("Toev KV: ",INDEX(tbl_Neo_NutrKunstToev,_Neo_Toevoeging1700_8,1)," ",Var_Neo_Percentage1700_8," %"),"")</f>
        <v/>
      </c>
    </row>
    <row r="86" spans="1:2" x14ac:dyDescent="0.35">
      <c r="A86" s="660" t="s">
        <v>1128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1129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1165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1165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1165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1165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1165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1165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1165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1165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1165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1165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1165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1165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1165</v>
      </c>
      <c r="B102" s="816" t="str">
        <f>IF(NeoBer1700!B32="","",NeoBer1700!B32)</f>
        <v/>
      </c>
    </row>
    <row r="103" spans="1:2" x14ac:dyDescent="0.35">
      <c r="A103" s="518" t="s">
        <v>1165</v>
      </c>
      <c r="B103" s="816" t="str">
        <f>IF(NeoBer1700!B33="","",NeoBer1700!B33)</f>
        <v/>
      </c>
    </row>
    <row r="104" spans="1:2" x14ac:dyDescent="0.35">
      <c r="A104" s="518" t="s">
        <v>1165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1165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1165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1165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1165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1165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1165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1165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1165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1165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1165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1165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1165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tabSelected="1"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42733</v>
      </c>
      <c r="J2" s="932"/>
      <c r="K2" s="932"/>
      <c r="L2" s="321" t="s">
        <v>571</v>
      </c>
      <c r="M2" s="933">
        <f ca="1">NOW()</f>
        <v>42733.943685648148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IF(NeoBer1700!$K$37&gt;0,IF(_Neo_DagKeuze&lt;&gt;2,TRUNC(NeoBer1700!$C$37),0),"")</f>
        <v/>
      </c>
      <c r="N8" s="342" t="str">
        <f ca="1">IF(NeoBer1700!$K$37&gt;0,IF(_Neo_DagKeuze1700&lt;&gt;2,(NeoBer1700!$C$37-M8)*100,0),"")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IF(NeoBer1700!$K$38&gt;0,IF(_Neo_DagKeuze1700&lt;&gt;2,TRUNC(NeoBer1700!$C$38),0),"")</f>
        <v/>
      </c>
      <c r="N9" s="335" t="str">
        <f ca="1">IF(NeoBer1700!$K$38&gt;0,IF(_Neo_DagKeuze1700&lt;&gt;2,(NeoBer1700!$C$38-M9)*100,0),"")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IF(_Neo_DagKeuze=2,TRUNC(NeoBer1700!$C$43),"")</f>
        <v/>
      </c>
      <c r="N14" s="342" t="str">
        <f>IF(_Neo_DagKeuze=2,(NeoBer1700!$C$43-M14)*100,"")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IF(_Neo_DagKeuze=3,TRUNC(NeoBer1700!$C$44),"")</f>
        <v/>
      </c>
      <c r="N15" s="335" t="str">
        <f>IF(_Neo_DagKeuze=3,(NeoBer1700!$C$44-M15)*100,"")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6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6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IF(A26&lt;&gt;"",IF(NeoBer1700!B20&gt;1,INDEX(tbl_Neo_MedIV,NeoBer1700!B20,3),""),"")</f>
        <v/>
      </c>
      <c r="I26" s="329" t="s">
        <v>582</v>
      </c>
      <c r="J26" s="329" t="str">
        <f>IF(A26&lt;&gt;"",IF(NeoBer1700!B20&gt;1,INDEX(tbl_Neo_MedIV,NeoBer1700!B20,4),""),"")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IF(A29&lt;&gt;"",IF(NeoBer1700!B21&gt;1,INDEX(tbl_Neo_MedIV,NeoBer1700!B21,3),""),"")</f>
        <v/>
      </c>
      <c r="I29" s="329" t="s">
        <v>582</v>
      </c>
      <c r="J29" s="329" t="str">
        <f>IF(A29&lt;&gt;"",IF(NeoBer1700!B21&gt;1,INDEX(tbl_Neo_MedIV,NeoBer1700!B21,4),""),"")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IF(A32&lt;&gt;"",IF(NeoBer1700!B22&gt;1,INDEX(tbl_Neo_MedIV,NeoBer1700!B22,3),""),"")</f>
        <v/>
      </c>
      <c r="I32" s="329" t="s">
        <v>582</v>
      </c>
      <c r="J32" s="329" t="str">
        <f>IF(A32&lt;&gt;"",IF(NeoBer1700!B22&gt;1,INDEX(tbl_Neo_MedIV,NeoBer1700!B22,4),""),"")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IF(A35&lt;&gt;"",IF(NeoBer1700!B23&gt;1,INDEX(tbl_Neo_MedIV,NeoBer1700!B23,3),""),"")</f>
        <v/>
      </c>
      <c r="I35" s="329" t="s">
        <v>582</v>
      </c>
      <c r="J35" s="329" t="str">
        <f>IF(A35&lt;&gt;"",IF(NeoBer1700!B23&gt;1,INDEX(tbl_Neo_MedIV,NeoBer1700!B23,4),""),"")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IF(A38&lt;&gt;"",IF(NeoBer1700!B24&gt;1,INDEX(tbl_Neo_MedIV,NeoBer1700!B24,3),""),"")</f>
        <v/>
      </c>
      <c r="I38" s="329" t="s">
        <v>582</v>
      </c>
      <c r="J38" s="329" t="str">
        <f>IF(A38&lt;&gt;"",IF(NeoBer1700!B24&gt;1,INDEX(tbl_Neo_MedIV,NeoBer1700!B24,4),""),"")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IF(A41&lt;&gt;"",IF(NeoBer1700!B25&gt;1,INDEX(tbl_Neo_MedIV,NeoBer1700!B25,3),""),"")</f>
        <v/>
      </c>
      <c r="I41" s="329" t="s">
        <v>582</v>
      </c>
      <c r="J41" s="329" t="str">
        <f>IF(A41&lt;&gt;"",IF(NeoBer1700!B25&gt;1,INDEX(tbl_Neo_MedIV,NeoBer1700!B25,4),""),"")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IF(A44&lt;&gt;"",IF(NeoBer1700!B26&gt;1,INDEX(tbl_Neo_MedIV,NeoBer1700!B26,3),""),"")</f>
        <v/>
      </c>
      <c r="I44" s="329" t="s">
        <v>582</v>
      </c>
      <c r="J44" s="329" t="str">
        <f>IF(A44&lt;&gt;"",IF(NeoBer1700!B26&gt;1,INDEX(tbl_Neo_MedIV,NeoBer1700!B26,4),""),"")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IF(A47&lt;&gt;"",IF(NeoBer1700!B27&gt;1,INDEX(tbl_Neo_MedIV,NeoBer1700!B27,3),""),"")</f>
        <v/>
      </c>
      <c r="I47" s="329" t="s">
        <v>582</v>
      </c>
      <c r="J47" s="329" t="str">
        <f>IF(A47&lt;&gt;"",IF(NeoBer1700!B27&gt;1,INDEX(tbl_Neo_MedIV,NeoBer1700!B27,4),""),"")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IF(A50&lt;&gt;"",IF(NeoBer1700!B28&gt;1,INDEX(tbl_Neo_MedIV,NeoBer1700!B28,3),""),"")</f>
        <v/>
      </c>
      <c r="I50" s="329" t="s">
        <v>582</v>
      </c>
      <c r="J50" s="329" t="str">
        <f>IF(A50&lt;&gt;"",IF(NeoBer1700!B28&gt;1,INDEX(tbl_Neo_MedIV,NeoBer1700!B28,4),""),"")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636</v>
      </c>
      <c r="C1" s="641" t="s">
        <v>637</v>
      </c>
      <c r="D1" s="641" t="s">
        <v>176</v>
      </c>
      <c r="E1" s="641" t="s">
        <v>177</v>
      </c>
      <c r="F1" s="641" t="s">
        <v>1178</v>
      </c>
      <c r="G1" s="641"/>
      <c r="H1" s="641" t="s">
        <v>1142</v>
      </c>
      <c r="I1" s="641" t="s">
        <v>1143</v>
      </c>
      <c r="J1" s="642" t="s">
        <v>1141</v>
      </c>
      <c r="K1" s="642" t="s">
        <v>1152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798</v>
      </c>
      <c r="D3" s="641">
        <v>0.1</v>
      </c>
      <c r="E3" s="641">
        <v>1</v>
      </c>
      <c r="F3" s="641">
        <v>2</v>
      </c>
      <c r="G3" s="641" t="s">
        <v>643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800</v>
      </c>
      <c r="C4" s="641" t="s">
        <v>780</v>
      </c>
      <c r="D4" s="641">
        <v>0.5</v>
      </c>
      <c r="E4" s="641">
        <v>1</v>
      </c>
      <c r="F4" s="641">
        <v>6</v>
      </c>
      <c r="G4" s="641" t="s">
        <v>450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801</v>
      </c>
      <c r="C5" s="641" t="s">
        <v>802</v>
      </c>
      <c r="D5" s="641">
        <v>50</v>
      </c>
      <c r="E5" s="641">
        <v>1</v>
      </c>
      <c r="F5" s="641">
        <v>2</v>
      </c>
      <c r="G5" s="641" t="s">
        <v>643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823</v>
      </c>
      <c r="C6" s="641" t="s">
        <v>641</v>
      </c>
      <c r="D6" s="641">
        <v>1</v>
      </c>
      <c r="E6" s="641">
        <v>2</v>
      </c>
      <c r="F6" s="641">
        <v>3</v>
      </c>
      <c r="G6" s="641" t="s">
        <v>390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803</v>
      </c>
      <c r="C7" s="641" t="s">
        <v>828</v>
      </c>
      <c r="D7" s="641">
        <v>0.15</v>
      </c>
      <c r="E7" s="641">
        <v>1</v>
      </c>
      <c r="F7" s="641">
        <v>7</v>
      </c>
      <c r="G7" s="641" t="s">
        <v>804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805</v>
      </c>
      <c r="C8" s="641" t="s">
        <v>646</v>
      </c>
      <c r="D8" s="641">
        <v>12.5</v>
      </c>
      <c r="E8" s="641">
        <v>1</v>
      </c>
      <c r="F8" s="641">
        <v>2</v>
      </c>
      <c r="G8" s="641" t="s">
        <v>643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806</v>
      </c>
      <c r="C9" s="641" t="s">
        <v>649</v>
      </c>
      <c r="D9" s="641">
        <v>40</v>
      </c>
      <c r="E9" s="641">
        <v>1</v>
      </c>
      <c r="F9" s="641">
        <v>2</v>
      </c>
      <c r="G9" s="641" t="s">
        <v>643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1171</v>
      </c>
      <c r="C10" s="820" t="s">
        <v>1172</v>
      </c>
      <c r="D10" s="819">
        <v>2</v>
      </c>
      <c r="E10" s="819">
        <v>1</v>
      </c>
      <c r="F10" s="818">
        <v>5</v>
      </c>
      <c r="G10" s="820" t="s">
        <v>389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810</v>
      </c>
      <c r="C11" s="641" t="s">
        <v>527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807</v>
      </c>
      <c r="C12" s="641" t="s">
        <v>527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808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450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809</v>
      </c>
      <c r="C14" s="641" t="s">
        <v>513</v>
      </c>
      <c r="D14" s="641">
        <v>10</v>
      </c>
      <c r="E14" s="641">
        <v>11</v>
      </c>
      <c r="F14" s="641">
        <v>4</v>
      </c>
      <c r="G14" s="641" t="s">
        <v>514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811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390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812</v>
      </c>
      <c r="C16" s="263" t="s">
        <v>1176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813</v>
      </c>
      <c r="C17" s="263" t="s">
        <v>657</v>
      </c>
      <c r="D17" s="641">
        <v>1</v>
      </c>
      <c r="E17" s="641">
        <v>1</v>
      </c>
      <c r="F17" s="641">
        <v>2</v>
      </c>
      <c r="G17" s="263" t="s">
        <v>643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814</v>
      </c>
      <c r="C18" s="263" t="s">
        <v>815</v>
      </c>
      <c r="D18" s="641">
        <v>5</v>
      </c>
      <c r="E18" s="642">
        <v>1</v>
      </c>
      <c r="F18" s="641">
        <v>5</v>
      </c>
      <c r="G18" s="263" t="s">
        <v>389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824</v>
      </c>
      <c r="C19" s="641" t="s">
        <v>825</v>
      </c>
      <c r="D19" s="641">
        <v>20</v>
      </c>
      <c r="E19" s="641">
        <v>1</v>
      </c>
      <c r="F19" s="641">
        <v>5</v>
      </c>
      <c r="G19" s="641" t="s">
        <v>389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296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389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816</v>
      </c>
      <c r="C21" s="263" t="s">
        <v>819</v>
      </c>
      <c r="D21" s="641">
        <v>1</v>
      </c>
      <c r="E21" s="641">
        <v>1</v>
      </c>
      <c r="F21" s="641">
        <v>2</v>
      </c>
      <c r="G21" s="263" t="s">
        <v>643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662</v>
      </c>
      <c r="D22" s="641">
        <v>10</v>
      </c>
      <c r="E22" s="641">
        <v>1</v>
      </c>
      <c r="F22" s="641">
        <v>3</v>
      </c>
      <c r="G22" s="263" t="s">
        <v>390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826</v>
      </c>
      <c r="C23" s="641" t="s">
        <v>827</v>
      </c>
      <c r="D23" s="641">
        <v>1</v>
      </c>
      <c r="E23" s="641">
        <v>1</v>
      </c>
      <c r="F23" s="641">
        <v>2</v>
      </c>
      <c r="G23" s="641" t="s">
        <v>643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817</v>
      </c>
      <c r="C24" s="263" t="s">
        <v>820</v>
      </c>
      <c r="D24" s="641">
        <v>25</v>
      </c>
      <c r="E24" s="641">
        <v>1</v>
      </c>
      <c r="F24" s="641">
        <v>2</v>
      </c>
      <c r="G24" s="263" t="s">
        <v>643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818</v>
      </c>
      <c r="C25" s="263" t="s">
        <v>663</v>
      </c>
      <c r="D25" s="641">
        <v>1</v>
      </c>
      <c r="E25" s="641">
        <v>1</v>
      </c>
      <c r="F25" s="641">
        <v>2</v>
      </c>
      <c r="G25" s="263" t="s">
        <v>643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821</v>
      </c>
      <c r="C26" s="263" t="s">
        <v>822</v>
      </c>
      <c r="D26" s="641">
        <v>10</v>
      </c>
      <c r="E26" s="641">
        <v>1</v>
      </c>
      <c r="F26" s="641">
        <v>5</v>
      </c>
      <c r="G26" s="263" t="s">
        <v>389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7"/>
      <c r="B2" s="937"/>
      <c r="C2" s="937"/>
      <c r="D2" s="937"/>
      <c r="E2" s="937"/>
      <c r="F2" s="937"/>
      <c r="G2" s="937"/>
    </row>
    <row r="3" spans="1:7" ht="13.2" x14ac:dyDescent="0.4">
      <c r="A3" s="938" t="s">
        <v>625</v>
      </c>
      <c r="B3" s="938"/>
      <c r="C3" s="938"/>
      <c r="D3" s="938"/>
      <c r="E3" s="938"/>
      <c r="F3" s="938"/>
      <c r="G3" s="938"/>
    </row>
    <row r="4" spans="1:7" x14ac:dyDescent="0.35">
      <c r="A4" s="490" t="s">
        <v>626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693</v>
      </c>
      <c r="B5" s="492">
        <f>80-((_Neo_Gewicht*1000)-500)/500*30</f>
        <v>-490</v>
      </c>
      <c r="C5" s="492">
        <f>110-((_Neo_Gewicht*1000)-500)/500*30</f>
        <v>-460</v>
      </c>
      <c r="D5" s="492">
        <f>150-((_Neo_Gewicht*1000)-500)/500*40</f>
        <v>-610</v>
      </c>
      <c r="E5" s="492">
        <f>160-((_Neo_Gewicht*1000)-500)/500*10</f>
        <v>-30</v>
      </c>
      <c r="F5" s="492">
        <v>160</v>
      </c>
      <c r="G5" s="492">
        <v>160</v>
      </c>
    </row>
    <row r="6" spans="1:7" x14ac:dyDescent="0.35">
      <c r="A6" s="606" t="s">
        <v>627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628</v>
      </c>
      <c r="B8" s="494"/>
      <c r="C8" s="494"/>
      <c r="D8" s="494"/>
      <c r="E8" s="494"/>
      <c r="F8" s="494"/>
      <c r="G8" s="494"/>
    </row>
    <row r="9" spans="1:7" x14ac:dyDescent="0.35">
      <c r="A9" s="490" t="s">
        <v>629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630</v>
      </c>
      <c r="D10" s="491" t="s">
        <v>630</v>
      </c>
      <c r="E10" s="491"/>
      <c r="F10" s="491"/>
      <c r="G10" s="491"/>
    </row>
    <row r="11" spans="1:7" x14ac:dyDescent="0.35">
      <c r="A11" s="490" t="s">
        <v>578</v>
      </c>
      <c r="B11" s="491"/>
      <c r="C11" s="491" t="s">
        <v>631</v>
      </c>
      <c r="D11" s="491" t="s">
        <v>631</v>
      </c>
      <c r="E11" s="491"/>
      <c r="F11" s="491"/>
      <c r="G11" s="491"/>
    </row>
    <row r="12" spans="1:7" ht="15.1" x14ac:dyDescent="0.5">
      <c r="A12" s="490" t="s">
        <v>632</v>
      </c>
      <c r="B12" s="491" t="s">
        <v>630</v>
      </c>
      <c r="C12" s="491" t="s">
        <v>630</v>
      </c>
      <c r="D12" s="491" t="s">
        <v>630</v>
      </c>
      <c r="E12" s="491"/>
      <c r="F12" s="491"/>
      <c r="G12" s="491"/>
    </row>
    <row r="13" spans="1:7" ht="15.1" x14ac:dyDescent="0.5">
      <c r="A13" s="490" t="s">
        <v>633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634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635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0" t="s">
        <v>1144</v>
      </c>
      <c r="B1" s="940"/>
      <c r="C1" s="940"/>
      <c r="D1" s="940"/>
      <c r="E1" s="940"/>
      <c r="F1" s="940"/>
      <c r="G1" s="940"/>
      <c r="H1" s="940"/>
      <c r="I1" s="941" t="s">
        <v>1145</v>
      </c>
      <c r="J1" s="941"/>
      <c r="K1" s="941"/>
      <c r="L1" s="939" t="s">
        <v>1146</v>
      </c>
      <c r="M1" s="939"/>
      <c r="N1" s="939"/>
      <c r="O1" s="939"/>
      <c r="P1" s="939"/>
      <c r="Q1" s="939"/>
      <c r="R1" s="939"/>
      <c r="S1" s="939"/>
      <c r="T1" s="939"/>
      <c r="U1" s="939"/>
      <c r="V1" s="939"/>
      <c r="W1" s="939"/>
      <c r="X1" s="939"/>
      <c r="Y1" s="939"/>
      <c r="Z1" s="939"/>
      <c r="AB1" s="939" t="s">
        <v>1151</v>
      </c>
      <c r="AC1" s="939"/>
      <c r="AE1" s="823" t="s">
        <v>1151</v>
      </c>
    </row>
    <row r="2" spans="1:31" ht="13.2" x14ac:dyDescent="0.4">
      <c r="A2" s="641" t="s">
        <v>165</v>
      </c>
      <c r="B2" s="641" t="s">
        <v>586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585</v>
      </c>
      <c r="J2" s="641" t="s">
        <v>358</v>
      </c>
      <c r="K2" s="641" t="s">
        <v>638</v>
      </c>
      <c r="L2" s="652" t="s">
        <v>1121</v>
      </c>
      <c r="M2" s="652" t="s">
        <v>309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585</v>
      </c>
      <c r="S2" s="652" t="s">
        <v>246</v>
      </c>
      <c r="T2" s="652" t="s">
        <v>586</v>
      </c>
      <c r="U2" s="652" t="s">
        <v>587</v>
      </c>
      <c r="V2" s="652" t="s">
        <v>588</v>
      </c>
      <c r="W2" s="652" t="s">
        <v>639</v>
      </c>
      <c r="X2" s="652" t="s">
        <v>597</v>
      </c>
      <c r="Y2" s="652" t="s">
        <v>985</v>
      </c>
      <c r="Z2" s="652" t="s">
        <v>1075</v>
      </c>
      <c r="AB2" s="753" t="s">
        <v>967</v>
      </c>
      <c r="AC2" s="753" t="s">
        <v>968</v>
      </c>
      <c r="AE2" s="824"/>
    </row>
    <row r="3" spans="1:31" x14ac:dyDescent="0.35">
      <c r="I3" s="641">
        <v>1</v>
      </c>
      <c r="AE3" s="824" t="s">
        <v>620</v>
      </c>
    </row>
    <row r="4" spans="1:31" x14ac:dyDescent="0.35">
      <c r="A4" s="641" t="s">
        <v>642</v>
      </c>
      <c r="B4" s="641">
        <v>0.05</v>
      </c>
      <c r="I4" s="641">
        <v>2</v>
      </c>
      <c r="J4" s="641" t="s">
        <v>643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1186</v>
      </c>
    </row>
    <row r="5" spans="1:31" x14ac:dyDescent="0.35">
      <c r="A5" s="641" t="s">
        <v>647</v>
      </c>
      <c r="B5" s="641">
        <v>0.1</v>
      </c>
      <c r="I5" s="641">
        <v>3</v>
      </c>
      <c r="J5" s="641" t="s">
        <v>390</v>
      </c>
      <c r="K5" s="641">
        <v>1</v>
      </c>
      <c r="L5" s="641" t="s">
        <v>990</v>
      </c>
      <c r="M5" s="641" t="s">
        <v>990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1076</v>
      </c>
      <c r="AA5" s="683"/>
      <c r="AB5" s="641">
        <v>4.4000000000000004</v>
      </c>
      <c r="AC5" s="641">
        <v>1</v>
      </c>
    </row>
    <row r="6" spans="1:31" x14ac:dyDescent="0.35">
      <c r="A6" s="641" t="s">
        <v>650</v>
      </c>
      <c r="B6" s="641">
        <v>0.15</v>
      </c>
      <c r="I6" s="641">
        <v>4</v>
      </c>
      <c r="J6" s="641" t="s">
        <v>514</v>
      </c>
      <c r="K6" s="641">
        <v>1440</v>
      </c>
      <c r="L6" s="641" t="s">
        <v>991</v>
      </c>
      <c r="M6" s="641" t="s">
        <v>991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1076</v>
      </c>
      <c r="AA6" s="683"/>
      <c r="AC6" s="641">
        <v>1.5</v>
      </c>
    </row>
    <row r="7" spans="1:31" x14ac:dyDescent="0.35">
      <c r="A7" s="641" t="s">
        <v>652</v>
      </c>
      <c r="B7" s="641">
        <v>0.2</v>
      </c>
      <c r="I7" s="641">
        <v>5</v>
      </c>
      <c r="J7" s="641" t="s">
        <v>389</v>
      </c>
      <c r="K7" s="641">
        <v>24</v>
      </c>
      <c r="L7" s="641" t="s">
        <v>644</v>
      </c>
      <c r="M7" s="641" t="s">
        <v>644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1076</v>
      </c>
      <c r="AA7" s="683"/>
      <c r="AC7" s="641">
        <v>2</v>
      </c>
    </row>
    <row r="8" spans="1:31" x14ac:dyDescent="0.35">
      <c r="A8" s="641" t="s">
        <v>654</v>
      </c>
      <c r="B8" s="641">
        <v>0.25</v>
      </c>
      <c r="I8" s="641">
        <v>6</v>
      </c>
      <c r="J8" s="641" t="s">
        <v>450</v>
      </c>
      <c r="K8" s="641">
        <v>1.4400000000000001E-3</v>
      </c>
      <c r="L8" s="641" t="s">
        <v>1055</v>
      </c>
      <c r="M8" s="641" t="s">
        <v>1055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1076</v>
      </c>
      <c r="AA8" s="683"/>
      <c r="AC8" s="641">
        <v>2.5</v>
      </c>
    </row>
    <row r="9" spans="1:31" x14ac:dyDescent="0.35">
      <c r="A9" s="641" t="s">
        <v>656</v>
      </c>
      <c r="B9" s="641">
        <v>0.3</v>
      </c>
      <c r="I9" s="641">
        <v>7</v>
      </c>
      <c r="J9" s="641" t="s">
        <v>804</v>
      </c>
      <c r="K9" s="641">
        <v>2.4E-2</v>
      </c>
      <c r="L9" s="641" t="s">
        <v>1056</v>
      </c>
      <c r="M9" s="641" t="s">
        <v>1056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658</v>
      </c>
      <c r="B10" s="641">
        <v>0.35</v>
      </c>
      <c r="I10" s="641">
        <v>8</v>
      </c>
      <c r="J10" s="641" t="s">
        <v>391</v>
      </c>
      <c r="K10" s="641">
        <v>1</v>
      </c>
      <c r="L10" s="641" t="s">
        <v>1057</v>
      </c>
      <c r="M10" s="641" t="s">
        <v>1057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659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1058</v>
      </c>
      <c r="M11" s="641" t="s">
        <v>1058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660</v>
      </c>
      <c r="B12" s="641">
        <v>0.45</v>
      </c>
      <c r="L12" s="641" t="s">
        <v>1059</v>
      </c>
      <c r="M12" s="641" t="s">
        <v>1059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661</v>
      </c>
      <c r="B13" s="641">
        <v>0.5</v>
      </c>
      <c r="L13" s="641" t="s">
        <v>1060</v>
      </c>
      <c r="M13" s="641" t="s">
        <v>1060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335</v>
      </c>
      <c r="C14" s="641">
        <v>0.155</v>
      </c>
      <c r="L14" s="641" t="s">
        <v>1061</v>
      </c>
      <c r="M14" s="641" t="s">
        <v>1061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664</v>
      </c>
      <c r="C15" s="641">
        <v>0.5</v>
      </c>
      <c r="L15" s="641" t="s">
        <v>992</v>
      </c>
      <c r="M15" s="641" t="s">
        <v>992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1076</v>
      </c>
      <c r="AA15" s="683"/>
    </row>
    <row r="16" spans="1:31" x14ac:dyDescent="0.35">
      <c r="A16" s="641" t="s">
        <v>56</v>
      </c>
      <c r="C16" s="641">
        <v>1</v>
      </c>
      <c r="L16" s="641" t="s">
        <v>1069</v>
      </c>
      <c r="M16" s="641" t="s">
        <v>1069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1076</v>
      </c>
      <c r="AA16" s="683"/>
    </row>
    <row r="17" spans="1:27" x14ac:dyDescent="0.35">
      <c r="A17" s="641" t="s">
        <v>361</v>
      </c>
      <c r="C17" s="641">
        <v>0.5</v>
      </c>
      <c r="L17" s="641" t="s">
        <v>993</v>
      </c>
      <c r="M17" s="641" t="s">
        <v>993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1076</v>
      </c>
      <c r="AA17" s="683"/>
    </row>
    <row r="18" spans="1:27" x14ac:dyDescent="0.35">
      <c r="A18" s="641" t="s">
        <v>799</v>
      </c>
      <c r="L18" s="641" t="s">
        <v>1072</v>
      </c>
      <c r="M18" s="641" t="s">
        <v>1072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1076</v>
      </c>
      <c r="AA18" s="683"/>
    </row>
    <row r="19" spans="1:27" x14ac:dyDescent="0.35">
      <c r="L19" s="641" t="s">
        <v>995</v>
      </c>
      <c r="M19" s="641" t="s">
        <v>995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1076</v>
      </c>
      <c r="AA19" s="683"/>
    </row>
    <row r="23" spans="1:27" ht="13.2" x14ac:dyDescent="0.4">
      <c r="L23" s="939" t="s">
        <v>1149</v>
      </c>
      <c r="M23" s="939"/>
      <c r="N23" s="939"/>
      <c r="O23" s="939"/>
      <c r="P23" s="939"/>
      <c r="Q23" s="939"/>
      <c r="R23" s="939"/>
      <c r="S23" s="939"/>
      <c r="T23" s="939"/>
      <c r="U23" s="939"/>
      <c r="V23" s="939"/>
      <c r="W23" s="939"/>
      <c r="X23" s="939"/>
      <c r="Y23" s="939"/>
      <c r="Z23" s="939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585</v>
      </c>
      <c r="S24" s="652" t="s">
        <v>246</v>
      </c>
      <c r="T24" s="652" t="s">
        <v>586</v>
      </c>
      <c r="U24" s="652" t="s">
        <v>587</v>
      </c>
      <c r="V24" s="652" t="s">
        <v>588</v>
      </c>
    </row>
    <row r="25" spans="1:27" x14ac:dyDescent="0.35">
      <c r="M25" s="641" t="s">
        <v>359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665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39" t="s">
        <v>1148</v>
      </c>
      <c r="M31" s="939"/>
      <c r="N31" s="939"/>
      <c r="O31" s="939"/>
      <c r="P31" s="939"/>
      <c r="Q31" s="939"/>
      <c r="R31" s="939"/>
      <c r="S31" s="939"/>
      <c r="T31" s="939"/>
      <c r="U31" s="939"/>
      <c r="V31" s="939"/>
      <c r="W31" s="939"/>
      <c r="X31" s="939"/>
      <c r="Y31" s="939"/>
      <c r="Z31" s="939"/>
    </row>
    <row r="32" spans="1:27" ht="13.2" x14ac:dyDescent="0.4">
      <c r="M32" s="652" t="s">
        <v>969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585</v>
      </c>
      <c r="S32" s="652" t="s">
        <v>246</v>
      </c>
      <c r="T32" s="652" t="s">
        <v>586</v>
      </c>
      <c r="U32" s="652" t="s">
        <v>587</v>
      </c>
      <c r="V32" s="652" t="s">
        <v>588</v>
      </c>
      <c r="W32" s="661" t="s">
        <v>639</v>
      </c>
      <c r="X32" s="661" t="s">
        <v>640</v>
      </c>
      <c r="Y32" s="652" t="s">
        <v>985</v>
      </c>
    </row>
    <row r="34" spans="11:27" x14ac:dyDescent="0.35">
      <c r="L34" s="641" t="s">
        <v>589</v>
      </c>
      <c r="M34" s="641" t="s">
        <v>589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645</v>
      </c>
      <c r="M35" s="641" t="s">
        <v>1120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648</v>
      </c>
      <c r="M36" s="641" t="s">
        <v>1004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653</v>
      </c>
      <c r="M37" s="641" t="s">
        <v>1005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655</v>
      </c>
      <c r="M38" s="641" t="s">
        <v>1006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1065</v>
      </c>
      <c r="M39" s="641" t="s">
        <v>1065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39" t="s">
        <v>1147</v>
      </c>
      <c r="M42" s="939"/>
      <c r="N42" s="939"/>
      <c r="O42" s="939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</row>
    <row r="43" spans="11:27" ht="13.2" x14ac:dyDescent="0.4">
      <c r="M43" s="652" t="s">
        <v>970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585</v>
      </c>
      <c r="S43" s="652" t="s">
        <v>246</v>
      </c>
      <c r="T43" s="652" t="s">
        <v>586</v>
      </c>
      <c r="U43" s="652" t="s">
        <v>587</v>
      </c>
      <c r="V43" s="652" t="s">
        <v>588</v>
      </c>
      <c r="W43" s="661" t="s">
        <v>639</v>
      </c>
      <c r="X43" s="661" t="s">
        <v>640</v>
      </c>
      <c r="Y43" s="652" t="s">
        <v>985</v>
      </c>
    </row>
    <row r="45" spans="11:27" x14ac:dyDescent="0.35">
      <c r="L45" s="641" t="s">
        <v>971</v>
      </c>
      <c r="M45" s="641" t="s">
        <v>1006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972</v>
      </c>
      <c r="M46" s="641" t="s">
        <v>589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973</v>
      </c>
      <c r="M47" s="641" t="s">
        <v>1004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974</v>
      </c>
      <c r="M48" s="641" t="s">
        <v>1065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39" t="s">
        <v>1150</v>
      </c>
      <c r="M50" s="939"/>
      <c r="N50" s="939"/>
      <c r="O50" s="939"/>
      <c r="P50" s="939"/>
      <c r="Q50" s="939"/>
      <c r="R50" s="939"/>
      <c r="S50" s="939"/>
      <c r="T50" s="939"/>
      <c r="U50" s="939"/>
      <c r="V50" s="939"/>
      <c r="W50" s="939"/>
      <c r="X50" s="939"/>
      <c r="Y50" s="939"/>
      <c r="Z50" s="939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585</v>
      </c>
      <c r="S51" s="652" t="s">
        <v>246</v>
      </c>
      <c r="T51" s="652" t="s">
        <v>586</v>
      </c>
      <c r="U51" s="652" t="s">
        <v>587</v>
      </c>
      <c r="V51" s="652" t="s">
        <v>588</v>
      </c>
      <c r="W51" s="704" t="s">
        <v>639</v>
      </c>
      <c r="X51" s="704" t="s">
        <v>640</v>
      </c>
      <c r="Y51" s="652" t="s">
        <v>985</v>
      </c>
      <c r="Z51" s="642"/>
      <c r="AA51" s="642"/>
    </row>
    <row r="52" spans="1:27" x14ac:dyDescent="0.35">
      <c r="L52" s="641" t="s">
        <v>651</v>
      </c>
      <c r="M52" s="641" t="s">
        <v>651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1122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1123</v>
      </c>
      <c r="J2" s="695" t="s">
        <v>1124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985</v>
      </c>
      <c r="I3" s="697" t="s">
        <v>986</v>
      </c>
      <c r="J3" s="698" t="s">
        <v>639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1066</v>
      </c>
      <c r="B7" s="663" t="s">
        <v>530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987</v>
      </c>
      <c r="N8" s="653" t="s">
        <v>176</v>
      </c>
      <c r="O8" s="653"/>
    </row>
    <row r="9" spans="1:18" x14ac:dyDescent="0.45">
      <c r="A9" s="647" t="s">
        <v>1067</v>
      </c>
      <c r="B9" s="653"/>
      <c r="C9" s="653" t="s">
        <v>255</v>
      </c>
      <c r="D9" s="653" t="s">
        <v>246</v>
      </c>
      <c r="E9" s="653" t="s">
        <v>586</v>
      </c>
      <c r="F9" s="653" t="s">
        <v>587</v>
      </c>
      <c r="G9" s="653" t="s">
        <v>248</v>
      </c>
      <c r="H9" s="653" t="s">
        <v>249</v>
      </c>
      <c r="I9" s="653" t="s">
        <v>250</v>
      </c>
      <c r="J9" s="653" t="s">
        <v>585</v>
      </c>
      <c r="K9" s="653" t="s">
        <v>251</v>
      </c>
      <c r="L9" s="653" t="s">
        <v>985</v>
      </c>
      <c r="M9" s="653" t="s">
        <v>986</v>
      </c>
      <c r="N9" s="653" t="s">
        <v>639</v>
      </c>
      <c r="O9" s="653"/>
    </row>
    <row r="10" spans="1:18" x14ac:dyDescent="0.45">
      <c r="A10" s="653" t="s">
        <v>1068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985</v>
      </c>
      <c r="M10" s="653" t="s">
        <v>986</v>
      </c>
      <c r="N10" s="653" t="s">
        <v>639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990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991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992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644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1055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1081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1072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532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533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1082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1119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535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536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538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539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1083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993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994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1056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1057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1058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1059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1060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1061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1069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995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996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997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998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1070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1071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1084</v>
      </c>
      <c r="B48" s="663" t="s">
        <v>1062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987</v>
      </c>
      <c r="N49" s="653" t="s">
        <v>176</v>
      </c>
    </row>
    <row r="50" spans="1:15" x14ac:dyDescent="0.45">
      <c r="A50" s="647" t="s">
        <v>1067</v>
      </c>
      <c r="B50" s="653"/>
      <c r="C50" s="653" t="s">
        <v>255</v>
      </c>
      <c r="D50" s="653" t="s">
        <v>246</v>
      </c>
      <c r="E50" s="653" t="s">
        <v>586</v>
      </c>
      <c r="F50" s="653" t="s">
        <v>587</v>
      </c>
      <c r="G50" s="653" t="s">
        <v>248</v>
      </c>
      <c r="H50" s="653" t="s">
        <v>249</v>
      </c>
      <c r="I50" s="653" t="s">
        <v>250</v>
      </c>
      <c r="J50" s="653" t="s">
        <v>585</v>
      </c>
      <c r="K50" s="653" t="s">
        <v>251</v>
      </c>
      <c r="L50" s="653" t="s">
        <v>985</v>
      </c>
      <c r="M50" s="653" t="s">
        <v>986</v>
      </c>
      <c r="N50" s="653" t="s">
        <v>639</v>
      </c>
    </row>
    <row r="51" spans="1:15" x14ac:dyDescent="0.45">
      <c r="A51" s="653" t="s">
        <v>1068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985</v>
      </c>
      <c r="M51" s="653" t="s">
        <v>986</v>
      </c>
      <c r="N51" s="653" t="s">
        <v>639</v>
      </c>
    </row>
    <row r="52" spans="1:15" x14ac:dyDescent="0.45">
      <c r="A52" s="653"/>
      <c r="B52" s="653"/>
    </row>
    <row r="53" spans="1:15" x14ac:dyDescent="0.45">
      <c r="A53" s="653"/>
      <c r="B53" s="653" t="s">
        <v>651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995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996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997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998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999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1000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1001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1002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1003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1004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991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1005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1006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1007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589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1008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1009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1010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1011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1120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1065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s="517" t="s">
        <v>330</v>
      </c>
      <c r="AB1" s="890">
        <f ca="1">TODAY()</f>
        <v>42733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421</v>
      </c>
    </row>
    <row r="2" spans="1:25" x14ac:dyDescent="0.35">
      <c r="A2" s="517" t="s">
        <v>412</v>
      </c>
      <c r="B2" s="517">
        <v>20</v>
      </c>
    </row>
    <row r="3" spans="1:25" x14ac:dyDescent="0.35">
      <c r="A3" s="517" t="s">
        <v>422</v>
      </c>
      <c r="B3" s="517">
        <v>9</v>
      </c>
    </row>
    <row r="4" spans="1:25" x14ac:dyDescent="0.35">
      <c r="A4" s="517" t="s">
        <v>423</v>
      </c>
      <c r="B4" s="517">
        <v>9</v>
      </c>
      <c r="C4" s="517">
        <v>21</v>
      </c>
    </row>
    <row r="5" spans="1:25" x14ac:dyDescent="0.35">
      <c r="A5" s="517" t="s">
        <v>424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425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471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422</v>
      </c>
      <c r="C13" s="517" t="s">
        <v>423</v>
      </c>
      <c r="D13" s="517" t="s">
        <v>424</v>
      </c>
      <c r="E13" s="517" t="s">
        <v>425</v>
      </c>
      <c r="F13" s="518" t="s">
        <v>471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422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423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424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425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471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402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472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330</v>
      </c>
      <c r="C2" s="135">
        <f ca="1">Var_AfspraakDatum</f>
        <v>42733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364</v>
      </c>
      <c r="H2" s="134"/>
      <c r="I2" s="270" t="s">
        <v>553</v>
      </c>
      <c r="J2" s="139" t="e">
        <f>Var_Glob_Bed</f>
        <v>#NAME?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7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782</v>
      </c>
      <c r="F6" s="3" t="s">
        <v>720</v>
      </c>
      <c r="G6" s="517"/>
      <c r="H6" s="3"/>
      <c r="I6" s="3" t="s">
        <v>789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788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795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2" t="str">
        <f>IF(_Neo_AfsprB_WondkweekTekst=0,"",_Neo_AfsprB_WondkweekTekst)</f>
        <v/>
      </c>
      <c r="H31" s="942"/>
      <c r="L31" s="517"/>
      <c r="M31" s="517"/>
    </row>
    <row r="32" spans="1:14" ht="18" customHeight="1" x14ac:dyDescent="0.35">
      <c r="G32" s="942"/>
      <c r="H32" s="942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2"/>
      <c r="H33" s="942"/>
      <c r="L33"/>
    </row>
    <row r="34" spans="1:13" s="517" customFormat="1" ht="18" customHeight="1" x14ac:dyDescent="0.4">
      <c r="A34"/>
      <c r="B34" s="3" t="s">
        <v>1026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1028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753</v>
      </c>
      <c r="M44" s="518"/>
    </row>
    <row r="45" spans="1:13" ht="18" customHeight="1" x14ac:dyDescent="0.35">
      <c r="B45" s="518" t="s">
        <v>782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788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1026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720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766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782</v>
      </c>
      <c r="E6" s="3" t="s">
        <v>720</v>
      </c>
      <c r="I6" s="553" t="s">
        <v>766</v>
      </c>
    </row>
    <row r="7" spans="1:13" x14ac:dyDescent="0.35">
      <c r="A7" s="518" t="s">
        <v>715</v>
      </c>
      <c r="B7" s="577"/>
      <c r="E7" t="s">
        <v>722</v>
      </c>
      <c r="F7" s="577"/>
      <c r="I7" s="554" t="s">
        <v>752</v>
      </c>
      <c r="J7" s="577"/>
    </row>
    <row r="8" spans="1:13" x14ac:dyDescent="0.35">
      <c r="A8" s="518" t="s">
        <v>299</v>
      </c>
      <c r="B8" s="577"/>
      <c r="C8" s="583"/>
      <c r="D8" s="821"/>
      <c r="E8" t="s">
        <v>723</v>
      </c>
      <c r="F8" s="577"/>
      <c r="G8" t="s">
        <v>724</v>
      </c>
      <c r="H8" s="577"/>
      <c r="I8" s="554" t="s">
        <v>944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725</v>
      </c>
      <c r="H9" s="577"/>
      <c r="I9" s="554" t="s">
        <v>760</v>
      </c>
      <c r="J9" s="577"/>
      <c r="M9" s="517"/>
    </row>
    <row r="10" spans="1:13" x14ac:dyDescent="0.35">
      <c r="A10" s="518" t="s">
        <v>706</v>
      </c>
      <c r="B10" s="577"/>
      <c r="G10" t="s">
        <v>726</v>
      </c>
      <c r="H10" s="577"/>
      <c r="I10" s="554" t="s">
        <v>716</v>
      </c>
      <c r="J10" s="577"/>
      <c r="M10" s="517"/>
    </row>
    <row r="11" spans="1:13" x14ac:dyDescent="0.35">
      <c r="A11" s="518" t="s">
        <v>840</v>
      </c>
      <c r="B11" s="577"/>
      <c r="C11" s="518" t="s">
        <v>784</v>
      </c>
      <c r="D11" s="578"/>
      <c r="G11" t="s">
        <v>727</v>
      </c>
      <c r="H11" s="577"/>
      <c r="I11" s="554"/>
      <c r="J11" s="577"/>
      <c r="M11" s="517"/>
    </row>
    <row r="12" spans="1:13" x14ac:dyDescent="0.35">
      <c r="A12" s="518" t="s">
        <v>842</v>
      </c>
      <c r="B12" s="705"/>
      <c r="C12" s="550" t="s">
        <v>785</v>
      </c>
      <c r="D12" s="578"/>
      <c r="E12" s="518" t="s">
        <v>728</v>
      </c>
      <c r="F12" s="577"/>
      <c r="I12" s="554" t="s">
        <v>761</v>
      </c>
      <c r="J12" s="577"/>
      <c r="M12" s="517"/>
    </row>
    <row r="13" spans="1:13" x14ac:dyDescent="0.35">
      <c r="C13" s="518" t="s">
        <v>786</v>
      </c>
      <c r="D13" s="578"/>
      <c r="E13" s="518" t="s">
        <v>729</v>
      </c>
      <c r="F13" s="577"/>
      <c r="G13" t="s">
        <v>736</v>
      </c>
      <c r="H13" s="577"/>
      <c r="I13" s="554" t="s">
        <v>712</v>
      </c>
      <c r="J13" s="577"/>
      <c r="M13" s="517"/>
    </row>
    <row r="14" spans="1:13" x14ac:dyDescent="0.35">
      <c r="C14" s="518" t="s">
        <v>787</v>
      </c>
      <c r="D14" s="578"/>
      <c r="E14" s="518" t="s">
        <v>730</v>
      </c>
      <c r="F14" s="577"/>
      <c r="I14" s="554" t="s">
        <v>713</v>
      </c>
      <c r="J14" s="577"/>
      <c r="M14" s="517"/>
    </row>
    <row r="15" spans="1:13" x14ac:dyDescent="0.35">
      <c r="A15" s="518" t="s">
        <v>841</v>
      </c>
      <c r="B15" s="577"/>
      <c r="E15" s="518" t="s">
        <v>731</v>
      </c>
      <c r="F15" s="577"/>
      <c r="G15" t="s">
        <v>737</v>
      </c>
      <c r="H15" s="577"/>
      <c r="I15" s="554" t="s">
        <v>714</v>
      </c>
      <c r="J15" s="577"/>
      <c r="M15" s="517"/>
    </row>
    <row r="16" spans="1:13" x14ac:dyDescent="0.35">
      <c r="A16" t="s">
        <v>708</v>
      </c>
      <c r="B16" s="577"/>
      <c r="E16" s="517"/>
      <c r="G16" t="s">
        <v>738</v>
      </c>
      <c r="H16" s="577"/>
      <c r="I16" s="554" t="s">
        <v>765</v>
      </c>
      <c r="J16" s="577"/>
      <c r="M16" s="517"/>
    </row>
    <row r="17" spans="1:13" x14ac:dyDescent="0.35">
      <c r="A17" s="518" t="s">
        <v>707</v>
      </c>
      <c r="B17" s="577"/>
      <c r="E17" s="518" t="s">
        <v>426</v>
      </c>
      <c r="F17" s="577"/>
      <c r="I17" s="554" t="s">
        <v>945</v>
      </c>
      <c r="J17" s="577"/>
      <c r="K17" s="583"/>
      <c r="L17" s="583"/>
      <c r="M17" s="517"/>
    </row>
    <row r="18" spans="1:13" x14ac:dyDescent="0.35">
      <c r="A18" s="518" t="s">
        <v>711</v>
      </c>
      <c r="B18" s="577"/>
      <c r="C18" s="577"/>
      <c r="D18" s="578"/>
      <c r="E18" s="518" t="s">
        <v>732</v>
      </c>
      <c r="F18" s="577"/>
      <c r="G18" t="s">
        <v>739</v>
      </c>
      <c r="H18" s="577"/>
      <c r="I18" s="554" t="s">
        <v>426</v>
      </c>
      <c r="J18" s="577"/>
      <c r="M18" s="517"/>
    </row>
    <row r="19" spans="1:13" x14ac:dyDescent="0.35">
      <c r="A19" s="518" t="s">
        <v>709</v>
      </c>
      <c r="B19" s="577"/>
      <c r="E19" s="517"/>
      <c r="G19" t="s">
        <v>740</v>
      </c>
      <c r="H19" s="577"/>
      <c r="I19" s="554" t="s">
        <v>762</v>
      </c>
      <c r="J19" s="577"/>
      <c r="M19" s="517"/>
    </row>
    <row r="20" spans="1:13" x14ac:dyDescent="0.35">
      <c r="E20" s="517"/>
      <c r="G20" t="s">
        <v>741</v>
      </c>
      <c r="H20" s="577"/>
      <c r="I20" s="554" t="s">
        <v>946</v>
      </c>
      <c r="J20" s="577"/>
      <c r="K20" s="822"/>
      <c r="L20" s="583"/>
      <c r="M20" s="517"/>
    </row>
    <row r="21" spans="1:13" ht="13.2" x14ac:dyDescent="0.4">
      <c r="A21" s="3" t="s">
        <v>788</v>
      </c>
      <c r="B21" s="577"/>
      <c r="E21" s="518" t="s">
        <v>733</v>
      </c>
      <c r="F21" s="577"/>
      <c r="I21" s="554"/>
      <c r="J21" s="517"/>
      <c r="K21" s="518" t="s">
        <v>947</v>
      </c>
      <c r="L21" s="577"/>
      <c r="M21" s="517"/>
    </row>
    <row r="22" spans="1:13" x14ac:dyDescent="0.35">
      <c r="A22" s="518" t="s">
        <v>721</v>
      </c>
      <c r="B22" s="577"/>
      <c r="C22" t="str">
        <f>IF(OR(D22=0,D22=1,D22=""),"",INDEX(tbl_Ped_aEEG,D22,1))</f>
        <v/>
      </c>
      <c r="D22" s="578"/>
      <c r="E22" s="518" t="s">
        <v>734</v>
      </c>
      <c r="F22" s="577"/>
      <c r="G22" t="s">
        <v>742</v>
      </c>
      <c r="H22" s="577"/>
      <c r="I22" s="554"/>
      <c r="J22" s="517"/>
      <c r="K22" s="518" t="s">
        <v>335</v>
      </c>
      <c r="L22" s="577"/>
      <c r="M22" s="517"/>
    </row>
    <row r="23" spans="1:13" x14ac:dyDescent="0.35">
      <c r="A23" s="518" t="s">
        <v>427</v>
      </c>
      <c r="B23" s="577"/>
      <c r="E23" s="518" t="s">
        <v>735</v>
      </c>
      <c r="F23" s="577"/>
      <c r="G23" t="s">
        <v>743</v>
      </c>
      <c r="H23" s="577"/>
      <c r="I23" s="554"/>
      <c r="J23" s="517"/>
      <c r="K23" s="518" t="s">
        <v>948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744</v>
      </c>
      <c r="H24" s="577"/>
      <c r="I24" s="554" t="s">
        <v>790</v>
      </c>
      <c r="J24" s="577"/>
      <c r="K24" s="518" t="s">
        <v>791</v>
      </c>
      <c r="L24" s="577"/>
      <c r="M24" s="517"/>
    </row>
    <row r="25" spans="1:13" x14ac:dyDescent="0.35">
      <c r="A25" s="518" t="s">
        <v>758</v>
      </c>
      <c r="B25" s="577"/>
      <c r="E25" s="517"/>
      <c r="G25" t="s">
        <v>745</v>
      </c>
      <c r="H25" s="577"/>
      <c r="I25" s="554"/>
      <c r="K25" s="518" t="s">
        <v>792</v>
      </c>
      <c r="L25" s="577"/>
      <c r="M25" s="517"/>
    </row>
    <row r="26" spans="1:13" x14ac:dyDescent="0.35">
      <c r="A26" s="518" t="s">
        <v>759</v>
      </c>
      <c r="B26" s="577"/>
      <c r="E26" s="517"/>
      <c r="G26" t="s">
        <v>746</v>
      </c>
      <c r="H26" s="577"/>
      <c r="I26" s="554"/>
      <c r="K26" s="518" t="s">
        <v>793</v>
      </c>
      <c r="L26" s="577"/>
      <c r="M26" s="517"/>
    </row>
    <row r="27" spans="1:13" x14ac:dyDescent="0.35">
      <c r="A27" s="518" t="s">
        <v>428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747</v>
      </c>
      <c r="H27" s="577"/>
      <c r="I27" s="554"/>
      <c r="K27" s="518" t="s">
        <v>794</v>
      </c>
      <c r="L27" s="577"/>
      <c r="M27" s="517"/>
    </row>
    <row r="28" spans="1:13" x14ac:dyDescent="0.35">
      <c r="A28" s="518" t="s">
        <v>843</v>
      </c>
      <c r="B28" s="577"/>
      <c r="E28" s="517"/>
      <c r="G28" t="s">
        <v>748</v>
      </c>
      <c r="H28" s="577"/>
      <c r="I28" s="554"/>
      <c r="K28" s="518" t="s">
        <v>310</v>
      </c>
      <c r="L28" s="577"/>
    </row>
    <row r="29" spans="1:13" x14ac:dyDescent="0.35">
      <c r="A29" s="518" t="s">
        <v>844</v>
      </c>
      <c r="B29" s="577"/>
      <c r="E29" s="517"/>
      <c r="G29" t="s">
        <v>749</v>
      </c>
      <c r="H29" s="577"/>
      <c r="I29" s="554" t="s">
        <v>607</v>
      </c>
      <c r="J29" s="577"/>
      <c r="K29" s="577"/>
    </row>
    <row r="30" spans="1:13" x14ac:dyDescent="0.35">
      <c r="A30" s="518" t="s">
        <v>710</v>
      </c>
      <c r="B30" s="577"/>
      <c r="E30" s="517"/>
      <c r="G30" t="s">
        <v>750</v>
      </c>
      <c r="H30" s="577"/>
      <c r="I30" s="554"/>
    </row>
    <row r="31" spans="1:13" x14ac:dyDescent="0.35">
      <c r="A31" s="518" t="s">
        <v>32</v>
      </c>
      <c r="B31" s="577"/>
      <c r="E31" s="518" t="s">
        <v>751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1026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845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943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1029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764</v>
      </c>
      <c r="B43" s="577"/>
      <c r="C43" s="518" t="s">
        <v>1030</v>
      </c>
      <c r="D43" s="578"/>
      <c r="E43" s="517"/>
    </row>
    <row r="44" spans="1:9" x14ac:dyDescent="0.35">
      <c r="A44" s="518" t="s">
        <v>962</v>
      </c>
      <c r="B44" s="577"/>
      <c r="C44" s="518" t="s">
        <v>1030</v>
      </c>
      <c r="D44" s="578"/>
      <c r="E44" s="517"/>
    </row>
    <row r="45" spans="1:9" x14ac:dyDescent="0.35">
      <c r="A45" s="554" t="s">
        <v>763</v>
      </c>
      <c r="B45" s="577"/>
      <c r="C45" s="518" t="s">
        <v>1030</v>
      </c>
      <c r="D45" s="578"/>
      <c r="E45" s="517"/>
    </row>
    <row r="46" spans="1:9" x14ac:dyDescent="0.35">
      <c r="A46" s="518" t="s">
        <v>1027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1028</v>
      </c>
      <c r="D47" s="578"/>
    </row>
    <row r="55" spans="1:3" ht="13.2" x14ac:dyDescent="0.4">
      <c r="A55" s="3" t="s">
        <v>753</v>
      </c>
    </row>
    <row r="56" spans="1:3" x14ac:dyDescent="0.35">
      <c r="A56" s="518" t="s">
        <v>782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1026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42733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364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772</v>
      </c>
      <c r="E10" s="533"/>
      <c r="F10" s="382" t="s">
        <v>773</v>
      </c>
      <c r="G10" s="533"/>
      <c r="H10" s="382" t="s">
        <v>774</v>
      </c>
      <c r="I10" s="533"/>
      <c r="J10" s="382" t="s">
        <v>160</v>
      </c>
      <c r="K10" s="533"/>
      <c r="L10" s="382" t="s">
        <v>775</v>
      </c>
      <c r="M10" s="533"/>
      <c r="N10" s="382"/>
      <c r="O10" s="533"/>
      <c r="P10" s="382" t="s">
        <v>1179</v>
      </c>
      <c r="Q10" s="382" t="s">
        <v>779</v>
      </c>
      <c r="R10" s="382" t="s">
        <v>1177</v>
      </c>
      <c r="S10" s="382" t="s">
        <v>779</v>
      </c>
      <c r="T10" s="382" t="s">
        <v>1180</v>
      </c>
      <c r="U10" s="382" t="s">
        <v>779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317</v>
      </c>
      <c r="C43" s="531" t="str">
        <f>IF(_Neo_LabOpm=0,"",_Neo_LabOpm)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13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768</v>
      </c>
      <c r="B3" s="271" t="s">
        <v>769</v>
      </c>
      <c r="D3" s="271" t="s">
        <v>772</v>
      </c>
      <c r="F3" s="271" t="s">
        <v>773</v>
      </c>
      <c r="H3" s="271" t="s">
        <v>774</v>
      </c>
      <c r="J3" s="271" t="s">
        <v>160</v>
      </c>
      <c r="L3" s="287" t="s">
        <v>775</v>
      </c>
      <c r="N3" s="271" t="s">
        <v>776</v>
      </c>
      <c r="P3" s="271" t="s">
        <v>777</v>
      </c>
      <c r="R3" s="271" t="s">
        <v>778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949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701</v>
      </c>
      <c r="D4" s="172" t="s">
        <v>702</v>
      </c>
      <c r="E4" s="172" t="s">
        <v>703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_Neo_Weken</f>
        <v>30</v>
      </c>
      <c r="D5" s="172">
        <f>_Neo_Dagen</f>
        <v>0</v>
      </c>
      <c r="E5" s="172">
        <f>_Neo_Gewicht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>"Maat: "&amp;IF(_Neo_Gewicht&lt;1,2.5,IF(AND(_Neo_Gewicht&gt;=1,_Neo_Gewicht&lt;2),3,3.5))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"&amp;(_Neo_Gewicht+6)*1.2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"&amp;(_Neo_Gewicht+6)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1189</v>
      </c>
      <c r="D10" s="825">
        <f>(1.5*_Neo_Gewicht)+5.5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1190</v>
      </c>
      <c r="D11" s="825">
        <f>(4*_Neo_Gewicht)+7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595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831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408</v>
      </c>
      <c r="C17" s="178" t="s">
        <v>832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704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293</v>
      </c>
      <c r="C19" s="178" t="s">
        <v>833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834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544"/>
      <c r="K21" s="544"/>
      <c r="L21" s="544" t="s">
        <v>1187</v>
      </c>
      <c r="M21" s="544" t="s">
        <v>1188</v>
      </c>
      <c r="N21" s="544" t="s">
        <v>830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294</v>
      </c>
      <c r="C23" s="178" t="s">
        <v>800</v>
      </c>
      <c r="D23" s="828" t="str">
        <f>CONCATENATE(0.0144*_Neo_Gewicht, " mg in 12 ml glucose 10%")</f>
        <v>0,144 mg in 12 ml glucose 10%</v>
      </c>
      <c r="E23" s="180" t="s">
        <v>1191</v>
      </c>
      <c r="F23" s="180"/>
      <c r="G23" s="239" t="s">
        <v>705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835</v>
      </c>
      <c r="D24" s="47" t="str">
        <f>CONCATENATE(7.2*_Neo_Gewicht, " mg in 12 ml glucose 10%")</f>
        <v>72 mg in 12 ml glucose 10%</v>
      </c>
      <c r="E24" s="46" t="s">
        <v>1192</v>
      </c>
      <c r="F24" s="46"/>
      <c r="G24" s="240" t="s">
        <v>355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836</v>
      </c>
      <c r="D25" s="182" t="str">
        <f>CONCATENATE(0.072*_Neo_Gewicht, " mg in 12 ml glucose 10%")</f>
        <v>0,72 mg in 12 ml glucose 10%</v>
      </c>
      <c r="E25" s="829" t="s">
        <v>1193</v>
      </c>
      <c r="F25" s="183"/>
      <c r="G25" s="241" t="s">
        <v>417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296</v>
      </c>
      <c r="D27" s="831" t="str">
        <f>CONCATENATE(0.1*_Neo_Gewicht, " mg")</f>
        <v>1 mg</v>
      </c>
      <c r="E27" s="832" t="str">
        <f>"= "&amp;0.02*_Neo_Gewicht&amp;"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1194</v>
      </c>
      <c r="D28" s="834" t="str">
        <f>CONCATENATE(20*_Neo_Gewicht, " mg")</f>
        <v>200 mg</v>
      </c>
      <c r="E28" s="835" t="str">
        <f>"= "&amp;0.4*_Neo_Gewicht&amp;"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766</v>
      </c>
      <c r="C30" s="848" t="s">
        <v>1195</v>
      </c>
      <c r="D30" s="860" t="str">
        <f>CONCATENATE(0.225*_Neo_Gewicht," (mmol IV)")</f>
        <v>2,25 (mmol IV)</v>
      </c>
      <c r="E30" s="849" t="str">
        <f>"= "&amp;1*_Neo_Gewicht&amp;"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CONCATENATE(0.1*_Neo_Gewicht," mg")</f>
        <v>1 mg</v>
      </c>
      <c r="E31" s="842" t="str">
        <f>"= "&amp;0.1*_Neo_Gewicht&amp;"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821</v>
      </c>
      <c r="D32" s="851" t="str">
        <f>CONCATENATE(0.6*_Neo_Gewicht," mg")</f>
        <v>6 mg</v>
      </c>
      <c r="E32" s="852" t="str">
        <f>"= "&amp;0.06*_Neo_Gewicht&amp;"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556</v>
      </c>
      <c r="D1" s="272">
        <f>_Neo_Bed</f>
        <v>0</v>
      </c>
      <c r="L1" s="271" t="s">
        <v>557</v>
      </c>
      <c r="M1" s="944">
        <f ca="1">TODAY()</f>
        <v>42733</v>
      </c>
      <c r="N1" s="945"/>
      <c r="O1" s="273">
        <f ca="1">NOW()</f>
        <v>42733.943685648148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373</v>
      </c>
      <c r="M3" s="946">
        <f>_Neo_PatNum</f>
        <v>0</v>
      </c>
      <c r="N3" s="946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7">
        <f>NeoAfspr1700!I12</f>
        <v>42370</v>
      </c>
      <c r="N5" s="947"/>
      <c r="O5" s="947"/>
      <c r="P5" s="947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364 dag(-en)</v>
      </c>
      <c r="N6" s="279" t="s">
        <v>558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559</v>
      </c>
      <c r="Q8" s="284"/>
    </row>
    <row r="9" spans="1:17" x14ac:dyDescent="0.35">
      <c r="B9" s="271" t="str">
        <f>NeoAfspr1700!B14</f>
        <v>Datum:</v>
      </c>
      <c r="D9" s="948">
        <f>NeoAfspr1700!C14</f>
        <v>42370</v>
      </c>
      <c r="E9" s="948"/>
      <c r="F9" s="945"/>
      <c r="I9" s="271" t="str">
        <f>NeoAfspr1700!G16</f>
        <v>Gewicht:</v>
      </c>
      <c r="K9" s="271" t="str">
        <f>NeoAfspr1700!H16</f>
        <v>10 kg</v>
      </c>
      <c r="P9" s="283" t="s">
        <v>560</v>
      </c>
      <c r="Q9" s="284"/>
    </row>
    <row r="10" spans="1:17" x14ac:dyDescent="0.35">
      <c r="B10" s="271" t="str">
        <f>NeoAfspr1700!B15</f>
        <v>Bed:</v>
      </c>
      <c r="F10" s="271">
        <f>_Neo_Arts</f>
        <v>0</v>
      </c>
      <c r="I10" s="949" t="str">
        <f ca="1">"Leeftijd: "&amp;NeoAfspr1700!$H$15</f>
        <v>Leeftijd: 81 weken en 6 dag(-en)</v>
      </c>
      <c r="J10" s="945"/>
      <c r="K10" s="945"/>
      <c r="L10" s="945"/>
      <c r="M10" s="945"/>
      <c r="N10" s="945"/>
      <c r="O10" s="950"/>
      <c r="P10" s="283"/>
      <c r="Q10" s="284"/>
    </row>
    <row r="11" spans="1:17" x14ac:dyDescent="0.35">
      <c r="B11" s="281" t="s">
        <v>561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1046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1047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562</v>
      </c>
      <c r="Q31" s="284"/>
    </row>
    <row r="32" spans="1:17" ht="15.95" customHeight="1" x14ac:dyDescent="0.4">
      <c r="A32" s="271">
        <v>1</v>
      </c>
      <c r="B32" s="294" t="str">
        <f>IF(_Neo_ArtLijn&gt;0,NeoAfspr1700!B30,"")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563</v>
      </c>
      <c r="I49" s="271" t="s">
        <v>564</v>
      </c>
      <c r="L49" s="271" t="s">
        <v>565</v>
      </c>
      <c r="P49" s="283"/>
      <c r="Q49" s="284"/>
    </row>
    <row r="50" spans="2:17" x14ac:dyDescent="0.35">
      <c r="F50" s="307" t="s">
        <v>566</v>
      </c>
      <c r="G50" s="308"/>
      <c r="H50" s="309"/>
      <c r="I50" s="310" t="s">
        <v>567</v>
      </c>
      <c r="J50" s="308"/>
      <c r="K50" s="311"/>
      <c r="L50" s="307" t="s">
        <v>567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383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3" t="s">
        <v>128</v>
      </c>
      <c r="C70" s="943"/>
      <c r="D70" s="943"/>
      <c r="E70" s="943"/>
      <c r="F70" s="943"/>
      <c r="G70" s="943"/>
      <c r="H70" s="943"/>
      <c r="I70" s="943"/>
      <c r="J70" s="943"/>
      <c r="K70" s="943"/>
      <c r="L70" s="943"/>
      <c r="M70" s="943"/>
      <c r="N70" s="943"/>
      <c r="O70" s="943"/>
      <c r="P70" s="943"/>
      <c r="Q70" s="943"/>
    </row>
    <row r="71" spans="2:17" x14ac:dyDescent="0.35">
      <c r="B71" s="271" t="s">
        <v>406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772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773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774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775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779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317</v>
      </c>
      <c r="D78" s="271" t="str">
        <f>IF(_Neo_LabOpm=0,"",_Neo_LabOpm)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3" t="s">
        <v>74</v>
      </c>
      <c r="C81" s="943"/>
      <c r="D81" s="943"/>
      <c r="E81" s="943"/>
      <c r="F81" s="943"/>
      <c r="G81" s="943"/>
      <c r="H81" s="943"/>
      <c r="I81" s="943"/>
      <c r="J81" s="943"/>
      <c r="K81" s="943"/>
      <c r="L81" s="943"/>
      <c r="M81" s="943"/>
      <c r="N81" s="943"/>
      <c r="O81" s="943"/>
      <c r="P81" s="943"/>
      <c r="Q81" s="943"/>
    </row>
    <row r="82" spans="2:17" x14ac:dyDescent="0.35">
      <c r="B82" s="271" t="s">
        <v>782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788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720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1026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766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590</v>
      </c>
      <c r="H1" s="271" t="s">
        <v>570</v>
      </c>
      <c r="J1" s="953">
        <f ca="1">TODAY()</f>
        <v>42733</v>
      </c>
      <c r="K1" s="953"/>
      <c r="L1" s="953"/>
      <c r="M1" s="271" t="s">
        <v>553</v>
      </c>
      <c r="N1" s="293">
        <f>_Neo_Bed</f>
        <v>0</v>
      </c>
    </row>
    <row r="2" spans="1:20" ht="13.2" x14ac:dyDescent="0.4">
      <c r="B2" s="271" t="s">
        <v>569</v>
      </c>
      <c r="D2" s="277" t="str">
        <f>__3_VoorNaam&amp;" "&amp;__2_AchterNaam</f>
        <v>Voornaam Achternaam</v>
      </c>
      <c r="H2" s="271" t="s">
        <v>573</v>
      </c>
      <c r="J2" s="277" t="str">
        <f>IF(_Neo_Arts&gt;0,_Neo_Arts,"")</f>
        <v/>
      </c>
      <c r="M2" s="271" t="s">
        <v>571</v>
      </c>
      <c r="N2" s="954">
        <f ca="1">NOW()</f>
        <v>42733.943685648148</v>
      </c>
      <c r="O2" s="954"/>
    </row>
    <row r="3" spans="1:20" ht="13.2" x14ac:dyDescent="0.4">
      <c r="B3" s="271" t="s">
        <v>572</v>
      </c>
      <c r="D3" s="277">
        <f>_Neo_Gewicht</f>
        <v>10</v>
      </c>
      <c r="E3" s="271" t="s">
        <v>694</v>
      </c>
      <c r="J3" s="279"/>
      <c r="K3" s="279"/>
      <c r="L3" s="279"/>
      <c r="M3" s="271" t="s">
        <v>591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592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IF(B5&lt;&gt;"",IF(D5&lt;&gt;"lidocaine",IF(_Neo_OplHoev1700_1&lt;25,2*TRUNC(_Neo_OplHoev1700_1),TRUNC(_Neo_OplHoev1700_1)),TRUNC(_Neo_OplHoev1700_1*1.5)),"")</f>
        <v/>
      </c>
      <c r="O7" s="391" t="str">
        <f>IF(B5&lt;&gt;"",IF(D5&lt;&gt;"lidocaine",IF(_Neo_OplHoev1700_1&lt;25,(2*_Neo_OplHoev1700_1-N7)*100,(_Neo_OplHoev1700_1-N7)*100),1.5*_Neo_OplHoev1700_1-N7),"")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592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IF(B9&lt;&gt;"",IF(D9&lt;&gt;"lidocaine",IF(_Neo_OplHoev1700_2&lt;25,2*TRUNC(_Neo_OplHoev1700_2),TRUNC(_Neo_OplHoev1700_2)),TRUNC(_Neo_OplHoev1700_2*1.5)),"")</f>
        <v/>
      </c>
      <c r="O11" s="409" t="str">
        <f>IF(B9&lt;&gt;"",IF(D9&lt;&gt;"lidocaine",IF(_Neo_OplHoev1700_2&lt;25,(2*_Neo_OplHoev1700_2-N11)*100,(_Neo_OplHoev1700_2-N11)*100),1.5*_Neo_OplHoev1700_2-N11),"")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592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IF(B13&lt;&gt;"",IF(D13&lt;&gt;"lidocaine",IF(_Neo_OplHoev1700_3&lt;25,2*TRUNC(_Neo_OplHoev1700_3),TRUNC(_Neo_OplHoev1700_3)),TRUNC(_Neo_OplHoev1700_3*1.5)),"")</f>
        <v/>
      </c>
      <c r="O15" s="391" t="str">
        <f>IF(B13&lt;&gt;"",IF(D13&lt;&gt;"lidocaine",IF(_Neo_OplHoev1700_3&lt;25,(2*_Neo_OplHoev1700_3-N15)*100,(_Neo_OplHoev1700_3-N15)*100),1.5*_Neo_OplHoev1700_3-N15),"")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592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IF(B17&lt;&gt;"",IF(D17&lt;&gt;"lidocaine",IF(_Neo_OplHoev1700_4&lt;25,2*TRUNC(_Neo_OplHoev1700_4),TRUNC(_Neo_OplHoev1700_4)),TRUNC(_Neo_OplHoev1700_4*1.5)),"")</f>
        <v/>
      </c>
      <c r="O19" s="409" t="str">
        <f>IF(B17&lt;&gt;"",IF(D17&lt;&gt;"lidocaine",IF(_Neo_OplHoev1700_4&lt;25,(2*_Neo_OplHoev1700_4-N19)*100,(_Neo_OplHoev1700_4-N19)*100),1.5*_Neo_OplHoev1700_4-N19),"")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592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IF(B21&lt;&gt;"",IF(D21&lt;&gt;"lidocaine",IF(_Neo_OplHoev1700_5&lt;25,2*TRUNC(_Neo_OplHoev1700_5),TRUNC(_Neo_OplHoev1700_5)),TRUNC(_Neo_OplHoev1700_5*1.5)),"")</f>
        <v/>
      </c>
      <c r="O23" s="391" t="str">
        <f>IF(B21&lt;&gt;"",IF(D21&lt;&gt;"lidocaine",IF(_Neo_OplHoev1700_5&lt;25,(2*_Neo_OplHoev1700_5-N23)*100,(_Neo_OplHoev1700_5-N23)*100),1.5*_Neo_OplHoev1700_5-N23),"")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592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IF(B25&lt;&gt;"",IF(D25&lt;&gt;"lidocaine",IF(_Neo_OplHoev1700_6&lt;25,2*TRUNC(_Neo_OplHoev1700_6),TRUNC(_Neo_OplHoev1700_6)),TRUNC(_Neo_OplHoev1700_6*1.5)),"")</f>
        <v/>
      </c>
      <c r="O27" s="409" t="str">
        <f>IF(B25&lt;&gt;"",IF(D25&lt;&gt;"lidocaine",IF(_Neo_OplHoev1700_6&lt;25,(2*_Neo_OplHoev1700_6-N27)*100,(_Neo_OplHoev1700_6-N27)*100),1.5*_Neo_OplHoev1700_6-N27),"")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592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IF(B29&lt;&gt;"",IF(D29&lt;&gt;"lidocaine",IF(_Neo_OplHoev1700_7&lt;25,2*TRUNC(_Neo_OplHoev1700_7),TRUNC(_Neo_OplHoev1700_7)),TRUNC(_Neo_OplHoev1700_7*1.5)),"")</f>
        <v/>
      </c>
      <c r="O31" s="391" t="str">
        <f>IF(B29&lt;&gt;"",IF(D29&lt;&gt;"lidocaine",IF(_Neo_OplHoev1700_7&lt;25,(2*_Neo_OplHoev1700_7-N31)*100,(_Neo_OplHoev1700_7-N31)*100),1.5*_Neo_OplHoev1700_7-N31),"")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592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IF(B33&lt;&gt;"",IF(D33&lt;&gt;"lidocaine",IF(_Neo_OplHoev1700_8&lt;25,2*TRUNC(_Neo_OplHoev1700_8),TRUNC(_Neo_OplHoev1700_8)),TRUNC(_Neo_OplHoev1700_8*1.5)),"")</f>
        <v/>
      </c>
      <c r="O35" s="409" t="str">
        <f>IF(B33&lt;&gt;"",IF(D33&lt;&gt;"lidocaine",IF(_Neo_OplHoev1700_8&lt;25,(2*_Neo_OplHoev1700_8-N35)*100,(_Neo_OplHoev1700_8-N35)*100),1.5*_Neo_OplHoev1700_8-N35),"")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592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IF(B37&lt;&gt;"",IF(D37&lt;&gt;"lidocaine",IF(_Neo_OplHoev1700_9&lt;25,2*TRUNC(_Neo_OplHoev1700_9),TRUNC(_Neo_OplHoev1700_9)),TRUNC(_Neo_OplHoev1700_9*1.5)),"")</f>
        <v/>
      </c>
      <c r="O39" s="391" t="str">
        <f>IF(B37&lt;&gt;"",IF(D37&lt;&gt;"lidocaine",IF(_Neo_OplHoev1700_9&lt;25,(2*_Neo_OplHoev1700_9-N39)*100,(_Neo_OplHoev1700_9-N39)*100),1.5*_Neo_OplHoev1700_9-N39),"")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1">
        <f ca="1">TODAY()</f>
        <v>42733</v>
      </c>
      <c r="B47" s="951"/>
      <c r="C47" s="320" t="str">
        <f>"Bed "&amp;_Neo_Bed</f>
        <v>Bed 0</v>
      </c>
      <c r="E47" s="320">
        <v>1</v>
      </c>
      <c r="G47" s="951">
        <f ca="1">TODAY()</f>
        <v>42733</v>
      </c>
      <c r="H47" s="951"/>
      <c r="I47" s="320" t="str">
        <f>"Bed "&amp;_Neo_Bed</f>
        <v>Bed 0</v>
      </c>
      <c r="K47" s="320">
        <v>2</v>
      </c>
      <c r="M47" s="951">
        <f ca="1">TODAY()</f>
        <v>42733</v>
      </c>
      <c r="N47" s="952"/>
      <c r="O47" s="320" t="str">
        <f>"Bed "&amp;_Neo_Bed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IF(_Neo_OplHoev1700_1&gt;0,"("&amp;N7-_Neo_OplHoev1700_1&amp;"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IF(_Neo_OplHoev1700_2&gt;0,"("&amp;N11-_Neo_OplHoev1700_2&amp;"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IF(_Neo_OplHoev1700_3&gt;0,"("&amp;N15-_Neo_OplHoev1700_3&amp;"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1">
        <f ca="1">TODAY()+1</f>
        <v>42734</v>
      </c>
      <c r="F52" s="951"/>
      <c r="G52" s="320"/>
      <c r="H52" s="320"/>
      <c r="I52" s="320"/>
      <c r="J52" s="320" t="str">
        <f>"Exp: "</f>
        <v xml:space="preserve">Exp: </v>
      </c>
      <c r="K52" s="951">
        <f ca="1">TODAY()+1</f>
        <v>42734</v>
      </c>
      <c r="L52" s="951"/>
      <c r="M52" s="320"/>
      <c r="N52" s="320"/>
      <c r="O52" s="320"/>
      <c r="P52" s="320" t="str">
        <f>"Exp: "</f>
        <v xml:space="preserve">Exp: </v>
      </c>
      <c r="Q52" s="951">
        <f ca="1">TODAY()+1</f>
        <v>42734</v>
      </c>
      <c r="R52" s="951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1">
        <f ca="1">TODAY()</f>
        <v>42733</v>
      </c>
      <c r="B58" s="952"/>
      <c r="C58" s="320" t="str">
        <f>"Bed "&amp;_Neo_Bed</f>
        <v>Bed 0</v>
      </c>
      <c r="D58" s="320"/>
      <c r="E58" s="320">
        <v>4</v>
      </c>
      <c r="F58" s="320"/>
      <c r="G58" s="951">
        <f ca="1">TODAY()</f>
        <v>42733</v>
      </c>
      <c r="H58" s="952"/>
      <c r="I58" s="320" t="str">
        <f>"Bed "&amp;_Neo_Bed</f>
        <v>Bed 0</v>
      </c>
      <c r="J58" s="320"/>
      <c r="K58" s="320">
        <v>5</v>
      </c>
      <c r="L58" s="320"/>
      <c r="M58" s="951">
        <f ca="1">TODAY()</f>
        <v>42733</v>
      </c>
      <c r="N58" s="952"/>
      <c r="O58" s="320" t="str">
        <f>"Bed "&amp;_Neo_Bed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IF(_Neo_OplHoev1700_4&gt;0,"("&amp;N19-_Neo_OplHoev1700_4&amp;"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IF(_Neo_OplHoev1700_5&gt;0,"("&amp;N23-_Neo_OplHoev1700_5&amp;"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IF(_Neo_OplHoev1700_6&gt;0,"("&amp;N27-_Neo_OplHoev1700_6&amp;"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1">
        <f ca="1">TODAY()+1</f>
        <v>42734</v>
      </c>
      <c r="F63" s="951"/>
      <c r="G63" s="320"/>
      <c r="H63" s="320"/>
      <c r="I63" s="320"/>
      <c r="J63" s="320" t="str">
        <f>"Exp: "</f>
        <v xml:space="preserve">Exp: </v>
      </c>
      <c r="K63" s="951">
        <f ca="1">TODAY()+1</f>
        <v>42734</v>
      </c>
      <c r="L63" s="951"/>
      <c r="M63" s="320"/>
      <c r="N63" s="320"/>
      <c r="O63" s="320"/>
      <c r="P63" s="320" t="str">
        <f>"Exp: "</f>
        <v xml:space="preserve">Exp: </v>
      </c>
      <c r="Q63" s="951">
        <f ca="1">TODAY()+1</f>
        <v>42734</v>
      </c>
      <c r="R63" s="951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1807</vt:i4>
      </vt:variant>
    </vt:vector>
  </HeadingPairs>
  <TitlesOfParts>
    <vt:vector size="186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_Glob_MedDiscATC_01</vt:lpstr>
      <vt:lpstr>_Glob_MedDiscATC_02</vt:lpstr>
      <vt:lpstr>_Glob_MedDiscATC_03</vt:lpstr>
      <vt:lpstr>_Glob_MedDiscATC_04</vt:lpstr>
      <vt:lpstr>_Glob_MedDiscATC_05</vt:lpstr>
      <vt:lpstr>_Glob_MedDiscATC_06</vt:lpstr>
      <vt:lpstr>_Glob_MedDiscATC_07</vt:lpstr>
      <vt:lpstr>_Glob_MedDiscATC_08</vt:lpstr>
      <vt:lpstr>_Glob_MedDiscATC_09</vt:lpstr>
      <vt:lpstr>_Glob_MedDiscATC_10</vt:lpstr>
      <vt:lpstr>_Glob_MedDiscATC_11</vt:lpstr>
      <vt:lpstr>_Glob_MedDiscATC_12</vt:lpstr>
      <vt:lpstr>_Glob_MedDiscATC_13</vt:lpstr>
      <vt:lpstr>_Glob_MedDiscATC_14</vt:lpstr>
      <vt:lpstr>_Glob_MedDiscATC_15</vt:lpstr>
      <vt:lpstr>_Glob_MedDiscATC_16</vt:lpstr>
      <vt:lpstr>_Glob_MedDiscATC_17</vt:lpstr>
      <vt:lpstr>_Glob_MedDiscATC_18</vt:lpstr>
      <vt:lpstr>_Glob_MedDiscATC_19</vt:lpstr>
      <vt:lpstr>_Glob_MedDiscATC_20</vt:lpstr>
      <vt:lpstr>_Glob_MedDiscATC_21</vt:lpstr>
      <vt:lpstr>_Glob_MedDiscATC_22</vt:lpstr>
      <vt:lpstr>_Glob_MedDiscATC_23</vt:lpstr>
      <vt:lpstr>_Glob_MedDiscATC_24</vt:lpstr>
      <vt:lpstr>_Glob_MedDiscATC_25</vt:lpstr>
      <vt:lpstr>_Glob_MedDiscATC_26</vt:lpstr>
      <vt:lpstr>_Glob_MedDiscATC_27</vt:lpstr>
      <vt:lpstr>_Glob_MedDiscATC_28</vt:lpstr>
      <vt:lpstr>_Glob_MedDiscATC_29</vt:lpstr>
      <vt:lpstr>_Glob_MedDiscATC_30</vt:lpstr>
      <vt:lpstr>_Glob_MedDiscDoseEenh_01</vt:lpstr>
      <vt:lpstr>_Glob_MedDiscDoseEenh_02</vt:lpstr>
      <vt:lpstr>_Glob_MedDiscDoseEenh_03</vt:lpstr>
      <vt:lpstr>_Glob_MedDiscDoseEenh_04</vt:lpstr>
      <vt:lpstr>_Glob_MedDiscDoseEenh_05</vt:lpstr>
      <vt:lpstr>_Glob_MedDiscDoseEenh_06</vt:lpstr>
      <vt:lpstr>_Glob_MedDiscDoseEenh_07</vt:lpstr>
      <vt:lpstr>_Glob_MedDiscDoseEenh_08</vt:lpstr>
      <vt:lpstr>_Glob_MedDiscDoseEenh_09</vt:lpstr>
      <vt:lpstr>_Glob_MedDiscDoseEenh_10</vt:lpstr>
      <vt:lpstr>_Glob_MedDiscDoseEenh_11</vt:lpstr>
      <vt:lpstr>_Glob_MedDiscDoseEenh_12</vt:lpstr>
      <vt:lpstr>_Glob_MedDiscDoseEenh_13</vt:lpstr>
      <vt:lpstr>_Glob_MedDiscDoseEenh_14</vt:lpstr>
      <vt:lpstr>_Glob_MedDiscDoseEenh_15</vt:lpstr>
      <vt:lpstr>_Glob_MedDiscDoseEenh_16</vt:lpstr>
      <vt:lpstr>_Glob_MedDiscDoseEenh_17</vt:lpstr>
      <vt:lpstr>_Glob_MedDiscDoseEenh_18</vt:lpstr>
      <vt:lpstr>_Glob_MedDiscDoseEenh_19</vt:lpstr>
      <vt:lpstr>_Glob_MedDiscDoseEenh_20</vt:lpstr>
      <vt:lpstr>_Glob_MedDiscDoseEenh_21</vt:lpstr>
      <vt:lpstr>_Glob_MedDiscDoseEenh_22</vt:lpstr>
      <vt:lpstr>_Glob_MedDiscDoseEenh_23</vt:lpstr>
      <vt:lpstr>_Glob_MedDiscDoseEenh_24</vt:lpstr>
      <vt:lpstr>_Glob_MedDiscDoseEenh_25</vt:lpstr>
      <vt:lpstr>_Glob_MedDiscDoseEenh_26</vt:lpstr>
      <vt:lpstr>_Glob_MedDiscDoseEenh_27</vt:lpstr>
      <vt:lpstr>_Glob_MedDiscDoseEenh_28</vt:lpstr>
      <vt:lpstr>_Glob_MedDiscDoseEenh_29</vt:lpstr>
      <vt:lpstr>_Glob_MedDiscDoseEenh_30</vt:lpstr>
      <vt:lpstr>_Glob_MedDiscDoseHoev_01</vt:lpstr>
      <vt:lpstr>_Glob_MedDiscDoseHoev_02</vt:lpstr>
      <vt:lpstr>_Glob_MedDiscDoseHoev_03</vt:lpstr>
      <vt:lpstr>_Glob_MedDiscDoseHoev_04</vt:lpstr>
      <vt:lpstr>_Glob_MedDiscDoseHoev_05</vt:lpstr>
      <vt:lpstr>_Glob_MedDiscDoseHoev_06</vt:lpstr>
      <vt:lpstr>_Glob_MedDiscDoseHoev_07</vt:lpstr>
      <vt:lpstr>_Glob_MedDiscDoseHoev_08</vt:lpstr>
      <vt:lpstr>_Glob_MedDiscDoseHoev_09</vt:lpstr>
      <vt:lpstr>_Glob_MedDiscDoseHoev_10</vt:lpstr>
      <vt:lpstr>_Glob_MedDiscDoseHoev_11</vt:lpstr>
      <vt:lpstr>_Glob_MedDiscDoseHoev_12</vt:lpstr>
      <vt:lpstr>_Glob_MedDiscDoseHoev_13</vt:lpstr>
      <vt:lpstr>_Glob_MedDiscDoseHoev_14</vt:lpstr>
      <vt:lpstr>_Glob_MedDiscDoseHoev_15</vt:lpstr>
      <vt:lpstr>_Glob_MedDiscDoseHoev_16</vt:lpstr>
      <vt:lpstr>_Glob_MedDiscDoseHoev_17</vt:lpstr>
      <vt:lpstr>_Glob_MedDiscDoseHoev_18</vt:lpstr>
      <vt:lpstr>_Glob_MedDiscDoseHoev_19</vt:lpstr>
      <vt:lpstr>_Glob_MedDiscDoseHoev_20</vt:lpstr>
      <vt:lpstr>_Glob_MedDiscDoseHoev_21</vt:lpstr>
      <vt:lpstr>_Glob_MedDiscDoseHoev_22</vt:lpstr>
      <vt:lpstr>_Glob_MedDiscDoseHoev_23</vt:lpstr>
      <vt:lpstr>_Glob_MedDiscDoseHoev_24</vt:lpstr>
      <vt:lpstr>_Glob_MedDiscDoseHoev_25</vt:lpstr>
      <vt:lpstr>_Glob_MedDiscDoseHoev_26</vt:lpstr>
      <vt:lpstr>_Glob_MedDiscDoseHoev_27</vt:lpstr>
      <vt:lpstr>_Glob_MedDiscDoseHoev_28</vt:lpstr>
      <vt:lpstr>_Glob_MedDiscDoseHoev_29</vt:lpstr>
      <vt:lpstr>_Glob_MedDiscDoseHoev_30</vt:lpstr>
      <vt:lpstr>_Glob_MedDiscEtiket_01</vt:lpstr>
      <vt:lpstr>_Glob_MedDiscEtiket_02</vt:lpstr>
      <vt:lpstr>_Glob_MedDiscEtiket_03</vt:lpstr>
      <vt:lpstr>_Glob_MedDiscEtiket_04</vt:lpstr>
      <vt:lpstr>_Glob_MedDiscEtiket_05</vt:lpstr>
      <vt:lpstr>_Glob_MedDiscEtiket_06</vt:lpstr>
      <vt:lpstr>_Glob_MedDiscEtiket_07</vt:lpstr>
      <vt:lpstr>_Glob_MedDiscEtiket_08</vt:lpstr>
      <vt:lpstr>_Glob_MedDiscEtiket_09</vt:lpstr>
      <vt:lpstr>_Glob_MedDiscEtiket_10</vt:lpstr>
      <vt:lpstr>_Glob_MedDiscEtiket_11</vt:lpstr>
      <vt:lpstr>_Glob_MedDiscEtiket_12</vt:lpstr>
      <vt:lpstr>_Glob_MedDiscEtiket_13</vt:lpstr>
      <vt:lpstr>_Glob_MedDiscEtiket_14</vt:lpstr>
      <vt:lpstr>_Glob_MedDiscEtiket_15</vt:lpstr>
      <vt:lpstr>_Glob_MedDiscEtiket_16</vt:lpstr>
      <vt:lpstr>_Glob_MedDiscEtiket_17</vt:lpstr>
      <vt:lpstr>_Glob_MedDiscEtiket_18</vt:lpstr>
      <vt:lpstr>_Glob_MedDiscEtiket_19</vt:lpstr>
      <vt:lpstr>_Glob_MedDiscEtiket_20</vt:lpstr>
      <vt:lpstr>_Glob_MedDiscEtiket_21</vt:lpstr>
      <vt:lpstr>_Glob_MedDiscEtiket_22</vt:lpstr>
      <vt:lpstr>_Glob_MedDiscEtiket_23</vt:lpstr>
      <vt:lpstr>_Glob_MedDiscEtiket_24</vt:lpstr>
      <vt:lpstr>_Glob_MedDiscEtiket_25</vt:lpstr>
      <vt:lpstr>_Glob_MedDiscEtiket_26</vt:lpstr>
      <vt:lpstr>_Glob_MedDiscEtiket_27</vt:lpstr>
      <vt:lpstr>_Glob_MedDiscEtiket_28</vt:lpstr>
      <vt:lpstr>_Glob_MedDiscEtiket_29</vt:lpstr>
      <vt:lpstr>_Glob_MedDiscEtiket_30</vt:lpstr>
      <vt:lpstr>_Glob_MedDiscGeneric_01</vt:lpstr>
      <vt:lpstr>_Glob_MedDiscGeneric_02</vt:lpstr>
      <vt:lpstr>_Glob_MedDiscGeneric_03</vt:lpstr>
      <vt:lpstr>_Glob_MedDiscGeneric_04</vt:lpstr>
      <vt:lpstr>_Glob_MedDiscGeneric_05</vt:lpstr>
      <vt:lpstr>_Glob_MedDiscGeneric_06</vt:lpstr>
      <vt:lpstr>_Glob_MedDiscGeneric_07</vt:lpstr>
      <vt:lpstr>_Glob_MedDiscGeneric_08</vt:lpstr>
      <vt:lpstr>_Glob_MedDiscGeneric_09</vt:lpstr>
      <vt:lpstr>_Glob_MedDiscGeneric_10</vt:lpstr>
      <vt:lpstr>_Glob_MedDiscGeneric_11</vt:lpstr>
      <vt:lpstr>_Glob_MedDiscGeneric_12</vt:lpstr>
      <vt:lpstr>_Glob_MedDiscGeneric_13</vt:lpstr>
      <vt:lpstr>_Glob_MedDiscGeneric_14</vt:lpstr>
      <vt:lpstr>_Glob_MedDiscGeneric_15</vt:lpstr>
      <vt:lpstr>_Glob_MedDiscGeneric_16</vt:lpstr>
      <vt:lpstr>_Glob_MedDiscGeneric_17</vt:lpstr>
      <vt:lpstr>_Glob_MedDiscGeneric_18</vt:lpstr>
      <vt:lpstr>_Glob_MedDiscGeneric_19</vt:lpstr>
      <vt:lpstr>_Glob_MedDiscGeneric_20</vt:lpstr>
      <vt:lpstr>_Glob_MedDiscGeneric_21</vt:lpstr>
      <vt:lpstr>_Glob_MedDiscGeneric_22</vt:lpstr>
      <vt:lpstr>_Glob_MedDiscGeneric_23</vt:lpstr>
      <vt:lpstr>_Glob_MedDiscGeneric_24</vt:lpstr>
      <vt:lpstr>_Glob_MedDiscGeneric_25</vt:lpstr>
      <vt:lpstr>_Glob_MedDiscGeneric_26</vt:lpstr>
      <vt:lpstr>_Glob_MedDiscGeneric_27</vt:lpstr>
      <vt:lpstr>_Glob_MedDiscGeneric_28</vt:lpstr>
      <vt:lpstr>_Glob_MedDiscGeneric_29</vt:lpstr>
      <vt:lpstr>_Glob_MedDiscGeneric_30</vt:lpstr>
      <vt:lpstr>_Glob_MedDiscGPK_01</vt:lpstr>
      <vt:lpstr>_Glob_MedDiscGPK_02</vt:lpstr>
      <vt:lpstr>_Glob_MedDiscGPK_03</vt:lpstr>
      <vt:lpstr>_Glob_MedDiscGPK_04</vt:lpstr>
      <vt:lpstr>_Glob_MedDiscGPK_05</vt:lpstr>
      <vt:lpstr>_Glob_MedDiscGPK_06</vt:lpstr>
      <vt:lpstr>_Glob_MedDiscGPK_07</vt:lpstr>
      <vt:lpstr>_Glob_MedDiscGPK_08</vt:lpstr>
      <vt:lpstr>_Glob_MedDiscGPK_09</vt:lpstr>
      <vt:lpstr>_Glob_MedDiscGPK_10</vt:lpstr>
      <vt:lpstr>_Glob_MedDiscGPK_11</vt:lpstr>
      <vt:lpstr>_Glob_MedDiscGPK_12</vt:lpstr>
      <vt:lpstr>_Glob_MedDiscGPK_13</vt:lpstr>
      <vt:lpstr>_Glob_MedDiscGPK_14</vt:lpstr>
      <vt:lpstr>_Glob_MedDiscGPK_15</vt:lpstr>
      <vt:lpstr>_Glob_MedDiscGPK_16</vt:lpstr>
      <vt:lpstr>_Glob_MedDiscGPK_17</vt:lpstr>
      <vt:lpstr>_Glob_MedDiscGPK_18</vt:lpstr>
      <vt:lpstr>_Glob_MedDiscGPK_19</vt:lpstr>
      <vt:lpstr>_Glob_MedDiscGPK_20</vt:lpstr>
      <vt:lpstr>_Glob_MedDiscGPK_21</vt:lpstr>
      <vt:lpstr>_Glob_MedDiscGPK_22</vt:lpstr>
      <vt:lpstr>_Glob_MedDiscGPK_23</vt:lpstr>
      <vt:lpstr>_Glob_MedDiscGPK_24</vt:lpstr>
      <vt:lpstr>_Glob_MedDiscGPK_25</vt:lpstr>
      <vt:lpstr>_Glob_MedDiscGPK_26</vt:lpstr>
      <vt:lpstr>_Glob_MedDiscGPK_27</vt:lpstr>
      <vt:lpstr>_Glob_MedDiscGPK_28</vt:lpstr>
      <vt:lpstr>_Glob_MedDiscGPK_29</vt:lpstr>
      <vt:lpstr>_Glob_MedDiscGPK_30</vt:lpstr>
      <vt:lpstr>_Glob_MedDiscInd_01</vt:lpstr>
      <vt:lpstr>_Glob_MedDiscInd_02</vt:lpstr>
      <vt:lpstr>_Glob_MedDiscInd_03</vt:lpstr>
      <vt:lpstr>_Glob_MedDiscInd_04</vt:lpstr>
      <vt:lpstr>_Glob_MedDiscInd_05</vt:lpstr>
      <vt:lpstr>_Glob_MedDiscInd_06</vt:lpstr>
      <vt:lpstr>_Glob_MedDiscInd_07</vt:lpstr>
      <vt:lpstr>_Glob_MedDiscInd_08</vt:lpstr>
      <vt:lpstr>_Glob_MedDiscInd_09</vt:lpstr>
      <vt:lpstr>_Glob_MedDiscInd_10</vt:lpstr>
      <vt:lpstr>_Glob_MedDiscInd_11</vt:lpstr>
      <vt:lpstr>_Glob_MedDiscInd_12</vt:lpstr>
      <vt:lpstr>_Glob_MedDiscInd_13</vt:lpstr>
      <vt:lpstr>_Glob_MedDiscInd_14</vt:lpstr>
      <vt:lpstr>_Glob_MedDiscInd_15</vt:lpstr>
      <vt:lpstr>_Glob_MedDiscInd_16</vt:lpstr>
      <vt:lpstr>_Glob_MedDiscInd_17</vt:lpstr>
      <vt:lpstr>_Glob_MedDiscInd_18</vt:lpstr>
      <vt:lpstr>_Glob_MedDiscInd_19</vt:lpstr>
      <vt:lpstr>_Glob_MedDiscInd_20</vt:lpstr>
      <vt:lpstr>_Glob_MedDiscInd_21</vt:lpstr>
      <vt:lpstr>_Glob_MedDiscInd_22</vt:lpstr>
      <vt:lpstr>_Glob_MedDiscInd_23</vt:lpstr>
      <vt:lpstr>_Glob_MedDiscInd_24</vt:lpstr>
      <vt:lpstr>_Glob_MedDiscInd_25</vt:lpstr>
      <vt:lpstr>_Glob_MedDiscInd_26</vt:lpstr>
      <vt:lpstr>_Glob_MedDiscInd_27</vt:lpstr>
      <vt:lpstr>_Glob_MedDiscInd_28</vt:lpstr>
      <vt:lpstr>_Glob_MedDiscInd_29</vt:lpstr>
      <vt:lpstr>_Glob_MedDiscInd_30</vt:lpstr>
      <vt:lpstr>_Glob_MedDiscInloop_01</vt:lpstr>
      <vt:lpstr>_Glob_MedDiscInloop_02</vt:lpstr>
      <vt:lpstr>_Glob_MedDiscInloop_03</vt:lpstr>
      <vt:lpstr>_Glob_MedDiscInloop_04</vt:lpstr>
      <vt:lpstr>_Glob_MedDiscInloop_05</vt:lpstr>
      <vt:lpstr>_Glob_MedDiscInloop_06</vt:lpstr>
      <vt:lpstr>_Glob_MedDiscInloop_07</vt:lpstr>
      <vt:lpstr>_Glob_MedDiscInloop_08</vt:lpstr>
      <vt:lpstr>_Glob_MedDiscInloop_09</vt:lpstr>
      <vt:lpstr>_Glob_MedDiscInloop_10</vt:lpstr>
      <vt:lpstr>_Glob_MedDiscInloop_11</vt:lpstr>
      <vt:lpstr>_Glob_MedDiscInloop_12</vt:lpstr>
      <vt:lpstr>_Glob_MedDiscInloop_13</vt:lpstr>
      <vt:lpstr>_Glob_MedDiscInloop_14</vt:lpstr>
      <vt:lpstr>_Glob_MedDiscInloop_15</vt:lpstr>
      <vt:lpstr>_Glob_MedDiscInloop_16</vt:lpstr>
      <vt:lpstr>_Glob_MedDiscInloop_17</vt:lpstr>
      <vt:lpstr>_Glob_MedDiscInloop_18</vt:lpstr>
      <vt:lpstr>_Glob_MedDiscInloop_19</vt:lpstr>
      <vt:lpstr>_Glob_MedDiscInloop_20</vt:lpstr>
      <vt:lpstr>_Glob_MedDiscInloop_21</vt:lpstr>
      <vt:lpstr>_Glob_MedDiscInloop_22</vt:lpstr>
      <vt:lpstr>_Glob_MedDiscInloop_23</vt:lpstr>
      <vt:lpstr>_Glob_MedDiscInloop_24</vt:lpstr>
      <vt:lpstr>_Glob_MedDiscInloop_25</vt:lpstr>
      <vt:lpstr>_Glob_MedDiscInloop_26</vt:lpstr>
      <vt:lpstr>_Glob_MedDiscInloop_27</vt:lpstr>
      <vt:lpstr>_Glob_MedDiscInloop_28</vt:lpstr>
      <vt:lpstr>_Glob_MedDiscInloop_29</vt:lpstr>
      <vt:lpstr>_Glob_MedDiscInloop_30</vt:lpstr>
      <vt:lpstr>_Glob_MedDiscKeuze_01</vt:lpstr>
      <vt:lpstr>_Glob_MedDiscKeuze_02</vt:lpstr>
      <vt:lpstr>_Glob_MedDiscKeuze_03</vt:lpstr>
      <vt:lpstr>_Glob_MedDiscKeuze_04</vt:lpstr>
      <vt:lpstr>_Glob_MedDiscKeuze_05</vt:lpstr>
      <vt:lpstr>_Glob_MedDiscKeuze_06</vt:lpstr>
      <vt:lpstr>_Glob_MedDiscKeuze_07</vt:lpstr>
      <vt:lpstr>_Glob_MedDiscKeuze_08</vt:lpstr>
      <vt:lpstr>_Glob_MedDiscKeuze_09</vt:lpstr>
      <vt:lpstr>_Glob_MedDiscKeuze_10</vt:lpstr>
      <vt:lpstr>_Glob_MedDiscKeuze_11</vt:lpstr>
      <vt:lpstr>_Glob_MedDiscKeuze_12</vt:lpstr>
      <vt:lpstr>_Glob_MedDiscKeuze_13</vt:lpstr>
      <vt:lpstr>_Glob_MedDiscKeuze_14</vt:lpstr>
      <vt:lpstr>_Glob_MedDiscKeuze_15</vt:lpstr>
      <vt:lpstr>_Glob_MedDiscKeuze_16</vt:lpstr>
      <vt:lpstr>_Glob_MedDiscKeuze_17</vt:lpstr>
      <vt:lpstr>_Glob_MedDiscKeuze_18</vt:lpstr>
      <vt:lpstr>_Glob_MedDiscKeuze_19</vt:lpstr>
      <vt:lpstr>_Glob_MedDiscKeuze_20</vt:lpstr>
      <vt:lpstr>_Glob_MedDiscKeuze_21</vt:lpstr>
      <vt:lpstr>_Glob_MedDiscKeuze_22</vt:lpstr>
      <vt:lpstr>_Glob_MedDiscKeuze_23</vt:lpstr>
      <vt:lpstr>_Glob_MedDiscKeuze_24</vt:lpstr>
      <vt:lpstr>_Glob_MedDiscKeuze_25</vt:lpstr>
      <vt:lpstr>_Glob_MedDiscKeuze_26</vt:lpstr>
      <vt:lpstr>_Glob_MedDiscKeuze_27</vt:lpstr>
      <vt:lpstr>_Glob_MedDiscKeuze_28</vt:lpstr>
      <vt:lpstr>_Glob_MedDiscKeuze_29</vt:lpstr>
      <vt:lpstr>_Glob_MedDiscKeuze_30</vt:lpstr>
      <vt:lpstr>_Glob_MedDiscOplKeuze_01</vt:lpstr>
      <vt:lpstr>_Glob_MedDiscOplKeuze_02</vt:lpstr>
      <vt:lpstr>_Glob_MedDiscOplKeuze_03</vt:lpstr>
      <vt:lpstr>_Glob_MedDiscOplKeuze_04</vt:lpstr>
      <vt:lpstr>_Glob_MedDiscOplKeuze_05</vt:lpstr>
      <vt:lpstr>_Glob_MedDiscOplKeuze_06</vt:lpstr>
      <vt:lpstr>_Glob_MedDiscOplKeuze_07</vt:lpstr>
      <vt:lpstr>_Glob_MedDiscOplKeuze_08</vt:lpstr>
      <vt:lpstr>_Glob_MedDiscOplKeuze_09</vt:lpstr>
      <vt:lpstr>_Glob_MedDiscOplKeuze_10</vt:lpstr>
      <vt:lpstr>_Glob_MedDiscOplKeuze_11</vt:lpstr>
      <vt:lpstr>_Glob_MedDiscOplKeuze_12</vt:lpstr>
      <vt:lpstr>_Glob_MedDiscOplKeuze_13</vt:lpstr>
      <vt:lpstr>_Glob_MedDiscOplKeuze_14</vt:lpstr>
      <vt:lpstr>_Glob_MedDiscOplKeuze_15</vt:lpstr>
      <vt:lpstr>_Glob_MedDiscOplKeuze_16</vt:lpstr>
      <vt:lpstr>_Glob_MedDiscOplKeuze_17</vt:lpstr>
      <vt:lpstr>_Glob_MedDiscOplKeuze_18</vt:lpstr>
      <vt:lpstr>_Glob_MedDiscOplKeuze_19</vt:lpstr>
      <vt:lpstr>_Glob_MedDiscOplKeuze_20</vt:lpstr>
      <vt:lpstr>_Glob_MedDiscOplKeuze_21</vt:lpstr>
      <vt:lpstr>_Glob_MedDiscOplKeuze_22</vt:lpstr>
      <vt:lpstr>_Glob_MedDiscOplKeuze_23</vt:lpstr>
      <vt:lpstr>_Glob_MedDiscOplKeuze_24</vt:lpstr>
      <vt:lpstr>_Glob_MedDiscOplKeuze_25</vt:lpstr>
      <vt:lpstr>_Glob_MedDiscOplKeuze_26</vt:lpstr>
      <vt:lpstr>_Glob_MedDiscOplKeuze_27</vt:lpstr>
      <vt:lpstr>_Glob_MedDiscOplKeuze_28</vt:lpstr>
      <vt:lpstr>_Glob_MedDiscOplKeuze_29</vt:lpstr>
      <vt:lpstr>_Glob_MedDiscOplKeuze_30</vt:lpstr>
      <vt:lpstr>_Glob_MedDiscOplVol_01</vt:lpstr>
      <vt:lpstr>_Glob_MedDiscOplVol_02</vt:lpstr>
      <vt:lpstr>_Glob_MedDiscOplVol_03</vt:lpstr>
      <vt:lpstr>_Glob_MedDiscOplVol_04</vt:lpstr>
      <vt:lpstr>_Glob_MedDiscOplVol_05</vt:lpstr>
      <vt:lpstr>_Glob_MedDiscOplVol_06</vt:lpstr>
      <vt:lpstr>_Glob_MedDiscOplVol_07</vt:lpstr>
      <vt:lpstr>_Glob_MedDiscOplVol_08</vt:lpstr>
      <vt:lpstr>_Glob_MedDiscOplVol_09</vt:lpstr>
      <vt:lpstr>_Glob_MedDiscOplVol_10</vt:lpstr>
      <vt:lpstr>_Glob_MedDiscOplVol_11</vt:lpstr>
      <vt:lpstr>_Glob_MedDiscOplVol_12</vt:lpstr>
      <vt:lpstr>_Glob_MedDiscOplVol_13</vt:lpstr>
      <vt:lpstr>_Glob_MedDiscOplVol_14</vt:lpstr>
      <vt:lpstr>_Glob_MedDiscOplVol_15</vt:lpstr>
      <vt:lpstr>_Glob_MedDiscOplVol_16</vt:lpstr>
      <vt:lpstr>_Glob_MedDiscOplVol_17</vt:lpstr>
      <vt:lpstr>_Glob_MedDiscOplVol_18</vt:lpstr>
      <vt:lpstr>_Glob_MedDiscOplVol_19</vt:lpstr>
      <vt:lpstr>_Glob_MedDiscOplVol_20</vt:lpstr>
      <vt:lpstr>_Glob_MedDiscOplVol_21</vt:lpstr>
      <vt:lpstr>_Glob_MedDiscOplVol_22</vt:lpstr>
      <vt:lpstr>_Glob_MedDiscOplVol_23</vt:lpstr>
      <vt:lpstr>_Glob_MedDiscOplVol_24</vt:lpstr>
      <vt:lpstr>_Glob_MedDiscOplVol_25</vt:lpstr>
      <vt:lpstr>_Glob_MedDiscOplVol_26</vt:lpstr>
      <vt:lpstr>_Glob_MedDiscOplVol_27</vt:lpstr>
      <vt:lpstr>_Glob_MedDiscOplVol_28</vt:lpstr>
      <vt:lpstr>_Glob_MedDiscOplVol_29</vt:lpstr>
      <vt:lpstr>_Glob_MedDiscOplVol_30</vt:lpstr>
      <vt:lpstr>_Glob_MedDiscOpm_01</vt:lpstr>
      <vt:lpstr>_Glob_MedDiscOpm_02</vt:lpstr>
      <vt:lpstr>_Glob_MedDiscOpm_03</vt:lpstr>
      <vt:lpstr>_Glob_MedDiscOpm_04</vt:lpstr>
      <vt:lpstr>_Glob_MedDiscOpm_05</vt:lpstr>
      <vt:lpstr>_Glob_MedDiscOpm_06</vt:lpstr>
      <vt:lpstr>_Glob_MedDiscOpm_07</vt:lpstr>
      <vt:lpstr>_Glob_MedDiscOpm_08</vt:lpstr>
      <vt:lpstr>_Glob_MedDiscOpm_09</vt:lpstr>
      <vt:lpstr>_Glob_MedDiscOpm_10</vt:lpstr>
      <vt:lpstr>_Glob_MedDiscOpm_11</vt:lpstr>
      <vt:lpstr>_Glob_MedDiscOpm_12</vt:lpstr>
      <vt:lpstr>_Glob_MedDiscOpm_13</vt:lpstr>
      <vt:lpstr>_Glob_MedDiscOpm_14</vt:lpstr>
      <vt:lpstr>_Glob_MedDiscOpm_15</vt:lpstr>
      <vt:lpstr>_Glob_MedDiscOpm_16</vt:lpstr>
      <vt:lpstr>_Glob_MedDiscOpm_17</vt:lpstr>
      <vt:lpstr>_Glob_MedDiscOpm_18</vt:lpstr>
      <vt:lpstr>_Glob_MedDiscOpm_19</vt:lpstr>
      <vt:lpstr>_Glob_MedDiscOpm_20</vt:lpstr>
      <vt:lpstr>_Glob_MedDiscOpm_21</vt:lpstr>
      <vt:lpstr>_Glob_MedDiscOpm_22</vt:lpstr>
      <vt:lpstr>_Glob_MedDiscOpm_23</vt:lpstr>
      <vt:lpstr>_Glob_MedDiscOpm_24</vt:lpstr>
      <vt:lpstr>_Glob_MedDiscOpm_25</vt:lpstr>
      <vt:lpstr>_Glob_MedDiscOpm_26</vt:lpstr>
      <vt:lpstr>_Glob_MedDiscOpm_27</vt:lpstr>
      <vt:lpstr>_Glob_MedDiscOpm_28</vt:lpstr>
      <vt:lpstr>_Glob_MedDiscOpm_29</vt:lpstr>
      <vt:lpstr>_Glob_MedDiscOpm_30</vt:lpstr>
      <vt:lpstr>_Glob_MedDiscStandDose_01</vt:lpstr>
      <vt:lpstr>_Glob_MedDiscStandDose_02</vt:lpstr>
      <vt:lpstr>_Glob_MedDiscStandDose_03</vt:lpstr>
      <vt:lpstr>_Glob_MedDiscStandDose_04</vt:lpstr>
      <vt:lpstr>_Glob_MedDiscStandDose_05</vt:lpstr>
      <vt:lpstr>_Glob_MedDiscStandDose_06</vt:lpstr>
      <vt:lpstr>_Glob_MedDiscStandDose_07</vt:lpstr>
      <vt:lpstr>_Glob_MedDiscStandDose_08</vt:lpstr>
      <vt:lpstr>_Glob_MedDiscStandDose_09</vt:lpstr>
      <vt:lpstr>_Glob_MedDiscStandDose_10</vt:lpstr>
      <vt:lpstr>_Glob_MedDiscStandDose_11</vt:lpstr>
      <vt:lpstr>_Glob_MedDiscStandDose_12</vt:lpstr>
      <vt:lpstr>_Glob_MedDiscStandDose_13</vt:lpstr>
      <vt:lpstr>_Glob_MedDiscStandDose_14</vt:lpstr>
      <vt:lpstr>_Glob_MedDiscStandDose_15</vt:lpstr>
      <vt:lpstr>_Glob_MedDiscStandDose_16</vt:lpstr>
      <vt:lpstr>_Glob_MedDiscStandDose_17</vt:lpstr>
      <vt:lpstr>_Glob_MedDiscStandDose_18</vt:lpstr>
      <vt:lpstr>_Glob_MedDiscStandDose_19</vt:lpstr>
      <vt:lpstr>_Glob_MedDiscStandDose_20</vt:lpstr>
      <vt:lpstr>_Glob_MedDiscStandDose_21</vt:lpstr>
      <vt:lpstr>_Glob_MedDiscStandDose_22</vt:lpstr>
      <vt:lpstr>_Glob_MedDiscStandDose_23</vt:lpstr>
      <vt:lpstr>_Glob_MedDiscStandDose_24</vt:lpstr>
      <vt:lpstr>_Glob_MedDiscStandDose_25</vt:lpstr>
      <vt:lpstr>_Glob_MedDiscStandDose_26</vt:lpstr>
      <vt:lpstr>_Glob_MedDiscStandDose_27</vt:lpstr>
      <vt:lpstr>_Glob_MedDiscStandDose_28</vt:lpstr>
      <vt:lpstr>_Glob_MedDiscStandDose_29</vt:lpstr>
      <vt:lpstr>_Glob_MedDiscStandDose_30</vt:lpstr>
      <vt:lpstr>_Glob_MedDiscSterkte_01</vt:lpstr>
      <vt:lpstr>_Glob_MedDiscSterkte_02</vt:lpstr>
      <vt:lpstr>_Glob_MedDiscSterkte_03</vt:lpstr>
      <vt:lpstr>_Glob_MedDiscSterkte_04</vt:lpstr>
      <vt:lpstr>_Glob_MedDiscSterkte_05</vt:lpstr>
      <vt:lpstr>_Glob_MedDiscSterkte_06</vt:lpstr>
      <vt:lpstr>_Glob_MedDiscSterkte_07</vt:lpstr>
      <vt:lpstr>_Glob_MedDiscSterkte_08</vt:lpstr>
      <vt:lpstr>_Glob_MedDiscSterkte_09</vt:lpstr>
      <vt:lpstr>_Glob_MedDiscSterkte_10</vt:lpstr>
      <vt:lpstr>_Glob_MedDiscSterkte_11</vt:lpstr>
      <vt:lpstr>_Glob_MedDiscSterkte_12</vt:lpstr>
      <vt:lpstr>_Glob_MedDiscSterkte_13</vt:lpstr>
      <vt:lpstr>_Glob_MedDiscSterkte_14</vt:lpstr>
      <vt:lpstr>_Glob_MedDiscSterkte_15</vt:lpstr>
      <vt:lpstr>_Glob_MedDiscSterkte_16</vt:lpstr>
      <vt:lpstr>_Glob_MedDiscSterkte_17</vt:lpstr>
      <vt:lpstr>_Glob_MedDiscSterkte_18</vt:lpstr>
      <vt:lpstr>_Glob_MedDiscSterkte_19</vt:lpstr>
      <vt:lpstr>_Glob_MedDiscSterkte_20</vt:lpstr>
      <vt:lpstr>_Glob_MedDiscSterkte_21</vt:lpstr>
      <vt:lpstr>_Glob_MedDiscSterkte_22</vt:lpstr>
      <vt:lpstr>_Glob_MedDiscSterkte_23</vt:lpstr>
      <vt:lpstr>_Glob_MedDiscSterkte_24</vt:lpstr>
      <vt:lpstr>_Glob_MedDiscSterkte_25</vt:lpstr>
      <vt:lpstr>_Glob_MedDiscSterkte_26</vt:lpstr>
      <vt:lpstr>_Glob_MedDiscSterkte_27</vt:lpstr>
      <vt:lpstr>_Glob_MedDiscSterkte_28</vt:lpstr>
      <vt:lpstr>_Glob_MedDiscSterkte_29</vt:lpstr>
      <vt:lpstr>_Glob_MedDiscSterkte_30</vt:lpstr>
      <vt:lpstr>_Glob_MedDiscSterkteEenh_01</vt:lpstr>
      <vt:lpstr>_Glob_MedDiscSterkteEenh_02</vt:lpstr>
      <vt:lpstr>_Glob_MedDiscSterkteEenh_03</vt:lpstr>
      <vt:lpstr>_Glob_MedDiscSterkteEenh_04</vt:lpstr>
      <vt:lpstr>_Glob_MedDiscSterkteEenh_05</vt:lpstr>
      <vt:lpstr>_Glob_MedDiscSterkteEenh_06</vt:lpstr>
      <vt:lpstr>_Glob_MedDiscSterkteEenh_07</vt:lpstr>
      <vt:lpstr>_Glob_MedDiscSterkteEenh_08</vt:lpstr>
      <vt:lpstr>_Glob_MedDiscSterkteEenh_09</vt:lpstr>
      <vt:lpstr>_Glob_MedDiscSterkteEenh_10</vt:lpstr>
      <vt:lpstr>_Glob_MedDiscSterkteEenh_11</vt:lpstr>
      <vt:lpstr>_Glob_MedDiscSterkteEenh_12</vt:lpstr>
      <vt:lpstr>_Glob_MedDiscSterkteEenh_13</vt:lpstr>
      <vt:lpstr>_Glob_MedDiscSterkteEenh_14</vt:lpstr>
      <vt:lpstr>_Glob_MedDiscSterkteEenh_15</vt:lpstr>
      <vt:lpstr>_Glob_MedDiscSterkteEenh_16</vt:lpstr>
      <vt:lpstr>_Glob_MedDiscSterkteEenh_17</vt:lpstr>
      <vt:lpstr>_Glob_MedDiscSterkteEenh_18</vt:lpstr>
      <vt:lpstr>_Glob_MedDiscSterkteEenh_19</vt:lpstr>
      <vt:lpstr>_Glob_MedDiscSterkteEenh_20</vt:lpstr>
      <vt:lpstr>_Glob_MedDiscSterkteEenh_21</vt:lpstr>
      <vt:lpstr>_Glob_MedDiscSterkteEenh_22</vt:lpstr>
      <vt:lpstr>_Glob_MedDiscSterkteEenh_23</vt:lpstr>
      <vt:lpstr>_Glob_MedDiscSterkteEenh_24</vt:lpstr>
      <vt:lpstr>_Glob_MedDiscSterkteEenh_25</vt:lpstr>
      <vt:lpstr>_Glob_MedDiscSterkteEenh_26</vt:lpstr>
      <vt:lpstr>_Glob_MedDiscSterkteEenh_27</vt:lpstr>
      <vt:lpstr>_Glob_MedDiscSterkteEenh_28</vt:lpstr>
      <vt:lpstr>_Glob_MedDiscSterkteEenh_29</vt:lpstr>
      <vt:lpstr>_Glob_MedDiscSterkteEenh_30</vt:lpstr>
      <vt:lpstr>_Glob_MedDiscTijden_01</vt:lpstr>
      <vt:lpstr>_Glob_MedDiscTijden_02</vt:lpstr>
      <vt:lpstr>_Glob_MedDiscTijden_03</vt:lpstr>
      <vt:lpstr>_Glob_MedDiscTijden_04</vt:lpstr>
      <vt:lpstr>_Glob_MedDiscTijden_05</vt:lpstr>
      <vt:lpstr>_Glob_MedDiscTijden_06</vt:lpstr>
      <vt:lpstr>_Glob_MedDiscTijden_07</vt:lpstr>
      <vt:lpstr>_Glob_MedDiscTijden_08</vt:lpstr>
      <vt:lpstr>_Glob_MedDiscTijden_09</vt:lpstr>
      <vt:lpstr>_Glob_MedDiscTijden_10</vt:lpstr>
      <vt:lpstr>_Glob_MedDiscTijden_11</vt:lpstr>
      <vt:lpstr>_Glob_MedDiscTijden_12</vt:lpstr>
      <vt:lpstr>_Glob_MedDiscTijden_13</vt:lpstr>
      <vt:lpstr>_Glob_MedDiscTijden_14</vt:lpstr>
      <vt:lpstr>_Glob_MedDiscTijden_15</vt:lpstr>
      <vt:lpstr>_Glob_MedDiscTijden_16</vt:lpstr>
      <vt:lpstr>_Glob_MedDiscTijden_17</vt:lpstr>
      <vt:lpstr>_Glob_MedDiscTijden_18</vt:lpstr>
      <vt:lpstr>_Glob_MedDiscTijden_19</vt:lpstr>
      <vt:lpstr>_Glob_MedDiscTijden_20</vt:lpstr>
      <vt:lpstr>_Glob_MedDiscTijden_21</vt:lpstr>
      <vt:lpstr>_Glob_MedDiscTijden_22</vt:lpstr>
      <vt:lpstr>_Glob_MedDiscTijden_23</vt:lpstr>
      <vt:lpstr>_Glob_MedDiscTijden_24</vt:lpstr>
      <vt:lpstr>_Glob_MedDiscTijden_25</vt:lpstr>
      <vt:lpstr>_Glob_MedDiscTijden_26</vt:lpstr>
      <vt:lpstr>_Glob_MedDiscTijden_27</vt:lpstr>
      <vt:lpstr>_Glob_MedDiscTijden_28</vt:lpstr>
      <vt:lpstr>_Glob_MedDiscTijden_29</vt:lpstr>
      <vt:lpstr>_Glob_MedDiscTijden_30</vt:lpstr>
      <vt:lpstr>_Glob_MedDiscToed_01</vt:lpstr>
      <vt:lpstr>_Glob_MedDiscToed_02</vt:lpstr>
      <vt:lpstr>_Glob_MedDiscToed_03</vt:lpstr>
      <vt:lpstr>_Glob_MedDiscToed_04</vt:lpstr>
      <vt:lpstr>_Glob_MedDiscToed_05</vt:lpstr>
      <vt:lpstr>_Glob_MedDiscToed_06</vt:lpstr>
      <vt:lpstr>_Glob_MedDiscToed_07</vt:lpstr>
      <vt:lpstr>_Glob_MedDiscToed_08</vt:lpstr>
      <vt:lpstr>_Glob_MedDiscToed_09</vt:lpstr>
      <vt:lpstr>_Glob_MedDiscToed_10</vt:lpstr>
      <vt:lpstr>_Glob_MedDiscToed_11</vt:lpstr>
      <vt:lpstr>_Glob_MedDiscToed_12</vt:lpstr>
      <vt:lpstr>_Glob_MedDiscToed_13</vt:lpstr>
      <vt:lpstr>_Glob_MedDiscToed_14</vt:lpstr>
      <vt:lpstr>_Glob_MedDiscToed_15</vt:lpstr>
      <vt:lpstr>_Glob_MedDiscToed_16</vt:lpstr>
      <vt:lpstr>_Glob_MedDiscToed_17</vt:lpstr>
      <vt:lpstr>_Glob_MedDiscToed_18</vt:lpstr>
      <vt:lpstr>_Glob_MedDiscToed_19</vt:lpstr>
      <vt:lpstr>_Glob_MedDiscToed_20</vt:lpstr>
      <vt:lpstr>_Glob_MedDiscToed_21</vt:lpstr>
      <vt:lpstr>_Glob_MedDiscToed_22</vt:lpstr>
      <vt:lpstr>_Glob_MedDiscToed_23</vt:lpstr>
      <vt:lpstr>_Glob_MedDiscToed_24</vt:lpstr>
      <vt:lpstr>_Glob_MedDiscToed_25</vt:lpstr>
      <vt:lpstr>_Glob_MedDiscToed_26</vt:lpstr>
      <vt:lpstr>_Glob_MedDiscToed_27</vt:lpstr>
      <vt:lpstr>_Glob_MedDiscToed_28</vt:lpstr>
      <vt:lpstr>_Glob_MedDiscToed_29</vt:lpstr>
      <vt:lpstr>_Glob_MedDiscToed_30</vt:lpstr>
      <vt:lpstr>_Neo_AchterNaamNICU</vt:lpstr>
      <vt:lpstr>_Neo_AchterNaamNICU1700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_Neo_ArtLijn</vt:lpstr>
      <vt:lpstr>_Neo_ArtLijn1700</vt:lpstr>
      <vt:lpstr>_Neo_Arts</vt:lpstr>
      <vt:lpstr>_Neo_Arts1700</vt:lpstr>
      <vt:lpstr>_Neo_Bed</vt:lpstr>
      <vt:lpstr>_Neo_Bed1700</vt:lpstr>
      <vt:lpstr>_Neo_CaCl21700</vt:lpstr>
      <vt:lpstr>_Neo_Dagen</vt:lpstr>
      <vt:lpstr>_Neo_Dagen1700</vt:lpstr>
      <vt:lpstr>_Neo_DagKeuze</vt:lpstr>
      <vt:lpstr>_Neo_DagKeuze1700</vt:lpstr>
      <vt:lpstr>_Neo_Extra</vt:lpstr>
      <vt:lpstr>_Neo_Extra_1</vt:lpstr>
      <vt:lpstr>_Neo_Extra_10</vt:lpstr>
      <vt:lpstr>_Neo_Extra_11</vt:lpstr>
      <vt:lpstr>_Neo_Extra_12</vt:lpstr>
      <vt:lpstr>_Neo_Extra_13</vt:lpstr>
      <vt:lpstr>_Neo_Extra_2</vt:lpstr>
      <vt:lpstr>_Neo_Extra_3</vt:lpstr>
      <vt:lpstr>_Neo_Extra_4</vt:lpstr>
      <vt:lpstr>_Neo_Extra_5</vt:lpstr>
      <vt:lpstr>_Neo_Extra_6</vt:lpstr>
      <vt:lpstr>_Neo_Extra_7</vt:lpstr>
      <vt:lpstr>_Neo_Extra_8</vt:lpstr>
      <vt:lpstr>_Neo_Extra_9</vt:lpstr>
      <vt:lpstr>_Neo_Extra1700</vt:lpstr>
      <vt:lpstr>_Neo_Extra1700_1</vt:lpstr>
      <vt:lpstr>_Neo_Extra1700_10</vt:lpstr>
      <vt:lpstr>_Neo_Extra1700_11</vt:lpstr>
      <vt:lpstr>_Neo_Extra1700_12</vt:lpstr>
      <vt:lpstr>_Neo_Extra1700_13</vt:lpstr>
      <vt:lpstr>_Neo_Extra1700_2</vt:lpstr>
      <vt:lpstr>_Neo_Extra1700_3</vt:lpstr>
      <vt:lpstr>_Neo_Extra1700_4</vt:lpstr>
      <vt:lpstr>_Neo_Extra1700_5</vt:lpstr>
      <vt:lpstr>_Neo_Extra1700_6</vt:lpstr>
      <vt:lpstr>_Neo_Extra1700_7</vt:lpstr>
      <vt:lpstr>_Neo_Extra1700_8</vt:lpstr>
      <vt:lpstr>_Neo_Extra1700_9</vt:lpstr>
      <vt:lpstr>_Neo_Fototherapie</vt:lpstr>
      <vt:lpstr>_Neo_Fototherapie1700</vt:lpstr>
      <vt:lpstr>_Neo_Frequentie_1</vt:lpstr>
      <vt:lpstr>_Neo_Frequentie_2</vt:lpstr>
      <vt:lpstr>_Neo_Frequentie1700_1</vt:lpstr>
      <vt:lpstr>_Neo_Frequentie1700_2</vt:lpstr>
      <vt:lpstr>_Neo_GeboorteDatum</vt:lpstr>
      <vt:lpstr>_Neo_Gewicht</vt:lpstr>
      <vt:lpstr>_Neo_GlucSterkte</vt:lpstr>
      <vt:lpstr>_Neo_GlucSterkte1700</vt:lpstr>
      <vt:lpstr>_Neo_Hoeveelheid_1</vt:lpstr>
      <vt:lpstr>_Neo_Hoeveelheid_2</vt:lpstr>
      <vt:lpstr>_Neo_Hoeveelheid1700_1</vt:lpstr>
      <vt:lpstr>_Neo_Hoeveelheid1700_2</vt:lpstr>
      <vt:lpstr>_Neo_IntakePerKg</vt:lpstr>
      <vt:lpstr>_Neo_IntakePerKg1700</vt:lpstr>
      <vt:lpstr>_Neo_IntraLipid</vt:lpstr>
      <vt:lpstr>_Neo_IntraLipid1700</vt:lpstr>
      <vt:lpstr>_Neo_KCl</vt:lpstr>
      <vt:lpstr>_Neo_KCl1700</vt:lpstr>
      <vt:lpstr>_Neo_Lab04_01</vt:lpstr>
      <vt:lpstr>_Neo_Lab04_02</vt:lpstr>
      <vt:lpstr>_Neo_Lab04_03</vt:lpstr>
      <vt:lpstr>_Neo_Lab04_04</vt:lpstr>
      <vt:lpstr>_Neo_Lab04_05</vt:lpstr>
      <vt:lpstr>_Neo_Lab04_06</vt:lpstr>
      <vt:lpstr>_Neo_Lab04_07</vt:lpstr>
      <vt:lpstr>_Neo_Lab04_08</vt:lpstr>
      <vt:lpstr>_Neo_Lab04_09</vt:lpstr>
      <vt:lpstr>_Neo_Lab04_10</vt:lpstr>
      <vt:lpstr>_Neo_Lab04_11</vt:lpstr>
      <vt:lpstr>_Neo_Lab04_12</vt:lpstr>
      <vt:lpstr>_Neo_Lab04_13</vt:lpstr>
      <vt:lpstr>_Neo_Lab04_14</vt:lpstr>
      <vt:lpstr>_Neo_Lab04_15</vt:lpstr>
      <vt:lpstr>_Neo_Lab04_16</vt:lpstr>
      <vt:lpstr>_Neo_Lab04_17</vt:lpstr>
      <vt:lpstr>_Neo_Lab04_18</vt:lpstr>
      <vt:lpstr>_Neo_Lab04_19</vt:lpstr>
      <vt:lpstr>_Neo_Lab04_20</vt:lpstr>
      <vt:lpstr>_Neo_Lab04_21</vt:lpstr>
      <vt:lpstr>_Neo_Lab04_22</vt:lpstr>
      <vt:lpstr>_Neo_Lab04_23</vt:lpstr>
      <vt:lpstr>_Neo_Lab04_24</vt:lpstr>
      <vt:lpstr>_Neo_Lab04_25</vt:lpstr>
      <vt:lpstr>_Neo_Lab04_26</vt:lpstr>
      <vt:lpstr>_Neo_Lab04_27</vt:lpstr>
      <vt:lpstr>_Neo_Lab04_28</vt:lpstr>
      <vt:lpstr>_Neo_Lab04_29</vt:lpstr>
      <vt:lpstr>_Neo_Lab04_30</vt:lpstr>
      <vt:lpstr>_Neo_Lab04_31</vt:lpstr>
      <vt:lpstr>_Neo_Lab12_01</vt:lpstr>
      <vt:lpstr>_Neo_Lab12_02</vt:lpstr>
      <vt:lpstr>_Neo_Lab12_03</vt:lpstr>
      <vt:lpstr>_Neo_Lab12_04</vt:lpstr>
      <vt:lpstr>_Neo_Lab12_05</vt:lpstr>
      <vt:lpstr>_Neo_Lab12_06</vt:lpstr>
      <vt:lpstr>_Neo_Lab12_07</vt:lpstr>
      <vt:lpstr>_Neo_Lab12_08</vt:lpstr>
      <vt:lpstr>_Neo_Lab12_09</vt:lpstr>
      <vt:lpstr>_Neo_Lab12_10</vt:lpstr>
      <vt:lpstr>_Neo_Lab12_11</vt:lpstr>
      <vt:lpstr>_Neo_Lab12_12</vt:lpstr>
      <vt:lpstr>_Neo_Lab12_13</vt:lpstr>
      <vt:lpstr>_Neo_Lab12_14</vt:lpstr>
      <vt:lpstr>_Neo_Lab12_15</vt:lpstr>
      <vt:lpstr>_Neo_Lab12_16</vt:lpstr>
      <vt:lpstr>_Neo_Lab12_17</vt:lpstr>
      <vt:lpstr>_Neo_Lab12_18</vt:lpstr>
      <vt:lpstr>_Neo_Lab12_19</vt:lpstr>
      <vt:lpstr>_Neo_Lab12_20</vt:lpstr>
      <vt:lpstr>_Neo_Lab12_21</vt:lpstr>
      <vt:lpstr>_Neo_Lab12_22</vt:lpstr>
      <vt:lpstr>_Neo_Lab12_23</vt:lpstr>
      <vt:lpstr>_Neo_Lab12_24</vt:lpstr>
      <vt:lpstr>_Neo_Lab12_25</vt:lpstr>
      <vt:lpstr>_Neo_Lab12_26</vt:lpstr>
      <vt:lpstr>_Neo_Lab12_27</vt:lpstr>
      <vt:lpstr>_Neo_Lab12_28</vt:lpstr>
      <vt:lpstr>_Neo_Lab12_29</vt:lpstr>
      <vt:lpstr>_Neo_Lab12_30</vt:lpstr>
      <vt:lpstr>_Neo_Lab12_31</vt:lpstr>
      <vt:lpstr>_Neo_Lab16_01</vt:lpstr>
      <vt:lpstr>_Neo_Lab16_02</vt:lpstr>
      <vt:lpstr>_Neo_Lab16_03</vt:lpstr>
      <vt:lpstr>_Neo_Lab16_04</vt:lpstr>
      <vt:lpstr>_Neo_Lab16_05</vt:lpstr>
      <vt:lpstr>_Neo_Lab16_06</vt:lpstr>
      <vt:lpstr>_Neo_Lab16_07</vt:lpstr>
      <vt:lpstr>_Neo_Lab16_08</vt:lpstr>
      <vt:lpstr>_Neo_Lab16_09</vt:lpstr>
      <vt:lpstr>_Neo_Lab16_10</vt:lpstr>
      <vt:lpstr>_Neo_Lab16_11</vt:lpstr>
      <vt:lpstr>_Neo_Lab16_12</vt:lpstr>
      <vt:lpstr>_Neo_Lab16_13</vt:lpstr>
      <vt:lpstr>_Neo_Lab16_14</vt:lpstr>
      <vt:lpstr>_Neo_Lab16_15</vt:lpstr>
      <vt:lpstr>_Neo_Lab16_16</vt:lpstr>
      <vt:lpstr>_Neo_Lab16_17</vt:lpstr>
      <vt:lpstr>_Neo_Lab16_18</vt:lpstr>
      <vt:lpstr>_Neo_Lab16_19</vt:lpstr>
      <vt:lpstr>_Neo_Lab16_20</vt:lpstr>
      <vt:lpstr>_Neo_Lab16_21</vt:lpstr>
      <vt:lpstr>_Neo_Lab16_22</vt:lpstr>
      <vt:lpstr>_Neo_Lab16_23</vt:lpstr>
      <vt:lpstr>_Neo_Lab16_24</vt:lpstr>
      <vt:lpstr>_Neo_Lab16_25</vt:lpstr>
      <vt:lpstr>_Neo_Lab16_26</vt:lpstr>
      <vt:lpstr>_Neo_Lab16_27</vt:lpstr>
      <vt:lpstr>_Neo_Lab16_28</vt:lpstr>
      <vt:lpstr>_Neo_Lab16_29</vt:lpstr>
      <vt:lpstr>_Neo_Lab16_30</vt:lpstr>
      <vt:lpstr>_Neo_Lab16_31</vt:lpstr>
      <vt:lpstr>_Neo_Lab20_01</vt:lpstr>
      <vt:lpstr>_Neo_Lab20_02</vt:lpstr>
      <vt:lpstr>_Neo_Lab20_03</vt:lpstr>
      <vt:lpstr>_Neo_Lab20_04</vt:lpstr>
      <vt:lpstr>_Neo_Lab20_05</vt:lpstr>
      <vt:lpstr>_Neo_Lab20_06</vt:lpstr>
      <vt:lpstr>_Neo_Lab20_07</vt:lpstr>
      <vt:lpstr>_Neo_Lab20_08</vt:lpstr>
      <vt:lpstr>_Neo_Lab20_09</vt:lpstr>
      <vt:lpstr>_Neo_Lab20_10</vt:lpstr>
      <vt:lpstr>_Neo_Lab20_11</vt:lpstr>
      <vt:lpstr>_Neo_Lab20_12</vt:lpstr>
      <vt:lpstr>_Neo_Lab20_13</vt:lpstr>
      <vt:lpstr>_Neo_Lab20_14</vt:lpstr>
      <vt:lpstr>_Neo_Lab20_15</vt:lpstr>
      <vt:lpstr>_Neo_Lab20_16</vt:lpstr>
      <vt:lpstr>_Neo_Lab20_17</vt:lpstr>
      <vt:lpstr>_Neo_Lab20_18</vt:lpstr>
      <vt:lpstr>_Neo_Lab20_19</vt:lpstr>
      <vt:lpstr>_Neo_Lab20_20</vt:lpstr>
      <vt:lpstr>_Neo_Lab20_21</vt:lpstr>
      <vt:lpstr>_Neo_Lab20_22</vt:lpstr>
      <vt:lpstr>_Neo_Lab20_23</vt:lpstr>
      <vt:lpstr>_Neo_Lab20_24</vt:lpstr>
      <vt:lpstr>_Neo_Lab20_25</vt:lpstr>
      <vt:lpstr>_Neo_Lab20_26</vt:lpstr>
      <vt:lpstr>_Neo_Lab20_27</vt:lpstr>
      <vt:lpstr>_Neo_Lab20_28</vt:lpstr>
      <vt:lpstr>_Neo_Lab20_29</vt:lpstr>
      <vt:lpstr>_Neo_Lab20_30</vt:lpstr>
      <vt:lpstr>_Neo_Lab20_31</vt:lpstr>
      <vt:lpstr>_Neo_Lab24_01</vt:lpstr>
      <vt:lpstr>_Neo_Lab24_02</vt:lpstr>
      <vt:lpstr>_Neo_Lab24_03</vt:lpstr>
      <vt:lpstr>_Neo_Lab24_04</vt:lpstr>
      <vt:lpstr>_Neo_Lab24_05</vt:lpstr>
      <vt:lpstr>_Neo_Lab24_06</vt:lpstr>
      <vt:lpstr>_Neo_Lab24_07</vt:lpstr>
      <vt:lpstr>_Neo_Lab24_08</vt:lpstr>
      <vt:lpstr>_Neo_Lab24_09</vt:lpstr>
      <vt:lpstr>_Neo_Lab24_10</vt:lpstr>
      <vt:lpstr>_Neo_Lab24_11</vt:lpstr>
      <vt:lpstr>_Neo_Lab24_12</vt:lpstr>
      <vt:lpstr>_Neo_Lab24_13</vt:lpstr>
      <vt:lpstr>_Neo_Lab24_14</vt:lpstr>
      <vt:lpstr>_Neo_Lab24_15</vt:lpstr>
      <vt:lpstr>_Neo_Lab24_16</vt:lpstr>
      <vt:lpstr>_Neo_Lab24_17</vt:lpstr>
      <vt:lpstr>_Neo_Lab24_18</vt:lpstr>
      <vt:lpstr>_Neo_Lab24_19</vt:lpstr>
      <vt:lpstr>_Neo_Lab24_20</vt:lpstr>
      <vt:lpstr>_Neo_Lab24_21</vt:lpstr>
      <vt:lpstr>_Neo_Lab24_22</vt:lpstr>
      <vt:lpstr>_Neo_Lab24_23</vt:lpstr>
      <vt:lpstr>_Neo_Lab24_24</vt:lpstr>
      <vt:lpstr>_Neo_Lab24_25</vt:lpstr>
      <vt:lpstr>_Neo_Lab24_26</vt:lpstr>
      <vt:lpstr>_Neo_Lab24_27</vt:lpstr>
      <vt:lpstr>_Neo_Lab24_28</vt:lpstr>
      <vt:lpstr>_Neo_Lab24_29</vt:lpstr>
      <vt:lpstr>_Neo_Lab24_30</vt:lpstr>
      <vt:lpstr>_Neo_Lab24_31</vt:lpstr>
      <vt:lpstr>_Neo_LabDag1_01</vt:lpstr>
      <vt:lpstr>_Neo_LabDag1_02</vt:lpstr>
      <vt:lpstr>_Neo_LabDag1_03</vt:lpstr>
      <vt:lpstr>_Neo_LabDag1_04</vt:lpstr>
      <vt:lpstr>_Neo_LabDag1_05</vt:lpstr>
      <vt:lpstr>_Neo_LabDag1_06</vt:lpstr>
      <vt:lpstr>_Neo_LabDag1_07</vt:lpstr>
      <vt:lpstr>_Neo_LabDag1_08</vt:lpstr>
      <vt:lpstr>_Neo_LabDag1_09</vt:lpstr>
      <vt:lpstr>_Neo_LabDag1_10</vt:lpstr>
      <vt:lpstr>_Neo_LabDag1_11</vt:lpstr>
      <vt:lpstr>_Neo_LabDag1_12</vt:lpstr>
      <vt:lpstr>_Neo_LabDag1_13</vt:lpstr>
      <vt:lpstr>_Neo_LabDag1_14</vt:lpstr>
      <vt:lpstr>_Neo_LabDag1_15</vt:lpstr>
      <vt:lpstr>_Neo_LabDag1_16</vt:lpstr>
      <vt:lpstr>_Neo_LabDag1_17</vt:lpstr>
      <vt:lpstr>_Neo_LabDag1_18</vt:lpstr>
      <vt:lpstr>_Neo_LabDag1_19</vt:lpstr>
      <vt:lpstr>_Neo_LabDag1_20</vt:lpstr>
      <vt:lpstr>_Neo_LabDag1_21</vt:lpstr>
      <vt:lpstr>_Neo_LabDag1_22</vt:lpstr>
      <vt:lpstr>_Neo_LabDag1_23</vt:lpstr>
      <vt:lpstr>_Neo_LabDag1_24</vt:lpstr>
      <vt:lpstr>_Neo_LabDag1_25</vt:lpstr>
      <vt:lpstr>_Neo_LabDag1_26</vt:lpstr>
      <vt:lpstr>_Neo_LabDag1_27</vt:lpstr>
      <vt:lpstr>_Neo_LabDag1_28</vt:lpstr>
      <vt:lpstr>_Neo_LabDag1_29</vt:lpstr>
      <vt:lpstr>_Neo_LabDag1_30</vt:lpstr>
      <vt:lpstr>_Neo_LabDag1_31</vt:lpstr>
      <vt:lpstr>_Neo_LabDag2_01</vt:lpstr>
      <vt:lpstr>_Neo_LabDag2_02</vt:lpstr>
      <vt:lpstr>_Neo_LabDag2_03</vt:lpstr>
      <vt:lpstr>_Neo_LabDag2_04</vt:lpstr>
      <vt:lpstr>_Neo_LabDag2_05</vt:lpstr>
      <vt:lpstr>_Neo_LabDag2_06</vt:lpstr>
      <vt:lpstr>_Neo_LabDag2_07</vt:lpstr>
      <vt:lpstr>_Neo_LabDag2_08</vt:lpstr>
      <vt:lpstr>_Neo_LabDag2_09</vt:lpstr>
      <vt:lpstr>_Neo_LabDag2_10</vt:lpstr>
      <vt:lpstr>_Neo_LabDag2_11</vt:lpstr>
      <vt:lpstr>_Neo_LabDag2_12</vt:lpstr>
      <vt:lpstr>_Neo_LabDag2_13</vt:lpstr>
      <vt:lpstr>_Neo_LabDag2_14</vt:lpstr>
      <vt:lpstr>_Neo_LabDag2_15</vt:lpstr>
      <vt:lpstr>_Neo_LabDag2_16</vt:lpstr>
      <vt:lpstr>_Neo_LabDag2_17</vt:lpstr>
      <vt:lpstr>_Neo_LabDag2_18</vt:lpstr>
      <vt:lpstr>_Neo_LabDag2_19</vt:lpstr>
      <vt:lpstr>_Neo_LabDag2_20</vt:lpstr>
      <vt:lpstr>_Neo_LabDag2_21</vt:lpstr>
      <vt:lpstr>_Neo_LabDag2_22</vt:lpstr>
      <vt:lpstr>_Neo_LabDag2_23</vt:lpstr>
      <vt:lpstr>_Neo_LabDag2_24</vt:lpstr>
      <vt:lpstr>_Neo_LabDag2_25</vt:lpstr>
      <vt:lpstr>_Neo_LabDag2_26</vt:lpstr>
      <vt:lpstr>_Neo_LabDag2_27</vt:lpstr>
      <vt:lpstr>_Neo_LabDag2_28</vt:lpstr>
      <vt:lpstr>_Neo_LabDag2_29</vt:lpstr>
      <vt:lpstr>_Neo_LabDag2_30</vt:lpstr>
      <vt:lpstr>_Neo_LabDag2_31</vt:lpstr>
      <vt:lpstr>_Neo_LabDag3_01</vt:lpstr>
      <vt:lpstr>_Neo_LabDag3_02</vt:lpstr>
      <vt:lpstr>_Neo_LabDag3_03</vt:lpstr>
      <vt:lpstr>_Neo_LabDag3_04</vt:lpstr>
      <vt:lpstr>_Neo_LabDag3_05</vt:lpstr>
      <vt:lpstr>_Neo_LabDag3_06</vt:lpstr>
      <vt:lpstr>_Neo_LabDag3_07</vt:lpstr>
      <vt:lpstr>_Neo_LabDag3_08</vt:lpstr>
      <vt:lpstr>_Neo_LabDag3_09</vt:lpstr>
      <vt:lpstr>_Neo_LabDag3_10</vt:lpstr>
      <vt:lpstr>_Neo_LabDag3_11</vt:lpstr>
      <vt:lpstr>_Neo_LabDag3_12</vt:lpstr>
      <vt:lpstr>_Neo_LabDag3_13</vt:lpstr>
      <vt:lpstr>_Neo_LabDag3_14</vt:lpstr>
      <vt:lpstr>_Neo_LabDag3_15</vt:lpstr>
      <vt:lpstr>_Neo_LabDag3_16</vt:lpstr>
      <vt:lpstr>_Neo_LabDag3_17</vt:lpstr>
      <vt:lpstr>_Neo_LabDag3_18</vt:lpstr>
      <vt:lpstr>_Neo_LabDag3_19</vt:lpstr>
      <vt:lpstr>_Neo_LabDag3_20</vt:lpstr>
      <vt:lpstr>_Neo_LabDag3_21</vt:lpstr>
      <vt:lpstr>_Neo_LabDag3_22</vt:lpstr>
      <vt:lpstr>_Neo_LabDag3_23</vt:lpstr>
      <vt:lpstr>_Neo_LabDag3_24</vt:lpstr>
      <vt:lpstr>_Neo_LabDag3_25</vt:lpstr>
      <vt:lpstr>_Neo_LabDag3_26</vt:lpstr>
      <vt:lpstr>_Neo_LabDag3_27</vt:lpstr>
      <vt:lpstr>_Neo_LabDag3_28</vt:lpstr>
      <vt:lpstr>_Neo_LabDag3_29</vt:lpstr>
      <vt:lpstr>_Neo_LabDag3_30</vt:lpstr>
      <vt:lpstr>_Neo_LabDag3_31</vt:lpstr>
      <vt:lpstr>_Neo_LabOpm</vt:lpstr>
      <vt:lpstr>_Neo_LabOpn_01</vt:lpstr>
      <vt:lpstr>_Neo_LabOpn_02</vt:lpstr>
      <vt:lpstr>_Neo_LabOpn_03</vt:lpstr>
      <vt:lpstr>_Neo_LabOpn_04</vt:lpstr>
      <vt:lpstr>_Neo_LabOpn_05</vt:lpstr>
      <vt:lpstr>_Neo_LabOpn_06</vt:lpstr>
      <vt:lpstr>_Neo_LabOpn_07</vt:lpstr>
      <vt:lpstr>_Neo_LabOpn_08</vt:lpstr>
      <vt:lpstr>_Neo_LabOpn_09</vt:lpstr>
      <vt:lpstr>_Neo_LabOpn_10</vt:lpstr>
      <vt:lpstr>_Neo_LabOpn_11</vt:lpstr>
      <vt:lpstr>_Neo_LabOpn_12</vt:lpstr>
      <vt:lpstr>_Neo_LabOpn_13</vt:lpstr>
      <vt:lpstr>_Neo_LabOpn_14</vt:lpstr>
      <vt:lpstr>_Neo_LabOpn_15</vt:lpstr>
      <vt:lpstr>_Neo_LabOpn_16</vt:lpstr>
      <vt:lpstr>_Neo_LabOpn_17</vt:lpstr>
      <vt:lpstr>_Neo_LabOpn_18</vt:lpstr>
      <vt:lpstr>_Neo_LabOpn_19</vt:lpstr>
      <vt:lpstr>_Neo_LabOpn_20</vt:lpstr>
      <vt:lpstr>_Neo_LabOpn_21</vt:lpstr>
      <vt:lpstr>_Neo_LabOpn_22</vt:lpstr>
      <vt:lpstr>_Neo_LabOpn_23</vt:lpstr>
      <vt:lpstr>_Neo_LabOpn_24</vt:lpstr>
      <vt:lpstr>_Neo_LabOpn_25</vt:lpstr>
      <vt:lpstr>_Neo_LabOpn_26</vt:lpstr>
      <vt:lpstr>_Neo_LabOpn_27</vt:lpstr>
      <vt:lpstr>_Neo_LabOpn_28</vt:lpstr>
      <vt:lpstr>_Neo_LabOpn_29</vt:lpstr>
      <vt:lpstr>_Neo_LabOpn_30</vt:lpstr>
      <vt:lpstr>_Neo_LabOpn_31</vt:lpstr>
      <vt:lpstr>_Neo_LabOpn_32</vt:lpstr>
      <vt:lpstr>_Neo_Medicament_1</vt:lpstr>
      <vt:lpstr>_Neo_Medicament_2</vt:lpstr>
      <vt:lpstr>_Neo_Medicament_3</vt:lpstr>
      <vt:lpstr>_Neo_Medicament_4</vt:lpstr>
      <vt:lpstr>_Neo_Medicament_5</vt:lpstr>
      <vt:lpstr>_Neo_Medicament_6</vt:lpstr>
      <vt:lpstr>_Neo_Medicament_7</vt:lpstr>
      <vt:lpstr>_Neo_Medicament_8</vt:lpstr>
      <vt:lpstr>_Neo_Medicament_9</vt:lpstr>
      <vt:lpstr>_Neo_Medicament1700_1</vt:lpstr>
      <vt:lpstr>_Neo_Medicament1700_2</vt:lpstr>
      <vt:lpstr>_Neo_Medicament1700_3</vt:lpstr>
      <vt:lpstr>_Neo_Medicament1700_4</vt:lpstr>
      <vt:lpstr>_Neo_Medicament1700_5</vt:lpstr>
      <vt:lpstr>_Neo_Medicament1700_6</vt:lpstr>
      <vt:lpstr>_Neo_Medicament1700_7</vt:lpstr>
      <vt:lpstr>_Neo_Medicament1700_8</vt:lpstr>
      <vt:lpstr>_Neo_Medicament1700_9</vt:lpstr>
      <vt:lpstr>_Neo_MedSterkte_1</vt:lpstr>
      <vt:lpstr>_Neo_MedSterkte_2</vt:lpstr>
      <vt:lpstr>_Neo_MedSterkte_3</vt:lpstr>
      <vt:lpstr>_Neo_MedSterkte_4</vt:lpstr>
      <vt:lpstr>_Neo_MedSterkte_5</vt:lpstr>
      <vt:lpstr>_Neo_MedSterkte_6</vt:lpstr>
      <vt:lpstr>_Neo_MedSterkte_7</vt:lpstr>
      <vt:lpstr>_Neo_MedSterkte_8</vt:lpstr>
      <vt:lpstr>_Neo_MedSterkte_9</vt:lpstr>
      <vt:lpstr>_Neo_MedSterkte1700_1</vt:lpstr>
      <vt:lpstr>_Neo_MedSterkte1700_2</vt:lpstr>
      <vt:lpstr>_Neo_MedSterkte1700_3</vt:lpstr>
      <vt:lpstr>_Neo_MedSterkte1700_4</vt:lpstr>
      <vt:lpstr>_Neo_MedSterkte1700_5</vt:lpstr>
      <vt:lpstr>_Neo_MedSterkte1700_6</vt:lpstr>
      <vt:lpstr>_Neo_MedSterkte1700_7</vt:lpstr>
      <vt:lpstr>_Neo_MedSterkte1700_8</vt:lpstr>
      <vt:lpstr>_Neo_MedSterkte1700_9</vt:lpstr>
      <vt:lpstr>_Neo_MedTekst_1</vt:lpstr>
      <vt:lpstr>_Neo_MedTekst_2</vt:lpstr>
      <vt:lpstr>_Neo_MedTekst1700_1</vt:lpstr>
      <vt:lpstr>_Neo_MedTekst1700_2</vt:lpstr>
      <vt:lpstr>_Neo_MgCl2</vt:lpstr>
      <vt:lpstr>_Neo_MgCl21700</vt:lpstr>
      <vt:lpstr>_Neo_NaCl1700</vt:lpstr>
      <vt:lpstr>_Neo_NICUMix</vt:lpstr>
      <vt:lpstr>_Neo_NICUMix1700</vt:lpstr>
      <vt:lpstr>_Neo_OplHoev_1</vt:lpstr>
      <vt:lpstr>_Neo_OplHoev_2</vt:lpstr>
      <vt:lpstr>_Neo_OplHoev_3</vt:lpstr>
      <vt:lpstr>_Neo_OplHoev_4</vt:lpstr>
      <vt:lpstr>_Neo_OplHoev_5</vt:lpstr>
      <vt:lpstr>_Neo_OplHoev_6</vt:lpstr>
      <vt:lpstr>_Neo_OplHoev_7</vt:lpstr>
      <vt:lpstr>_Neo_OplHoev_8</vt:lpstr>
      <vt:lpstr>_Neo_OplHoev_9</vt:lpstr>
      <vt:lpstr>_Neo_OplHoev1700_1</vt:lpstr>
      <vt:lpstr>_Neo_OplHoev1700_2</vt:lpstr>
      <vt:lpstr>_Neo_OplHoev1700_3</vt:lpstr>
      <vt:lpstr>_Neo_OplHoev1700_4</vt:lpstr>
      <vt:lpstr>_Neo_OplHoev1700_5</vt:lpstr>
      <vt:lpstr>_Neo_OplHoev1700_6</vt:lpstr>
      <vt:lpstr>_Neo_OplHoev1700_7</vt:lpstr>
      <vt:lpstr>_Neo_OplHoev1700_8</vt:lpstr>
      <vt:lpstr>_Neo_OplHoev1700_9</vt:lpstr>
      <vt:lpstr>_Neo_Oplossing_1</vt:lpstr>
      <vt:lpstr>_Neo_Oplossing_10</vt:lpstr>
      <vt:lpstr>_Neo_Oplossing_11</vt:lpstr>
      <vt:lpstr>_Neo_Oplossing_12</vt:lpstr>
      <vt:lpstr>_Neo_Oplossing_2</vt:lpstr>
      <vt:lpstr>_Neo_Oplossing_3</vt:lpstr>
      <vt:lpstr>_Neo_Oplossing_4</vt:lpstr>
      <vt:lpstr>_Neo_Oplossing_5</vt:lpstr>
      <vt:lpstr>_Neo_Oplossing_6</vt:lpstr>
      <vt:lpstr>_Neo_Oplossing_7</vt:lpstr>
      <vt:lpstr>_Neo_Oplossing_8</vt:lpstr>
      <vt:lpstr>_Neo_Oplossing_9</vt:lpstr>
      <vt:lpstr>_Neo_Oplossing1700_1</vt:lpstr>
      <vt:lpstr>_Neo_Oplossing1700_10</vt:lpstr>
      <vt:lpstr>_Neo_Oplossing1700_11</vt:lpstr>
      <vt:lpstr>_Neo_Oplossing1700_12</vt:lpstr>
      <vt:lpstr>_Neo_Oplossing1700_2</vt:lpstr>
      <vt:lpstr>_Neo_Oplossing1700_3</vt:lpstr>
      <vt:lpstr>_Neo_Oplossing1700_4</vt:lpstr>
      <vt:lpstr>_Neo_Oplossing1700_5</vt:lpstr>
      <vt:lpstr>_Neo_Oplossing1700_6</vt:lpstr>
      <vt:lpstr>_Neo_Oplossing1700_7</vt:lpstr>
      <vt:lpstr>_Neo_Oplossing1700_8</vt:lpstr>
      <vt:lpstr>_Neo_Oplossing1700_9</vt:lpstr>
      <vt:lpstr>_Neo_Parenteraal</vt:lpstr>
      <vt:lpstr>_Neo_Parenteraal1700</vt:lpstr>
      <vt:lpstr>_Neo_PatNum</vt:lpstr>
      <vt:lpstr>_Neo_PatNum1700</vt:lpstr>
      <vt:lpstr>_Neo_PercentageKeuze_0</vt:lpstr>
      <vt:lpstr>_Neo_PercentageKeuze_1</vt:lpstr>
      <vt:lpstr>_Neo_PercentageKeuze_2</vt:lpstr>
      <vt:lpstr>_Neo_PercentageKeuze_3</vt:lpstr>
      <vt:lpstr>_Neo_PercentageKeuze_4</vt:lpstr>
      <vt:lpstr>_Neo_PercentageKeuze_5</vt:lpstr>
      <vt:lpstr>_Neo_PercentageKeuze_6</vt:lpstr>
      <vt:lpstr>_Neo_PercentageKeuze_7</vt:lpstr>
      <vt:lpstr>_Neo_PercentageKeuze_8</vt:lpstr>
      <vt:lpstr>_Neo_PercentageKeuze1700_0</vt:lpstr>
      <vt:lpstr>_Neo_PercentageKeuze1700_1</vt:lpstr>
      <vt:lpstr>_Neo_PercentageKeuze1700_2</vt:lpstr>
      <vt:lpstr>_Neo_PercentageKeuze1700_3</vt:lpstr>
      <vt:lpstr>_Neo_PercentageKeuze1700_4</vt:lpstr>
      <vt:lpstr>_Neo_PercentageKeuze1700_5</vt:lpstr>
      <vt:lpstr>_Neo_PercentageKeuze1700_6</vt:lpstr>
      <vt:lpstr>_Neo_PercentageKeuze1700_7</vt:lpstr>
      <vt:lpstr>_Neo_PercentageKeuze1700_8</vt:lpstr>
      <vt:lpstr>_Neo_Primene</vt:lpstr>
      <vt:lpstr>_Neo_Primene1700</vt:lpstr>
      <vt:lpstr>_Neo_SelectedIntralipidSmof</vt:lpstr>
      <vt:lpstr>_Neo_SelectedIntralipidSmof1700</vt:lpstr>
      <vt:lpstr>_Neo_SoluVit</vt:lpstr>
      <vt:lpstr>_Neo_SoluVit1700</vt:lpstr>
      <vt:lpstr>_Neo_SSTB</vt:lpstr>
      <vt:lpstr>_Neo_SSTB1700</vt:lpstr>
      <vt:lpstr>_Neo_Stand_1</vt:lpstr>
      <vt:lpstr>_Neo_Stand_10</vt:lpstr>
      <vt:lpstr>_Neo_Stand_11</vt:lpstr>
      <vt:lpstr>_Neo_Stand_12</vt:lpstr>
      <vt:lpstr>_Neo_Stand_2</vt:lpstr>
      <vt:lpstr>_Neo_Stand_3</vt:lpstr>
      <vt:lpstr>_Neo_Stand_4</vt:lpstr>
      <vt:lpstr>_Neo_Stand_5</vt:lpstr>
      <vt:lpstr>_Neo_Stand_6</vt:lpstr>
      <vt:lpstr>_Neo_Stand_7</vt:lpstr>
      <vt:lpstr>_Neo_Stand_8</vt:lpstr>
      <vt:lpstr>_Neo_Stand_9</vt:lpstr>
      <vt:lpstr>_Neo_Stand1700_1</vt:lpstr>
      <vt:lpstr>_Neo_Stand1700_10</vt:lpstr>
      <vt:lpstr>_Neo_Stand1700_11</vt:lpstr>
      <vt:lpstr>_Neo_Stand1700_12</vt:lpstr>
      <vt:lpstr>_Neo_Stand1700_2</vt:lpstr>
      <vt:lpstr>_Neo_Stand1700_3</vt:lpstr>
      <vt:lpstr>_Neo_Stand1700_4</vt:lpstr>
      <vt:lpstr>_Neo_Stand1700_5</vt:lpstr>
      <vt:lpstr>_Neo_Stand1700_6</vt:lpstr>
      <vt:lpstr>_Neo_Stand1700_7</vt:lpstr>
      <vt:lpstr>_Neo_Stand1700_8</vt:lpstr>
      <vt:lpstr>_Neo_Stand1700_9</vt:lpstr>
      <vt:lpstr>_Neo_Sterkte_1</vt:lpstr>
      <vt:lpstr>_Neo_Sterkte_2</vt:lpstr>
      <vt:lpstr>_Neo_Sterkte_3</vt:lpstr>
      <vt:lpstr>_Neo_Sterkte_4</vt:lpstr>
      <vt:lpstr>_Neo_Sterkte_5</vt:lpstr>
      <vt:lpstr>_Neo_Sterkte_6</vt:lpstr>
      <vt:lpstr>_Neo_Sterkte_7</vt:lpstr>
      <vt:lpstr>_Neo_Sterkte_8</vt:lpstr>
      <vt:lpstr>_Neo_Sterkte_9</vt:lpstr>
      <vt:lpstr>_Neo_Supervisor</vt:lpstr>
      <vt:lpstr>_Neo_Supervisor1700</vt:lpstr>
      <vt:lpstr>_Neo_Toevoeging_0</vt:lpstr>
      <vt:lpstr>_Neo_Toevoeging_1</vt:lpstr>
      <vt:lpstr>_Neo_Toevoeging_2</vt:lpstr>
      <vt:lpstr>_Neo_Toevoeging_3</vt:lpstr>
      <vt:lpstr>_Neo_Toevoeging_4</vt:lpstr>
      <vt:lpstr>_Neo_Toevoeging_5</vt:lpstr>
      <vt:lpstr>_Neo_Toevoeging_6</vt:lpstr>
      <vt:lpstr>_Neo_Toevoeging_7</vt:lpstr>
      <vt:lpstr>_Neo_Toevoeging_8</vt:lpstr>
      <vt:lpstr>_Neo_Toevoeging1700_0</vt:lpstr>
      <vt:lpstr>_Neo_Toevoeging1700_1</vt:lpstr>
      <vt:lpstr>_Neo_Toevoeging1700_2</vt:lpstr>
      <vt:lpstr>_Neo_Toevoeging1700_3</vt:lpstr>
      <vt:lpstr>_Neo_Toevoeging1700_4</vt:lpstr>
      <vt:lpstr>_Neo_Toevoeging1700_5</vt:lpstr>
      <vt:lpstr>_Neo_Toevoeging1700_6</vt:lpstr>
      <vt:lpstr>_Neo_Toevoeging1700_7</vt:lpstr>
      <vt:lpstr>_Neo_Toevoeging1700_8</vt:lpstr>
      <vt:lpstr>_Neo_TPNCaCl2</vt:lpstr>
      <vt:lpstr>_Neo_TPNNacl</vt:lpstr>
      <vt:lpstr>_Neo_Voeding</vt:lpstr>
      <vt:lpstr>_Neo_Voeding1700</vt:lpstr>
      <vt:lpstr>_Neo_VoornaamNICU</vt:lpstr>
      <vt:lpstr>_Neo_VoornaamNICU1700</vt:lpstr>
      <vt:lpstr>_Neo_Weken</vt:lpstr>
      <vt:lpstr>_Neo_Weken1700</vt:lpstr>
      <vt:lpstr>_OpnDatum</vt:lpstr>
      <vt:lpstr>_Pat__Gewicht</vt:lpstr>
      <vt:lpstr>_Pat__Lengte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_Ped_AfsprD_VerliezenStof</vt:lpstr>
      <vt:lpstr>_Ped_AfsprD_VerliezenUur</vt:lpstr>
      <vt:lpstr>_Ped_AfsprOverig</vt:lpstr>
      <vt:lpstr>_Ped_AfsprVerliezen</vt:lpstr>
      <vt:lpstr>_Ped_EntFreq_1</vt:lpstr>
      <vt:lpstr>_Ped_EntFreq_2</vt:lpstr>
      <vt:lpstr>_Ped_EntFreq_3</vt:lpstr>
      <vt:lpstr>_Ped_EntFreq_4</vt:lpstr>
      <vt:lpstr>_Ped_EntKeuze_1</vt:lpstr>
      <vt:lpstr>_Ped_EntKeuze_2</vt:lpstr>
      <vt:lpstr>_Ped_EntKeuze_3</vt:lpstr>
      <vt:lpstr>_Ped_EntKeuze_4</vt:lpstr>
      <vt:lpstr>_Ped_EntOpm</vt:lpstr>
      <vt:lpstr>_Ped_EntSonde</vt:lpstr>
      <vt:lpstr>_Ped_EntSpeciale_01</vt:lpstr>
      <vt:lpstr>_Ped_EntSpeciale_02</vt:lpstr>
      <vt:lpstr>_Ped_EntSpeciale_03</vt:lpstr>
      <vt:lpstr>_Ped_EntSpeciale_04</vt:lpstr>
      <vt:lpstr>_Ped_EntSpeciale_05</vt:lpstr>
      <vt:lpstr>_Ped_EntSpeciale_06</vt:lpstr>
      <vt:lpstr>_Ped_EntSpeciale_07</vt:lpstr>
      <vt:lpstr>_Ped_EntSpeciale_08</vt:lpstr>
      <vt:lpstr>_Ped_EntSpeciale_09</vt:lpstr>
      <vt:lpstr>_Ped_EntSpeciale_10</vt:lpstr>
      <vt:lpstr>_Ped_EntSpeciale_11</vt:lpstr>
      <vt:lpstr>_Ped_EntSpeciale_12</vt:lpstr>
      <vt:lpstr>_Ped_EntVol_1</vt:lpstr>
      <vt:lpstr>_Ped_EntVol_2</vt:lpstr>
      <vt:lpstr>_Ped_EntVol_3</vt:lpstr>
      <vt:lpstr>_Ped_EntVol_4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_Ped_IVLijnOpm</vt:lpstr>
      <vt:lpstr>_Ped_Lab14_01</vt:lpstr>
      <vt:lpstr>_Ped_Lab14_02</vt:lpstr>
      <vt:lpstr>_Ped_Lab14_03</vt:lpstr>
      <vt:lpstr>_Ped_Lab14_04</vt:lpstr>
      <vt:lpstr>_Ped_Lab14_05</vt:lpstr>
      <vt:lpstr>_Ped_Lab14_06</vt:lpstr>
      <vt:lpstr>_Ped_Lab14_07</vt:lpstr>
      <vt:lpstr>_Ped_Lab14_08</vt:lpstr>
      <vt:lpstr>_Ped_Lab14_09</vt:lpstr>
      <vt:lpstr>_Ped_Lab14_10</vt:lpstr>
      <vt:lpstr>_Ped_Lab14_11</vt:lpstr>
      <vt:lpstr>_Ped_Lab14_12</vt:lpstr>
      <vt:lpstr>_Ped_Lab14_13</vt:lpstr>
      <vt:lpstr>_Ped_Lab14_14</vt:lpstr>
      <vt:lpstr>_Ped_Lab14_15</vt:lpstr>
      <vt:lpstr>_Ped_Lab14_16</vt:lpstr>
      <vt:lpstr>_Ped_Lab14_17</vt:lpstr>
      <vt:lpstr>_Ped_Lab14_18</vt:lpstr>
      <vt:lpstr>_Ped_Lab14_19</vt:lpstr>
      <vt:lpstr>_Ped_Lab14_20</vt:lpstr>
      <vt:lpstr>_Ped_Lab14_21</vt:lpstr>
      <vt:lpstr>_Ped_Lab14_22</vt:lpstr>
      <vt:lpstr>_Ped_Lab14_23</vt:lpstr>
      <vt:lpstr>_Ped_Lab14_24</vt:lpstr>
      <vt:lpstr>_Ped_Lab14_25</vt:lpstr>
      <vt:lpstr>_Ped_Lab14_26</vt:lpstr>
      <vt:lpstr>_Ped_Lab14_27</vt:lpstr>
      <vt:lpstr>_Ped_Lab14_28</vt:lpstr>
      <vt:lpstr>_Ped_Lab14_29</vt:lpstr>
      <vt:lpstr>_Ped_Lab14_30</vt:lpstr>
      <vt:lpstr>_Ped_Lab14_31</vt:lpstr>
      <vt:lpstr>_Ped_Lab19_01</vt:lpstr>
      <vt:lpstr>_Ped_Lab19_02</vt:lpstr>
      <vt:lpstr>_Ped_Lab19_03</vt:lpstr>
      <vt:lpstr>_Ped_Lab19_04</vt:lpstr>
      <vt:lpstr>_Ped_Lab19_05</vt:lpstr>
      <vt:lpstr>_Ped_Lab19_06</vt:lpstr>
      <vt:lpstr>_Ped_Lab19_07</vt:lpstr>
      <vt:lpstr>_Ped_Lab19_08</vt:lpstr>
      <vt:lpstr>_Ped_Lab19_09</vt:lpstr>
      <vt:lpstr>_Ped_Lab19_10</vt:lpstr>
      <vt:lpstr>_Ped_Lab19_11</vt:lpstr>
      <vt:lpstr>_Ped_Lab19_12</vt:lpstr>
      <vt:lpstr>_Ped_Lab19_13</vt:lpstr>
      <vt:lpstr>_Ped_Lab19_14</vt:lpstr>
      <vt:lpstr>_Ped_Lab19_15</vt:lpstr>
      <vt:lpstr>_Ped_Lab19_16</vt:lpstr>
      <vt:lpstr>_Ped_Lab19_17</vt:lpstr>
      <vt:lpstr>_Ped_Lab19_18</vt:lpstr>
      <vt:lpstr>_Ped_Lab19_19</vt:lpstr>
      <vt:lpstr>_Ped_Lab19_20</vt:lpstr>
      <vt:lpstr>_Ped_Lab19_21</vt:lpstr>
      <vt:lpstr>_Ped_Lab19_22</vt:lpstr>
      <vt:lpstr>_Ped_Lab19_23</vt:lpstr>
      <vt:lpstr>_Ped_Lab19_24</vt:lpstr>
      <vt:lpstr>_Ped_Lab19_25</vt:lpstr>
      <vt:lpstr>_Ped_Lab19_26</vt:lpstr>
      <vt:lpstr>_Ped_Lab19_27</vt:lpstr>
      <vt:lpstr>_Ped_Lab19_28</vt:lpstr>
      <vt:lpstr>_Ped_Lab19_29</vt:lpstr>
      <vt:lpstr>_Ped_Lab19_30</vt:lpstr>
      <vt:lpstr>_Ped_Lab19_31</vt:lpstr>
      <vt:lpstr>_Ped_Lab19_32</vt:lpstr>
      <vt:lpstr>_Ped_Lab24_01</vt:lpstr>
      <vt:lpstr>_Ped_Lab24_02</vt:lpstr>
      <vt:lpstr>_Ped_Lab24_03</vt:lpstr>
      <vt:lpstr>_Ped_Lab24_04</vt:lpstr>
      <vt:lpstr>_Ped_Lab24_05</vt:lpstr>
      <vt:lpstr>_Ped_Lab24_06</vt:lpstr>
      <vt:lpstr>_Ped_Lab24_07</vt:lpstr>
      <vt:lpstr>_Ped_Lab24_08</vt:lpstr>
      <vt:lpstr>_Ped_Lab24_09</vt:lpstr>
      <vt:lpstr>_Ped_Lab24_10</vt:lpstr>
      <vt:lpstr>_Ped_Lab24_11</vt:lpstr>
      <vt:lpstr>_Ped_Lab24_12</vt:lpstr>
      <vt:lpstr>_Ped_Lab24_13</vt:lpstr>
      <vt:lpstr>_Ped_Lab24_14</vt:lpstr>
      <vt:lpstr>_Ped_Lab24_15</vt:lpstr>
      <vt:lpstr>_Ped_Lab24_16</vt:lpstr>
      <vt:lpstr>_Ped_Lab24_17</vt:lpstr>
      <vt:lpstr>_Ped_Lab24_18</vt:lpstr>
      <vt:lpstr>_Ped_Lab24_19</vt:lpstr>
      <vt:lpstr>_Ped_Lab24_20</vt:lpstr>
      <vt:lpstr>_Ped_Lab24_21</vt:lpstr>
      <vt:lpstr>_Ped_Lab24_22</vt:lpstr>
      <vt:lpstr>_Ped_Lab24_23</vt:lpstr>
      <vt:lpstr>_Ped_Lab24_24</vt:lpstr>
      <vt:lpstr>_Ped_Lab24_25</vt:lpstr>
      <vt:lpstr>_Ped_Lab24_26</vt:lpstr>
      <vt:lpstr>_Ped_Lab24_27</vt:lpstr>
      <vt:lpstr>_Ped_Lab24_28</vt:lpstr>
      <vt:lpstr>_Ped_Lab24_29</vt:lpstr>
      <vt:lpstr>_Ped_Lab24_30</vt:lpstr>
      <vt:lpstr>_Ped_Lab24_31</vt:lpstr>
      <vt:lpstr>_Ped_LabDag1_01</vt:lpstr>
      <vt:lpstr>_Ped_LabDag1_02</vt:lpstr>
      <vt:lpstr>_Ped_LabDag1_03</vt:lpstr>
      <vt:lpstr>_Ped_LabDag1_04</vt:lpstr>
      <vt:lpstr>_Ped_LabDag1_05</vt:lpstr>
      <vt:lpstr>_Ped_LabDag1_06</vt:lpstr>
      <vt:lpstr>_Ped_LabDag1_07</vt:lpstr>
      <vt:lpstr>_Ped_LabDag1_08</vt:lpstr>
      <vt:lpstr>_Ped_LabDag1_09</vt:lpstr>
      <vt:lpstr>_Ped_LabDag1_10</vt:lpstr>
      <vt:lpstr>_Ped_LabDag1_11</vt:lpstr>
      <vt:lpstr>_Ped_LabDag1_12</vt:lpstr>
      <vt:lpstr>_Ped_LabDag1_13</vt:lpstr>
      <vt:lpstr>_Ped_LabDag1_14</vt:lpstr>
      <vt:lpstr>_Ped_LabDag1_15</vt:lpstr>
      <vt:lpstr>_Ped_LabDag1_16</vt:lpstr>
      <vt:lpstr>_Ped_LabDag1_17</vt:lpstr>
      <vt:lpstr>_Ped_LabDag1_18</vt:lpstr>
      <vt:lpstr>_Ped_LabDag1_19</vt:lpstr>
      <vt:lpstr>_Ped_LabDag1_20</vt:lpstr>
      <vt:lpstr>_Ped_LabDag1_21</vt:lpstr>
      <vt:lpstr>_Ped_LabDag1_22</vt:lpstr>
      <vt:lpstr>_Ped_LabDag1_23</vt:lpstr>
      <vt:lpstr>_Ped_LabDag1_24</vt:lpstr>
      <vt:lpstr>_Ped_LabDag1_25</vt:lpstr>
      <vt:lpstr>_Ped_LabDag1_26</vt:lpstr>
      <vt:lpstr>_Ped_LabDag1_27</vt:lpstr>
      <vt:lpstr>_Ped_LabDag1_28</vt:lpstr>
      <vt:lpstr>_Ped_LabDag1_29</vt:lpstr>
      <vt:lpstr>_Ped_LabDag1_30</vt:lpstr>
      <vt:lpstr>_Ped_LabDag1_31</vt:lpstr>
      <vt:lpstr>_Ped_LabOpm</vt:lpstr>
      <vt:lpstr>_Ped_LabOpn_01</vt:lpstr>
      <vt:lpstr>_Ped_LabOpn_02</vt:lpstr>
      <vt:lpstr>_Ped_LabOpn_03</vt:lpstr>
      <vt:lpstr>_Ped_LabOpn_04</vt:lpstr>
      <vt:lpstr>_Ped_LabOpn_05</vt:lpstr>
      <vt:lpstr>_Ped_LabOpn_06</vt:lpstr>
      <vt:lpstr>_Ped_LabOpn_07</vt:lpstr>
      <vt:lpstr>_Ped_LabOpn_08</vt:lpstr>
      <vt:lpstr>_Ped_LabOpn_09</vt:lpstr>
      <vt:lpstr>_Ped_LabOpn_10</vt:lpstr>
      <vt:lpstr>_Ped_LabOpn_11</vt:lpstr>
      <vt:lpstr>_Ped_LabOpn_12</vt:lpstr>
      <vt:lpstr>_Ped_LabOpn_13</vt:lpstr>
      <vt:lpstr>_Ped_LabOpn_14</vt:lpstr>
      <vt:lpstr>_Ped_LabOpn_15</vt:lpstr>
      <vt:lpstr>_Ped_LabOpn_16</vt:lpstr>
      <vt:lpstr>_Ped_LabOpn_17</vt:lpstr>
      <vt:lpstr>_Ped_LabOpn_18</vt:lpstr>
      <vt:lpstr>_Ped_LabOpn_19</vt:lpstr>
      <vt:lpstr>_Ped_LabOpn_20</vt:lpstr>
      <vt:lpstr>_Ped_LabOpn_21</vt:lpstr>
      <vt:lpstr>_Ped_LabOpn_22</vt:lpstr>
      <vt:lpstr>_Ped_LabOpn_23</vt:lpstr>
      <vt:lpstr>_Ped_LabOpn_24</vt:lpstr>
      <vt:lpstr>_Ped_LabOpn_25</vt:lpstr>
      <vt:lpstr>_Ped_LabOpn_26</vt:lpstr>
      <vt:lpstr>_Ped_LabOpn_27</vt:lpstr>
      <vt:lpstr>_Ped_LabOpn_28</vt:lpstr>
      <vt:lpstr>_Ped_LabOpn_29</vt:lpstr>
      <vt:lpstr>_Ped_LabOpn_30</vt:lpstr>
      <vt:lpstr>_Ped_LabOpn_31</vt:lpstr>
      <vt:lpstr>_Ped_LabOpn_32</vt:lpstr>
      <vt:lpstr>_Ped_MedIVKeuze_01</vt:lpstr>
      <vt:lpstr>_Ped_MedIVKeuze_02</vt:lpstr>
      <vt:lpstr>_Ped_MedIVKeuze_03</vt:lpstr>
      <vt:lpstr>_Ped_MedIVKeuze_04</vt:lpstr>
      <vt:lpstr>_Ped_MedIVKeuze_05</vt:lpstr>
      <vt:lpstr>_Ped_MedIVKeuze_06</vt:lpstr>
      <vt:lpstr>_Ped_MedIVKeuze_07</vt:lpstr>
      <vt:lpstr>_Ped_MedIVKeuze_08</vt:lpstr>
      <vt:lpstr>_Ped_MedIVKeuze_09</vt:lpstr>
      <vt:lpstr>_Ped_MedIVKeuze_10</vt:lpstr>
      <vt:lpstr>_Ped_MedIVKeuze_11</vt:lpstr>
      <vt:lpstr>_Ped_MedIVKeuze_12</vt:lpstr>
      <vt:lpstr>_Ped_MedIVKeuze_13</vt:lpstr>
      <vt:lpstr>_Ped_MedIVKeuze_14</vt:lpstr>
      <vt:lpstr>_Ped_MedIVKeuze_15</vt:lpstr>
      <vt:lpstr>_Ped_MedIVOplVlst_01</vt:lpstr>
      <vt:lpstr>_Ped_MedIVOplVlst_02</vt:lpstr>
      <vt:lpstr>_Ped_MedIVOplVlst_03</vt:lpstr>
      <vt:lpstr>_Ped_MedIVOplVlst_04</vt:lpstr>
      <vt:lpstr>_Ped_MedIVOplVlst_05</vt:lpstr>
      <vt:lpstr>_Ped_MedIVOplVlst_06</vt:lpstr>
      <vt:lpstr>_Ped_MedIVOplVlst_07</vt:lpstr>
      <vt:lpstr>_Ped_MedIVOplVlst_08</vt:lpstr>
      <vt:lpstr>_Ped_MedIVOplVlst_09</vt:lpstr>
      <vt:lpstr>_Ped_MedIVOplVlst_10</vt:lpstr>
      <vt:lpstr>_Ped_MedIVOplVlst_11</vt:lpstr>
      <vt:lpstr>_Ped_MedIVOplVlst_12</vt:lpstr>
      <vt:lpstr>_Ped_MedIVOplVlst_13</vt:lpstr>
      <vt:lpstr>_Ped_MedIVOplVlst_14</vt:lpstr>
      <vt:lpstr>_Ped_MedIVOplVlst_15</vt:lpstr>
      <vt:lpstr>_Ped_MedIVOplVol_01</vt:lpstr>
      <vt:lpstr>_Ped_MedIVOplVol_02</vt:lpstr>
      <vt:lpstr>_Ped_MedIVOplVol_03</vt:lpstr>
      <vt:lpstr>_Ped_MedIVOplVol_04</vt:lpstr>
      <vt:lpstr>_Ped_MedIVOplVol_05</vt:lpstr>
      <vt:lpstr>_Ped_MedIVOplVol_06</vt:lpstr>
      <vt:lpstr>_Ped_MedIVOplVol_07</vt:lpstr>
      <vt:lpstr>_Ped_MedIVOplVol_08</vt:lpstr>
      <vt:lpstr>_Ped_MedIVOplVol_09</vt:lpstr>
      <vt:lpstr>_Ped_MedIVOplVol_10</vt:lpstr>
      <vt:lpstr>_Ped_MedIVOplVol_11</vt:lpstr>
      <vt:lpstr>_Ped_MedIVOplVol_12</vt:lpstr>
      <vt:lpstr>_Ped_MedIVOplVol_13</vt:lpstr>
      <vt:lpstr>_Ped_MedIVOplVol_14</vt:lpstr>
      <vt:lpstr>_Ped_MedIVOplVol_15</vt:lpstr>
      <vt:lpstr>_Ped_MedIVOpm</vt:lpstr>
      <vt:lpstr>_Ped_MedIVStand_01</vt:lpstr>
      <vt:lpstr>_Ped_MedIVStand_02</vt:lpstr>
      <vt:lpstr>_Ped_MedIVStand_03</vt:lpstr>
      <vt:lpstr>_Ped_MedIVStand_04</vt:lpstr>
      <vt:lpstr>_Ped_MedIVStand_05</vt:lpstr>
      <vt:lpstr>_Ped_MedIVStand_06</vt:lpstr>
      <vt:lpstr>_Ped_MedIVStand_07</vt:lpstr>
      <vt:lpstr>_Ped_MedIVStand_08</vt:lpstr>
      <vt:lpstr>_Ped_MedIVStand_09</vt:lpstr>
      <vt:lpstr>_Ped_MedIVStand_10</vt:lpstr>
      <vt:lpstr>_Ped_MedIVStand_11</vt:lpstr>
      <vt:lpstr>_Ped_MedIVStand_12</vt:lpstr>
      <vt:lpstr>_Ped_MedIVStand_13</vt:lpstr>
      <vt:lpstr>_Ped_MedIVStand_14</vt:lpstr>
      <vt:lpstr>_Ped_MedIVStand_15</vt:lpstr>
      <vt:lpstr>_Ped_MedIVSterkte_01</vt:lpstr>
      <vt:lpstr>_Ped_MedIVSterkte_02</vt:lpstr>
      <vt:lpstr>_Ped_MedIVSterkte_03</vt:lpstr>
      <vt:lpstr>_Ped_MedIVSterkte_04</vt:lpstr>
      <vt:lpstr>_Ped_MedIVSterkte_05</vt:lpstr>
      <vt:lpstr>_Ped_MedIVSterkte_06</vt:lpstr>
      <vt:lpstr>_Ped_MedIVSterkte_07</vt:lpstr>
      <vt:lpstr>_Ped_MedIVSterkte_08</vt:lpstr>
      <vt:lpstr>_Ped_MedIVSterkte_09</vt:lpstr>
      <vt:lpstr>_Ped_MedIVSterkte_10</vt:lpstr>
      <vt:lpstr>_Ped_MedIVSterkte_11</vt:lpstr>
      <vt:lpstr>_Ped_MedIVSterkte_12</vt:lpstr>
      <vt:lpstr>_Ped_MedIVSterkte_13</vt:lpstr>
      <vt:lpstr>_Ped_MedIVSterkte_14</vt:lpstr>
      <vt:lpstr>_Ped_MedIVSterkte_15</vt:lpstr>
      <vt:lpstr>_Ped_PMActief</vt:lpstr>
      <vt:lpstr>_Ped_PMAO</vt:lpstr>
      <vt:lpstr>_Ped_PMAS</vt:lpstr>
      <vt:lpstr>_Ped_PMAV</vt:lpstr>
      <vt:lpstr>_Ped_PMFreq</vt:lpstr>
      <vt:lpstr>_Ped_PMMod</vt:lpstr>
      <vt:lpstr>_Ped_PMVO</vt:lpstr>
      <vt:lpstr>_Ped_PMVS</vt:lpstr>
      <vt:lpstr>_Ped_TPNCaCl</vt:lpstr>
      <vt:lpstr>_Ped_TPNCaGlucVol</vt:lpstr>
      <vt:lpstr>_Ped_TPNKCl1</vt:lpstr>
      <vt:lpstr>_Ped_TPNKCl2</vt:lpstr>
      <vt:lpstr>_Ped_TPNKClVol1</vt:lpstr>
      <vt:lpstr>_Ped_TPNKClVol2</vt:lpstr>
      <vt:lpstr>_Ped_TPNKeuze</vt:lpstr>
      <vt:lpstr>_Ped_TPNKNaFosf</vt:lpstr>
      <vt:lpstr>_Ped_TPNKNaFosfVol</vt:lpstr>
      <vt:lpstr>_Ped_TPNLipidStand</vt:lpstr>
      <vt:lpstr>_Ped_TPNMgCl</vt:lpstr>
      <vt:lpstr>_Ped_TPNMgClVol</vt:lpstr>
      <vt:lpstr>_Ped_TPNNaCl1</vt:lpstr>
      <vt:lpstr>_Ped_TPNNaCl2</vt:lpstr>
      <vt:lpstr>_Ped_TPNNaClVol1</vt:lpstr>
      <vt:lpstr>_Ped_TPNNaClVol2</vt:lpstr>
      <vt:lpstr>_Ped_TPNOpm</vt:lpstr>
      <vt:lpstr>_Ped_TPNPediTrace</vt:lpstr>
      <vt:lpstr>_Ped_TPNSMOF</vt:lpstr>
      <vt:lpstr>_Ped_TPNSoluvit</vt:lpstr>
      <vt:lpstr>_Ped_TPNSoluvitVol</vt:lpstr>
      <vt:lpstr>_Ped_TPNSST1Keuze</vt:lpstr>
      <vt:lpstr>_Ped_TPNSST1Stand</vt:lpstr>
      <vt:lpstr>_Ped_TPNSST2Keuze</vt:lpstr>
      <vt:lpstr>_Ped_TPNSST2Stand</vt:lpstr>
      <vt:lpstr>_Ped_TPNVitIntra</vt:lpstr>
      <vt:lpstr>_Ped_TPNVitIntraVol</vt:lpstr>
      <vt:lpstr>_Ped_TPNVol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2016-12-29T21:39:50Z</dcterms:modified>
</cp:coreProperties>
</file>