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" activeTab="16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C3" i="9" l="1"/>
  <c r="C4" i="9"/>
  <c r="C5" i="9"/>
  <c r="B6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2" i="9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" i="8"/>
  <c r="B15" i="6"/>
  <c r="U7" i="71"/>
  <c r="H24" i="45"/>
  <c r="G24" i="45"/>
  <c r="AE24" i="45"/>
  <c r="U14" i="71"/>
  <c r="H25" i="45"/>
  <c r="G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U26" i="71"/>
  <c r="H23" i="45"/>
  <c r="G23" i="45"/>
  <c r="AE23" i="45"/>
  <c r="J3" i="14"/>
  <c r="H3" i="14"/>
  <c r="K3" i="14"/>
  <c r="M3" i="14"/>
  <c r="BK3" i="14"/>
  <c r="J4" i="14"/>
  <c r="H4" i="14"/>
  <c r="K4" i="14"/>
  <c r="M4" i="14"/>
  <c r="BK4" i="14"/>
  <c r="H5" i="14"/>
  <c r="J5" i="14"/>
  <c r="K5" i="14"/>
  <c r="M5" i="14"/>
  <c r="BK5" i="14"/>
  <c r="H6" i="14"/>
  <c r="J6" i="14"/>
  <c r="K6" i="14"/>
  <c r="M6" i="14"/>
  <c r="BK6" i="14"/>
  <c r="J7" i="14"/>
  <c r="H7" i="14"/>
  <c r="K7" i="14"/>
  <c r="M7" i="14"/>
  <c r="BK7" i="14"/>
  <c r="J8" i="14"/>
  <c r="H8" i="14"/>
  <c r="K8" i="14"/>
  <c r="M8" i="14"/>
  <c r="BK8" i="14"/>
  <c r="J9" i="14"/>
  <c r="H9" i="14"/>
  <c r="K9" i="14"/>
  <c r="M9" i="14"/>
  <c r="BK9" i="14"/>
  <c r="J10" i="14"/>
  <c r="H10" i="14"/>
  <c r="K10" i="14"/>
  <c r="M10" i="14"/>
  <c r="BK10" i="14"/>
  <c r="J11" i="14"/>
  <c r="H11" i="14"/>
  <c r="K11" i="14"/>
  <c r="M11" i="14"/>
  <c r="BK11" i="14"/>
  <c r="J12" i="14"/>
  <c r="H12" i="14"/>
  <c r="K12" i="14"/>
  <c r="M12" i="14"/>
  <c r="BK12" i="14"/>
  <c r="J13" i="14"/>
  <c r="H13" i="14"/>
  <c r="K13" i="14"/>
  <c r="M13" i="14"/>
  <c r="BK13" i="14"/>
  <c r="J14" i="14"/>
  <c r="H14" i="14"/>
  <c r="K14" i="14"/>
  <c r="M14" i="14"/>
  <c r="BK14" i="14"/>
  <c r="J15" i="14"/>
  <c r="H15" i="14"/>
  <c r="K15" i="14"/>
  <c r="M15" i="14"/>
  <c r="BK15" i="14"/>
  <c r="J16" i="14"/>
  <c r="H16" i="14"/>
  <c r="K16" i="14"/>
  <c r="M16" i="14"/>
  <c r="BK16" i="14"/>
  <c r="J17" i="14"/>
  <c r="H17" i="14"/>
  <c r="K17" i="14"/>
  <c r="M17" i="14"/>
  <c r="BK17" i="14"/>
  <c r="J18" i="14"/>
  <c r="H18" i="14"/>
  <c r="K18" i="14"/>
  <c r="M18" i="14"/>
  <c r="BK18" i="14"/>
  <c r="J19" i="14"/>
  <c r="H19" i="14"/>
  <c r="K19" i="14"/>
  <c r="M19" i="14"/>
  <c r="BK19" i="14"/>
  <c r="J20" i="14"/>
  <c r="H20" i="14"/>
  <c r="K20" i="14"/>
  <c r="M20" i="14"/>
  <c r="BK20" i="14"/>
  <c r="J21" i="14"/>
  <c r="H21" i="14"/>
  <c r="K21" i="14"/>
  <c r="M21" i="14"/>
  <c r="BK21" i="14"/>
  <c r="J22" i="14"/>
  <c r="H22" i="14"/>
  <c r="K22" i="14"/>
  <c r="M22" i="14"/>
  <c r="BK22" i="14"/>
  <c r="J23" i="14"/>
  <c r="H23" i="14"/>
  <c r="K23" i="14"/>
  <c r="M23" i="14"/>
  <c r="BK23" i="14"/>
  <c r="J24" i="14"/>
  <c r="H24" i="14"/>
  <c r="K24" i="14"/>
  <c r="M24" i="14"/>
  <c r="BK24" i="14"/>
  <c r="J25" i="14"/>
  <c r="H25" i="14"/>
  <c r="K25" i="14"/>
  <c r="M25" i="14"/>
  <c r="BK25" i="14"/>
  <c r="J26" i="14"/>
  <c r="H26" i="14"/>
  <c r="K26" i="14"/>
  <c r="M26" i="14"/>
  <c r="BK26" i="14"/>
  <c r="J27" i="14"/>
  <c r="H27" i="14"/>
  <c r="K27" i="14"/>
  <c r="M27" i="14"/>
  <c r="BK27" i="14"/>
  <c r="J28" i="14"/>
  <c r="H28" i="14"/>
  <c r="K28" i="14"/>
  <c r="M28" i="14"/>
  <c r="BK28" i="14"/>
  <c r="J29" i="14"/>
  <c r="H29" i="14"/>
  <c r="K29" i="14"/>
  <c r="M29" i="14"/>
  <c r="BK29" i="14"/>
  <c r="J30" i="14"/>
  <c r="H30" i="14"/>
  <c r="K30" i="14"/>
  <c r="M30" i="14"/>
  <c r="BK30" i="14"/>
  <c r="J31" i="14"/>
  <c r="H31" i="14"/>
  <c r="K31" i="14"/>
  <c r="M31" i="14"/>
  <c r="BK31" i="14"/>
  <c r="J2" i="14"/>
  <c r="H2" i="14"/>
  <c r="K2" i="14"/>
  <c r="M2" i="14"/>
  <c r="BK2" i="14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AO5" i="14"/>
  <c r="N6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D6" i="27"/>
  <c r="E6" i="27"/>
  <c r="D4" i="27"/>
  <c r="E4" i="27"/>
  <c r="J6" i="27"/>
  <c r="J7" i="27"/>
  <c r="D5" i="27"/>
  <c r="E5" i="27"/>
  <c r="J5" i="2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F3" i="21"/>
  <c r="F21" i="21"/>
  <c r="C43" i="3"/>
  <c r="J11" i="33"/>
  <c r="C34" i="49"/>
  <c r="K6" i="27"/>
  <c r="K7" i="27"/>
  <c r="K5" i="27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K4" i="27"/>
  <c r="J3" i="18"/>
  <c r="J4" i="18"/>
  <c r="J5" i="18"/>
  <c r="J6" i="18"/>
  <c r="J7" i="18"/>
  <c r="J2" i="18"/>
  <c r="K2" i="18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/>
  <c r="E10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F68" i="9"/>
  <c r="B68" i="9"/>
  <c r="A68" i="9"/>
  <c r="C49" i="45"/>
  <c r="C48" i="45"/>
  <c r="C47" i="45"/>
  <c r="C46" i="45"/>
  <c r="C45" i="45"/>
  <c r="C44" i="45"/>
  <c r="C43" i="45"/>
  <c r="C42" i="45"/>
  <c r="C40" i="45"/>
  <c r="Q40" i="45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I126" i="9"/>
  <c r="G126" i="9"/>
  <c r="P33" i="45"/>
  <c r="AK24" i="45"/>
  <c r="AK25" i="45"/>
  <c r="AK26" i="45"/>
  <c r="AK27" i="45"/>
  <c r="AK28" i="45"/>
  <c r="AK29" i="45"/>
  <c r="AK30" i="45"/>
  <c r="AK31" i="45"/>
  <c r="AK32" i="45"/>
  <c r="AK23" i="45"/>
  <c r="P11" i="45"/>
  <c r="K3" i="27"/>
  <c r="P25" i="12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/>
  <c r="J31" i="50"/>
  <c r="H31" i="50"/>
  <c r="C55" i="74"/>
  <c r="C54" i="74"/>
  <c r="G13" i="82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AB3" i="14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K126" i="9"/>
  <c r="O10" i="45"/>
  <c r="O9" i="45"/>
  <c r="I116" i="9"/>
  <c r="I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/>
  <c r="C36" i="21"/>
  <c r="A74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G36" i="9"/>
  <c r="AG37" i="9"/>
  <c r="AG38" i="9"/>
  <c r="AG39" i="9"/>
  <c r="AG40" i="9"/>
  <c r="AG41" i="9"/>
  <c r="AG42" i="9"/>
  <c r="AG43" i="9"/>
  <c r="AG44" i="9"/>
  <c r="AG45" i="9"/>
  <c r="AG46" i="9"/>
  <c r="AG47" i="9"/>
  <c r="AG18" i="9"/>
  <c r="AG24" i="45"/>
  <c r="AG25" i="45"/>
  <c r="AG26" i="45"/>
  <c r="AG27" i="45"/>
  <c r="AG28" i="45"/>
  <c r="AG29" i="45"/>
  <c r="AG30" i="45"/>
  <c r="AG31" i="45"/>
  <c r="AG32" i="45"/>
  <c r="AG23" i="45"/>
  <c r="G19" i="9"/>
  <c r="I19" i="9"/>
  <c r="K19" i="9"/>
  <c r="M19" i="9"/>
  <c r="Y19" i="9"/>
  <c r="AC19" i="9"/>
  <c r="AE19" i="9"/>
  <c r="AI19" i="9"/>
  <c r="AK19" i="9"/>
  <c r="G20" i="9"/>
  <c r="I20" i="9"/>
  <c r="K20" i="9"/>
  <c r="M20" i="9"/>
  <c r="Y20" i="9"/>
  <c r="AC20" i="9"/>
  <c r="AE20" i="9"/>
  <c r="AI20" i="9"/>
  <c r="AK20" i="9"/>
  <c r="G21" i="9"/>
  <c r="I21" i="9"/>
  <c r="K21" i="9"/>
  <c r="M21" i="9"/>
  <c r="Y21" i="9"/>
  <c r="AC21" i="9"/>
  <c r="AE21" i="9"/>
  <c r="AI21" i="9"/>
  <c r="AK21" i="9"/>
  <c r="G22" i="9"/>
  <c r="I22" i="9"/>
  <c r="K22" i="9"/>
  <c r="M22" i="9"/>
  <c r="Y22" i="9"/>
  <c r="AC22" i="9"/>
  <c r="AE22" i="9"/>
  <c r="AI22" i="9"/>
  <c r="AK22" i="9"/>
  <c r="G23" i="9"/>
  <c r="I23" i="9"/>
  <c r="K23" i="9"/>
  <c r="M23" i="9"/>
  <c r="Y23" i="9"/>
  <c r="AC23" i="9"/>
  <c r="AE23" i="9"/>
  <c r="AI23" i="9"/>
  <c r="AK23" i="9"/>
  <c r="G24" i="9"/>
  <c r="I24" i="9"/>
  <c r="K24" i="9"/>
  <c r="M24" i="9"/>
  <c r="Y24" i="9"/>
  <c r="AC24" i="9"/>
  <c r="AE24" i="9"/>
  <c r="AI24" i="9"/>
  <c r="AK24" i="9"/>
  <c r="G25" i="9"/>
  <c r="I25" i="9"/>
  <c r="K25" i="9"/>
  <c r="M25" i="9"/>
  <c r="Y25" i="9"/>
  <c r="AC25" i="9"/>
  <c r="AE25" i="9"/>
  <c r="AI25" i="9"/>
  <c r="AK25" i="9"/>
  <c r="G26" i="9"/>
  <c r="I26" i="9"/>
  <c r="K26" i="9"/>
  <c r="M26" i="9"/>
  <c r="Y26" i="9"/>
  <c r="AC26" i="9"/>
  <c r="AE26" i="9"/>
  <c r="AI26" i="9"/>
  <c r="AK26" i="9"/>
  <c r="G27" i="9"/>
  <c r="I27" i="9"/>
  <c r="K27" i="9"/>
  <c r="M27" i="9"/>
  <c r="Y27" i="9"/>
  <c r="AC27" i="9"/>
  <c r="AE27" i="9"/>
  <c r="AI27" i="9"/>
  <c r="AK27" i="9"/>
  <c r="G28" i="9"/>
  <c r="I28" i="9"/>
  <c r="K28" i="9"/>
  <c r="M28" i="9"/>
  <c r="Y28" i="9"/>
  <c r="AC28" i="9"/>
  <c r="AE28" i="9"/>
  <c r="AI28" i="9"/>
  <c r="AK28" i="9"/>
  <c r="G29" i="9"/>
  <c r="I29" i="9"/>
  <c r="K29" i="9"/>
  <c r="M29" i="9"/>
  <c r="Y29" i="9"/>
  <c r="AC29" i="9"/>
  <c r="AE29" i="9"/>
  <c r="AI29" i="9"/>
  <c r="AK29" i="9"/>
  <c r="G30" i="9"/>
  <c r="I30" i="9"/>
  <c r="K30" i="9"/>
  <c r="M30" i="9"/>
  <c r="Y30" i="9"/>
  <c r="AC30" i="9"/>
  <c r="AE30" i="9"/>
  <c r="AI30" i="9"/>
  <c r="AK30" i="9"/>
  <c r="G31" i="9"/>
  <c r="I31" i="9"/>
  <c r="K31" i="9"/>
  <c r="M31" i="9"/>
  <c r="Y31" i="9"/>
  <c r="AC31" i="9"/>
  <c r="AE31" i="9"/>
  <c r="AI31" i="9"/>
  <c r="AK31" i="9"/>
  <c r="G32" i="9"/>
  <c r="I32" i="9"/>
  <c r="K32" i="9"/>
  <c r="M32" i="9"/>
  <c r="Y32" i="9"/>
  <c r="AC32" i="9"/>
  <c r="AE32" i="9"/>
  <c r="AI32" i="9"/>
  <c r="AK32" i="9"/>
  <c r="G33" i="9"/>
  <c r="I33" i="9"/>
  <c r="K33" i="9"/>
  <c r="M33" i="9"/>
  <c r="Y33" i="9"/>
  <c r="AC33" i="9"/>
  <c r="AE33" i="9"/>
  <c r="AI33" i="9"/>
  <c r="AK33" i="9"/>
  <c r="G34" i="9"/>
  <c r="I34" i="9"/>
  <c r="K34" i="9"/>
  <c r="M34" i="9"/>
  <c r="Y34" i="9"/>
  <c r="AC34" i="9"/>
  <c r="AE34" i="9"/>
  <c r="AI34" i="9"/>
  <c r="AK34" i="9"/>
  <c r="G35" i="9"/>
  <c r="I35" i="9"/>
  <c r="K35" i="9"/>
  <c r="M35" i="9"/>
  <c r="Y35" i="9"/>
  <c r="AC35" i="9"/>
  <c r="AE35" i="9"/>
  <c r="AI35" i="9"/>
  <c r="AK35" i="9"/>
  <c r="G36" i="9"/>
  <c r="I36" i="9"/>
  <c r="K36" i="9"/>
  <c r="M36" i="9"/>
  <c r="Y36" i="9"/>
  <c r="AC36" i="9"/>
  <c r="AE36" i="9"/>
  <c r="AI36" i="9"/>
  <c r="AK36" i="9"/>
  <c r="G37" i="9"/>
  <c r="I37" i="9"/>
  <c r="K37" i="9"/>
  <c r="M37" i="9"/>
  <c r="Y37" i="9"/>
  <c r="AC37" i="9"/>
  <c r="AE37" i="9"/>
  <c r="AI37" i="9"/>
  <c r="AK37" i="9"/>
  <c r="G38" i="9"/>
  <c r="I38" i="9"/>
  <c r="K38" i="9"/>
  <c r="M38" i="9"/>
  <c r="Y38" i="9"/>
  <c r="AC38" i="9"/>
  <c r="AE38" i="9"/>
  <c r="AI38" i="9"/>
  <c r="AK38" i="9"/>
  <c r="G39" i="9"/>
  <c r="I39" i="9"/>
  <c r="K39" i="9"/>
  <c r="M39" i="9"/>
  <c r="Y39" i="9"/>
  <c r="AC39" i="9"/>
  <c r="AE39" i="9"/>
  <c r="AI39" i="9"/>
  <c r="AK39" i="9"/>
  <c r="G40" i="9"/>
  <c r="I40" i="9"/>
  <c r="K40" i="9"/>
  <c r="M40" i="9"/>
  <c r="Y40" i="9"/>
  <c r="AC40" i="9"/>
  <c r="AE40" i="9"/>
  <c r="AI40" i="9"/>
  <c r="AK40" i="9"/>
  <c r="G41" i="9"/>
  <c r="I41" i="9"/>
  <c r="K41" i="9"/>
  <c r="M41" i="9"/>
  <c r="Y41" i="9"/>
  <c r="AC41" i="9"/>
  <c r="AE41" i="9"/>
  <c r="AI41" i="9"/>
  <c r="AK41" i="9"/>
  <c r="G42" i="9"/>
  <c r="I42" i="9"/>
  <c r="K42" i="9"/>
  <c r="M42" i="9"/>
  <c r="Y42" i="9"/>
  <c r="AC42" i="9"/>
  <c r="AE42" i="9"/>
  <c r="AI42" i="9"/>
  <c r="AK42" i="9"/>
  <c r="G43" i="9"/>
  <c r="I43" i="9"/>
  <c r="K43" i="9"/>
  <c r="M43" i="9"/>
  <c r="Y43" i="9"/>
  <c r="AC43" i="9"/>
  <c r="AE43" i="9"/>
  <c r="AI43" i="9"/>
  <c r="AK43" i="9"/>
  <c r="G44" i="9"/>
  <c r="I44" i="9"/>
  <c r="K44" i="9"/>
  <c r="M44" i="9"/>
  <c r="Y44" i="9"/>
  <c r="AC44" i="9"/>
  <c r="AE44" i="9"/>
  <c r="AI44" i="9"/>
  <c r="AK44" i="9"/>
  <c r="G45" i="9"/>
  <c r="I45" i="9"/>
  <c r="K45" i="9"/>
  <c r="M45" i="9"/>
  <c r="Y45" i="9"/>
  <c r="AC45" i="9"/>
  <c r="AE45" i="9"/>
  <c r="AI45" i="9"/>
  <c r="AK45" i="9"/>
  <c r="G46" i="9"/>
  <c r="I46" i="9"/>
  <c r="K46" i="9"/>
  <c r="M46" i="9"/>
  <c r="Y46" i="9"/>
  <c r="AC46" i="9"/>
  <c r="AE46" i="9"/>
  <c r="AI46" i="9"/>
  <c r="AK46" i="9"/>
  <c r="G47" i="9"/>
  <c r="I47" i="9"/>
  <c r="K47" i="9"/>
  <c r="M47" i="9"/>
  <c r="Y47" i="9"/>
  <c r="AC47" i="9"/>
  <c r="AE47" i="9"/>
  <c r="AI47" i="9"/>
  <c r="AK47" i="9"/>
  <c r="AB2" i="14"/>
  <c r="AK18" i="9"/>
  <c r="AI18" i="9"/>
  <c r="AE18" i="9"/>
  <c r="AC18" i="9"/>
  <c r="M18" i="9"/>
  <c r="K18" i="9"/>
  <c r="I18" i="9"/>
  <c r="G18" i="9"/>
  <c r="B17" i="9"/>
  <c r="B16" i="9"/>
  <c r="B15" i="9"/>
  <c r="B14" i="9"/>
  <c r="B13" i="9"/>
  <c r="B12" i="9"/>
  <c r="B10" i="9"/>
  <c r="B9" i="9"/>
  <c r="B7" i="9"/>
  <c r="B4" i="9"/>
  <c r="B3" i="9"/>
  <c r="B2" i="9"/>
  <c r="BB2" i="14"/>
  <c r="B5" i="9"/>
  <c r="Y18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/>
  <c r="G23" i="21"/>
  <c r="G19" i="21"/>
  <c r="G18" i="21"/>
  <c r="G15" i="21"/>
  <c r="G14" i="21"/>
  <c r="G13" i="21"/>
  <c r="G12" i="21"/>
  <c r="G10" i="21"/>
  <c r="G9" i="21"/>
  <c r="G6" i="21"/>
  <c r="G5" i="21"/>
  <c r="F5" i="21"/>
  <c r="AA5" i="21"/>
  <c r="G21" i="21"/>
  <c r="AA21" i="21"/>
  <c r="H6" i="21"/>
  <c r="W14" i="21"/>
  <c r="V5" i="21"/>
  <c r="C7" i="45"/>
  <c r="V21" i="21"/>
  <c r="G22" i="21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51" i="74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D11" i="21"/>
  <c r="A23" i="24"/>
  <c r="B22" i="24"/>
  <c r="AA25" i="84"/>
  <c r="AA2" i="84"/>
  <c r="AA25" i="16"/>
  <c r="G11" i="21"/>
  <c r="O51" i="74"/>
  <c r="M51" i="74"/>
  <c r="N7" i="24"/>
  <c r="N3" i="24"/>
  <c r="N4" i="24"/>
  <c r="N6" i="24"/>
  <c r="N5" i="24"/>
  <c r="J7" i="24"/>
  <c r="J6" i="24"/>
  <c r="J3" i="24"/>
  <c r="J5" i="24"/>
  <c r="N51" i="74"/>
  <c r="M52" i="74"/>
  <c r="P32" i="45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/>
  <c r="I3" i="18"/>
  <c r="I4" i="18"/>
  <c r="I5" i="18"/>
  <c r="I6" i="18"/>
  <c r="I7" i="18"/>
  <c r="I2" i="18"/>
  <c r="N52" i="74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G70" i="9"/>
  <c r="Z3" i="27"/>
  <c r="D6" i="5"/>
  <c r="B69" i="9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21" i="21"/>
  <c r="H80" i="5"/>
  <c r="F16" i="21"/>
  <c r="D6" i="21"/>
  <c r="G7" i="21"/>
  <c r="F6" i="21"/>
  <c r="AA6" i="21"/>
  <c r="V16" i="21"/>
  <c r="G16" i="21"/>
  <c r="G17" i="21"/>
  <c r="W15" i="21"/>
  <c r="F92" i="5"/>
  <c r="H16" i="21"/>
  <c r="D94" i="5"/>
  <c r="F14" i="21"/>
  <c r="AA14" i="21"/>
  <c r="I76" i="9"/>
  <c r="Y18" i="21"/>
  <c r="H24" i="21"/>
  <c r="H23" i="21"/>
  <c r="H17" i="21"/>
  <c r="B24" i="28"/>
  <c r="D17" i="21"/>
  <c r="AA16" i="21"/>
  <c r="A24" i="28"/>
  <c r="A24" i="31"/>
  <c r="A24" i="30"/>
  <c r="A24" i="29"/>
  <c r="H7" i="21"/>
  <c r="W7" i="21"/>
  <c r="H24" i="20"/>
  <c r="V14" i="21"/>
  <c r="F32" i="20"/>
  <c r="A24" i="32"/>
  <c r="X16" i="21"/>
  <c r="I81" i="9"/>
  <c r="H82" i="5"/>
  <c r="H83" i="5"/>
  <c r="V6" i="21"/>
  <c r="Y16" i="21"/>
  <c r="W16" i="21"/>
  <c r="G27" i="32"/>
  <c r="E94" i="5"/>
  <c r="H32" i="20"/>
  <c r="L22" i="20"/>
  <c r="I80" i="5"/>
  <c r="W18" i="21"/>
  <c r="D5" i="21"/>
  <c r="G3" i="21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I80" i="9"/>
  <c r="X14" i="21"/>
  <c r="AB14" i="21"/>
  <c r="I32" i="20"/>
  <c r="I7" i="21"/>
  <c r="M7" i="21"/>
  <c r="Q7" i="21"/>
  <c r="J7" i="21"/>
  <c r="N7" i="21"/>
  <c r="R7" i="21"/>
  <c r="K7" i="21"/>
  <c r="O7" i="21"/>
  <c r="S7" i="21"/>
  <c r="L7" i="21"/>
  <c r="P7" i="21"/>
  <c r="T7" i="21"/>
  <c r="K81" i="9"/>
  <c r="G25" i="32"/>
  <c r="E32" i="21"/>
  <c r="G18" i="32"/>
  <c r="F94" i="5"/>
  <c r="F96" i="5"/>
  <c r="H11" i="21"/>
  <c r="H22" i="21"/>
  <c r="H81" i="5"/>
  <c r="H19" i="21"/>
  <c r="D97" i="5"/>
  <c r="H18" i="21"/>
  <c r="D96" i="5"/>
  <c r="H10" i="21"/>
  <c r="H12" i="21"/>
  <c r="H13" i="21"/>
  <c r="H15" i="21"/>
  <c r="G32" i="21"/>
  <c r="H9" i="21"/>
  <c r="H8" i="21"/>
  <c r="H5" i="21"/>
  <c r="I27" i="30"/>
  <c r="I27" i="31"/>
  <c r="I27" i="28"/>
  <c r="I27" i="29"/>
  <c r="B34" i="32"/>
  <c r="K80" i="9"/>
  <c r="G8" i="21"/>
  <c r="G26" i="21"/>
  <c r="V3" i="21"/>
  <c r="H32" i="21"/>
  <c r="I78" i="9"/>
  <c r="X6" i="21"/>
  <c r="AB6" i="21"/>
  <c r="I24" i="20"/>
  <c r="I77" i="9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L6" i="21"/>
  <c r="D82" i="5"/>
  <c r="L82" i="5"/>
  <c r="D92" i="5"/>
  <c r="D91" i="5"/>
  <c r="L91" i="5"/>
  <c r="F11" i="21"/>
  <c r="AA11" i="2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/>
  <c r="Y3" i="21"/>
  <c r="B22" i="20"/>
  <c r="Z5" i="21"/>
  <c r="G33" i="29"/>
  <c r="G33" i="31"/>
  <c r="G33" i="30"/>
  <c r="B37" i="21"/>
  <c r="G33" i="28"/>
  <c r="A30" i="32"/>
  <c r="V11" i="21"/>
  <c r="F29" i="20"/>
  <c r="K78" i="9"/>
  <c r="F33" i="21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F31" i="21"/>
  <c r="X11" i="21"/>
  <c r="AB11" i="21"/>
  <c r="I29" i="20"/>
  <c r="I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/>
  <c r="C7" i="18"/>
  <c r="G6" i="18"/>
  <c r="E6" i="18"/>
  <c r="F6" i="18"/>
  <c r="C6" i="18"/>
  <c r="G5" i="18"/>
  <c r="E5" i="18"/>
  <c r="F5" i="18"/>
  <c r="C5" i="18"/>
  <c r="G4" i="18"/>
  <c r="E4" i="18"/>
  <c r="F4" i="18"/>
  <c r="C4" i="18"/>
  <c r="G3" i="18"/>
  <c r="E3" i="18"/>
  <c r="F3" i="18"/>
  <c r="C3" i="18"/>
  <c r="G2" i="18"/>
  <c r="E2" i="18"/>
  <c r="F2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K79" i="9"/>
  <c r="O45" i="9"/>
  <c r="O37" i="9"/>
  <c r="O21" i="9"/>
  <c r="O20" i="9"/>
  <c r="O47" i="9"/>
  <c r="O39" i="9"/>
  <c r="O31" i="9"/>
  <c r="O46" i="9"/>
  <c r="O42" i="9"/>
  <c r="O38" i="9"/>
  <c r="O34" i="9"/>
  <c r="O30" i="9"/>
  <c r="O26" i="9"/>
  <c r="O22" i="9"/>
  <c r="O41" i="9"/>
  <c r="O33" i="9"/>
  <c r="O29" i="9"/>
  <c r="O25" i="9"/>
  <c r="O44" i="9"/>
  <c r="O40" i="9"/>
  <c r="O36" i="9"/>
  <c r="O32" i="9"/>
  <c r="O28" i="9"/>
  <c r="O24" i="9"/>
  <c r="O43" i="9"/>
  <c r="O35" i="9"/>
  <c r="O27" i="9"/>
  <c r="O23" i="9"/>
  <c r="O19" i="9"/>
  <c r="G88" i="5"/>
  <c r="F87" i="5"/>
  <c r="F9" i="18"/>
  <c r="E10" i="24"/>
  <c r="B49" i="39"/>
  <c r="L3" i="57"/>
  <c r="L9" i="58"/>
  <c r="I3" i="57"/>
  <c r="I9" i="58"/>
  <c r="G3" i="57"/>
  <c r="G9" i="58"/>
  <c r="E3" i="57"/>
  <c r="E9" i="58"/>
  <c r="C3" i="57"/>
  <c r="C9" i="58"/>
  <c r="X2" i="14"/>
  <c r="BF2" i="14"/>
  <c r="O18" i="9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/>
  <c r="S47" i="9"/>
  <c r="M37" i="13"/>
  <c r="S46" i="9"/>
  <c r="M36" i="13"/>
  <c r="S45" i="9"/>
  <c r="M35" i="13"/>
  <c r="S44" i="9"/>
  <c r="M34" i="13"/>
  <c r="S43" i="9"/>
  <c r="M33" i="13"/>
  <c r="S42" i="9"/>
  <c r="M32" i="13"/>
  <c r="S41" i="9"/>
  <c r="M31" i="13"/>
  <c r="S40" i="9"/>
  <c r="M30" i="13"/>
  <c r="S39" i="9"/>
  <c r="M29" i="13"/>
  <c r="S38" i="9"/>
  <c r="M28" i="13"/>
  <c r="S37" i="9"/>
  <c r="M27" i="13"/>
  <c r="S36" i="9"/>
  <c r="M26" i="13"/>
  <c r="S35" i="9"/>
  <c r="M25" i="13"/>
  <c r="S34" i="9"/>
  <c r="M24" i="13"/>
  <c r="S33" i="9"/>
  <c r="M23" i="13"/>
  <c r="S32" i="9"/>
  <c r="M22" i="13"/>
  <c r="S31" i="9"/>
  <c r="M21" i="13"/>
  <c r="S30" i="9"/>
  <c r="M20" i="13"/>
  <c r="S29" i="9"/>
  <c r="M19" i="13"/>
  <c r="M19" i="75"/>
  <c r="S28" i="9"/>
  <c r="M18" i="13"/>
  <c r="S27" i="9"/>
  <c r="M17" i="13"/>
  <c r="S26" i="9"/>
  <c r="M16" i="13"/>
  <c r="S25" i="9"/>
  <c r="M15" i="13"/>
  <c r="S24" i="9"/>
  <c r="M14" i="13"/>
  <c r="S23" i="9"/>
  <c r="M13" i="13"/>
  <c r="S22" i="9"/>
  <c r="M12" i="13"/>
  <c r="S21" i="9"/>
  <c r="M11" i="13"/>
  <c r="S20" i="9"/>
  <c r="M10" i="13"/>
  <c r="S19" i="9"/>
  <c r="M9" i="13"/>
  <c r="S18" i="9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J32" i="45"/>
  <c r="M32" i="45"/>
  <c r="G37" i="39"/>
  <c r="O32" i="45"/>
  <c r="H37" i="39"/>
  <c r="Q32" i="45"/>
  <c r="K37" i="39"/>
  <c r="R32" i="45"/>
  <c r="M37" i="39"/>
  <c r="S32" i="45"/>
  <c r="C53" i="74"/>
  <c r="AL32" i="45"/>
  <c r="AZ32" i="45"/>
  <c r="AY32" i="45"/>
  <c r="Q23" i="45"/>
  <c r="K28" i="39"/>
  <c r="Q22" i="45"/>
  <c r="K26" i="39"/>
  <c r="AH32" i="45"/>
  <c r="AM32" i="45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G136" i="9"/>
  <c r="I136" i="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P17" i="45"/>
  <c r="G123" i="9"/>
  <c r="P18" i="45"/>
  <c r="G124" i="9"/>
  <c r="P19" i="45"/>
  <c r="G125" i="9"/>
  <c r="P16" i="45"/>
  <c r="G122" i="9"/>
  <c r="Y136" i="9"/>
  <c r="O136" i="9"/>
  <c r="W136" i="9"/>
  <c r="U136" i="9"/>
  <c r="K136" i="9"/>
  <c r="S136" i="9"/>
  <c r="T10" i="21"/>
  <c r="T9" i="2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Q34" i="45"/>
  <c r="I140" i="9"/>
  <c r="Q35" i="45"/>
  <c r="I141" i="9"/>
  <c r="Q33" i="45"/>
  <c r="I139" i="9"/>
  <c r="BB36" i="45"/>
  <c r="B46" i="33"/>
  <c r="R46" i="33"/>
  <c r="BB37" i="45"/>
  <c r="B47" i="33"/>
  <c r="R47" i="33"/>
  <c r="H19" i="45"/>
  <c r="G19" i="45"/>
  <c r="H18" i="45"/>
  <c r="G18" i="45"/>
  <c r="H17" i="45"/>
  <c r="G17" i="45"/>
  <c r="H16" i="45"/>
  <c r="G16" i="45"/>
  <c r="H15" i="45"/>
  <c r="G15" i="45"/>
  <c r="H14" i="45"/>
  <c r="G14" i="45"/>
  <c r="H13" i="45"/>
  <c r="G13" i="45"/>
  <c r="H12" i="45"/>
  <c r="G12" i="45"/>
  <c r="H11" i="45"/>
  <c r="G11" i="45"/>
  <c r="O11" i="45"/>
  <c r="BB6" i="45"/>
  <c r="BB22" i="45"/>
  <c r="B32" i="33"/>
  <c r="R32" i="33"/>
  <c r="K116" i="9"/>
  <c r="K115" i="9"/>
  <c r="P12" i="45"/>
  <c r="G118" i="9"/>
  <c r="P13" i="45"/>
  <c r="G119" i="9"/>
  <c r="P14" i="45"/>
  <c r="G120" i="9"/>
  <c r="P15" i="45"/>
  <c r="G121" i="9"/>
  <c r="P9" i="45"/>
  <c r="G116" i="9"/>
  <c r="G139" i="9"/>
  <c r="M139" i="9"/>
  <c r="P34" i="45"/>
  <c r="P35" i="45"/>
  <c r="P50" i="45"/>
  <c r="B59" i="33"/>
  <c r="P42" i="45"/>
  <c r="P43" i="45"/>
  <c r="P44" i="45"/>
  <c r="P45" i="45"/>
  <c r="P46" i="45"/>
  <c r="P47" i="45"/>
  <c r="P49" i="45"/>
  <c r="S25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J24" i="45"/>
  <c r="M24" i="45"/>
  <c r="G29" i="39"/>
  <c r="O24" i="45"/>
  <c r="H29" i="39"/>
  <c r="Q24" i="45"/>
  <c r="K29" i="39"/>
  <c r="R24" i="45"/>
  <c r="M29" i="39"/>
  <c r="J25" i="45"/>
  <c r="M25" i="45"/>
  <c r="G30" i="39"/>
  <c r="O25" i="45"/>
  <c r="H30" i="39"/>
  <c r="Q25" i="45"/>
  <c r="K30" i="39"/>
  <c r="R25" i="45"/>
  <c r="M30" i="39"/>
  <c r="J26" i="45"/>
  <c r="M26" i="45"/>
  <c r="G31" i="39"/>
  <c r="O26" i="45"/>
  <c r="H31" i="39"/>
  <c r="Q26" i="45"/>
  <c r="K31" i="39"/>
  <c r="R26" i="45"/>
  <c r="M31" i="39"/>
  <c r="J27" i="45"/>
  <c r="M27" i="45"/>
  <c r="G32" i="39"/>
  <c r="O27" i="45"/>
  <c r="H32" i="39"/>
  <c r="Q27" i="45"/>
  <c r="K32" i="39"/>
  <c r="R27" i="45"/>
  <c r="M32" i="39"/>
  <c r="J28" i="45"/>
  <c r="M28" i="45"/>
  <c r="G33" i="39"/>
  <c r="O28" i="45"/>
  <c r="H33" i="39"/>
  <c r="Q28" i="45"/>
  <c r="K33" i="39"/>
  <c r="R28" i="45"/>
  <c r="M33" i="39"/>
  <c r="J29" i="45"/>
  <c r="M29" i="45"/>
  <c r="G34" i="39"/>
  <c r="O29" i="45"/>
  <c r="H34" i="39"/>
  <c r="Q29" i="45"/>
  <c r="K34" i="39"/>
  <c r="R29" i="45"/>
  <c r="M34" i="39"/>
  <c r="J30" i="45"/>
  <c r="M30" i="45"/>
  <c r="G35" i="39"/>
  <c r="O30" i="45"/>
  <c r="H35" i="39"/>
  <c r="Q30" i="45"/>
  <c r="K35" i="39"/>
  <c r="R30" i="45"/>
  <c r="M35" i="39"/>
  <c r="J31" i="45"/>
  <c r="M31" i="45"/>
  <c r="G36" i="39"/>
  <c r="O31" i="45"/>
  <c r="H36" i="39"/>
  <c r="Q31" i="45"/>
  <c r="K36" i="39"/>
  <c r="R31" i="45"/>
  <c r="M36" i="39"/>
  <c r="R23" i="45"/>
  <c r="M28" i="39"/>
  <c r="O23" i="45"/>
  <c r="H28" i="39"/>
  <c r="M23" i="45"/>
  <c r="G28" i="39"/>
  <c r="J23" i="45"/>
  <c r="B116" i="9"/>
  <c r="AH27" i="45"/>
  <c r="AH30" i="45"/>
  <c r="AH31" i="45"/>
  <c r="AH24" i="45"/>
  <c r="AH25" i="45"/>
  <c r="AH23" i="45"/>
  <c r="AH26" i="45"/>
  <c r="AH28" i="45"/>
  <c r="AH29" i="45"/>
  <c r="G4" i="87"/>
  <c r="G141" i="9"/>
  <c r="M141" i="9"/>
  <c r="G140" i="9"/>
  <c r="M140" i="9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G135" i="9"/>
  <c r="I135" i="9"/>
  <c r="G134" i="9"/>
  <c r="I134" i="9"/>
  <c r="I133" i="9"/>
  <c r="G133" i="9"/>
  <c r="G132" i="9"/>
  <c r="I132" i="9"/>
  <c r="I130" i="9"/>
  <c r="G130" i="9"/>
  <c r="G129" i="9"/>
  <c r="I129" i="9"/>
  <c r="I128" i="9"/>
  <c r="G128" i="9"/>
  <c r="G127" i="9"/>
  <c r="I127" i="9"/>
  <c r="G131" i="9"/>
  <c r="I131" i="9"/>
  <c r="E16" i="33"/>
  <c r="G115" i="9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AL22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S24" i="45"/>
  <c r="T35" i="11"/>
  <c r="T6" i="11"/>
  <c r="T7" i="11"/>
  <c r="T8" i="11"/>
  <c r="T9" i="11"/>
  <c r="T10" i="11"/>
  <c r="T11" i="11"/>
  <c r="T12" i="11"/>
  <c r="AN8" i="12"/>
  <c r="U51" i="9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N9" i="12"/>
  <c r="U52" i="9"/>
  <c r="AN10" i="12"/>
  <c r="U53" i="9"/>
  <c r="AN11" i="12"/>
  <c r="U54" i="9"/>
  <c r="AN12" i="12"/>
  <c r="U55" i="9"/>
  <c r="AN13" i="12"/>
  <c r="U56" i="9"/>
  <c r="AN14" i="12"/>
  <c r="U57" i="9"/>
  <c r="AN15" i="12"/>
  <c r="U58" i="9"/>
  <c r="AN16" i="12"/>
  <c r="U59" i="9"/>
  <c r="AN17" i="12"/>
  <c r="U60" i="9"/>
  <c r="AN18" i="12"/>
  <c r="U61" i="9"/>
  <c r="AN19" i="12"/>
  <c r="U62" i="9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/>
  <c r="A7" i="1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X19" i="11"/>
  <c r="L5" i="25"/>
  <c r="U16" i="7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I5" i="12"/>
  <c r="H6" i="12"/>
  <c r="H7" i="12"/>
  <c r="I6" i="12"/>
  <c r="I7" i="12"/>
  <c r="H5" i="12"/>
  <c r="B115" i="9"/>
  <c r="G57" i="87"/>
  <c r="M57" i="87"/>
  <c r="A57" i="87"/>
  <c r="AN7" i="12"/>
  <c r="U50" i="9"/>
  <c r="AN6" i="12"/>
  <c r="U49" i="9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AN5" i="12"/>
  <c r="U48" i="9"/>
  <c r="U20" i="71"/>
  <c r="U22" i="71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6" i="87"/>
  <c r="M46" i="87"/>
  <c r="A46" i="87"/>
  <c r="G48" i="9"/>
  <c r="L18" i="20"/>
  <c r="L17" i="20"/>
  <c r="L16" i="20"/>
  <c r="L15" i="20"/>
  <c r="L14" i="20"/>
  <c r="L13" i="20"/>
  <c r="L12" i="20"/>
  <c r="L11" i="20"/>
  <c r="L10" i="20"/>
  <c r="U135" i="9"/>
  <c r="O135" i="9"/>
  <c r="K135" i="9"/>
  <c r="W135" i="9"/>
  <c r="O134" i="9"/>
  <c r="U134" i="9"/>
  <c r="K134" i="9"/>
  <c r="W134" i="9"/>
  <c r="W133" i="9"/>
  <c r="U133" i="9"/>
  <c r="O133" i="9"/>
  <c r="K133" i="9"/>
  <c r="O132" i="9"/>
  <c r="U132" i="9"/>
  <c r="W132" i="9"/>
  <c r="K132" i="9"/>
  <c r="U131" i="9"/>
  <c r="W131" i="9"/>
  <c r="O131" i="9"/>
  <c r="K131" i="9"/>
  <c r="U130" i="9"/>
  <c r="W130" i="9"/>
  <c r="K130" i="9"/>
  <c r="O130" i="9"/>
  <c r="W129" i="9"/>
  <c r="U129" i="9"/>
  <c r="O129" i="9"/>
  <c r="K129" i="9"/>
  <c r="W128" i="9"/>
  <c r="O128" i="9"/>
  <c r="U128" i="9"/>
  <c r="K128" i="9"/>
  <c r="O127" i="9"/>
  <c r="K127" i="9"/>
  <c r="W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G73" i="9"/>
  <c r="D42" i="26"/>
  <c r="G72" i="9"/>
  <c r="D41" i="26"/>
  <c r="D40" i="26"/>
  <c r="G71" i="9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U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Q135" i="9"/>
  <c r="AD27" i="45"/>
  <c r="Q131" i="9"/>
  <c r="L32" i="39"/>
  <c r="AD26" i="45"/>
  <c r="L31" i="39"/>
  <c r="Q130" i="9"/>
  <c r="AD24" i="45"/>
  <c r="L29" i="39"/>
  <c r="Q128" i="9"/>
  <c r="AD28" i="45"/>
  <c r="L33" i="39"/>
  <c r="Q132" i="9"/>
  <c r="E52" i="74"/>
  <c r="L37" i="39"/>
  <c r="AD32" i="45"/>
  <c r="Q136" i="9"/>
  <c r="F6" i="87"/>
  <c r="AD29" i="45"/>
  <c r="Q133" i="9"/>
  <c r="L34" i="39"/>
  <c r="L28" i="39"/>
  <c r="Q127" i="9"/>
  <c r="AD23" i="45"/>
  <c r="AD30" i="45"/>
  <c r="Q134" i="9"/>
  <c r="L35" i="39"/>
  <c r="AD25" i="45"/>
  <c r="Q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/>
  <c r="C1619" i="8"/>
  <c r="T5" i="12"/>
  <c r="Q5" i="12"/>
  <c r="P5" i="12"/>
  <c r="O5" i="12"/>
  <c r="N5" i="12"/>
  <c r="A20" i="11"/>
  <c r="D43" i="58"/>
  <c r="M43" i="75"/>
  <c r="R5" i="12"/>
  <c r="A21" i="11"/>
  <c r="G9" i="18"/>
  <c r="E4" i="24"/>
  <c r="E9" i="18"/>
  <c r="E8" i="24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F22" i="12"/>
  <c r="G64" i="9"/>
  <c r="AG22" i="12"/>
  <c r="I64" i="9"/>
  <c r="AH22" i="12"/>
  <c r="K64" i="9"/>
  <c r="AI22" i="12"/>
  <c r="M64" i="9"/>
  <c r="AJ22" i="12"/>
  <c r="O64" i="9"/>
  <c r="AM22" i="12"/>
  <c r="S64" i="9"/>
  <c r="AD23" i="12"/>
  <c r="B27" i="10"/>
  <c r="AF23" i="12"/>
  <c r="G65" i="9"/>
  <c r="AG23" i="12"/>
  <c r="I65" i="9"/>
  <c r="AH23" i="12"/>
  <c r="K65" i="9"/>
  <c r="AI23" i="12"/>
  <c r="M65" i="9"/>
  <c r="AJ23" i="12"/>
  <c r="O65" i="9"/>
  <c r="AM23" i="12"/>
  <c r="S65" i="9"/>
  <c r="AD24" i="12"/>
  <c r="B28" i="10"/>
  <c r="AF24" i="12"/>
  <c r="G66" i="9"/>
  <c r="AG24" i="12"/>
  <c r="I66" i="9"/>
  <c r="AH24" i="12"/>
  <c r="K66" i="9"/>
  <c r="AI24" i="12"/>
  <c r="M66" i="9"/>
  <c r="AJ24" i="12"/>
  <c r="O66" i="9"/>
  <c r="AM24" i="12"/>
  <c r="S66" i="9"/>
  <c r="AD25" i="12"/>
  <c r="B29" i="10"/>
  <c r="AF25" i="12"/>
  <c r="G67" i="9"/>
  <c r="AG25" i="12"/>
  <c r="AH25" i="12"/>
  <c r="AI25" i="12"/>
  <c r="M67" i="9"/>
  <c r="AJ25" i="12"/>
  <c r="AM25" i="12"/>
  <c r="S67" i="9"/>
  <c r="AM21" i="12"/>
  <c r="S63" i="9"/>
  <c r="AJ21" i="12"/>
  <c r="O63" i="9"/>
  <c r="AI21" i="12"/>
  <c r="M63" i="9"/>
  <c r="AG21" i="12"/>
  <c r="I63" i="9"/>
  <c r="AF21" i="12"/>
  <c r="G63" i="9"/>
  <c r="AD21" i="12"/>
  <c r="AH21" i="12"/>
  <c r="K63" i="9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S49" i="9"/>
  <c r="AM7" i="12"/>
  <c r="S50" i="9"/>
  <c r="AM8" i="12"/>
  <c r="S51" i="9"/>
  <c r="AM9" i="12"/>
  <c r="J55" i="5"/>
  <c r="AM10" i="12"/>
  <c r="J56" i="5"/>
  <c r="AM11" i="12"/>
  <c r="J57" i="5"/>
  <c r="AM12" i="12"/>
  <c r="J58" i="5"/>
  <c r="AM13" i="12"/>
  <c r="J59" i="5"/>
  <c r="AM14" i="12"/>
  <c r="J60" i="5"/>
  <c r="AM15" i="12"/>
  <c r="J61" i="5"/>
  <c r="AM16" i="12"/>
  <c r="J62" i="5"/>
  <c r="AM17" i="12"/>
  <c r="J63" i="5"/>
  <c r="AM18" i="12"/>
  <c r="J64" i="5"/>
  <c r="AM19" i="12"/>
  <c r="J65" i="5"/>
  <c r="AM5" i="12"/>
  <c r="S48" i="9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/>
  <c r="AI6" i="12"/>
  <c r="M49" i="9"/>
  <c r="AD7" i="12"/>
  <c r="B11" i="10"/>
  <c r="AI7" i="12"/>
  <c r="M50" i="9"/>
  <c r="AD8" i="12"/>
  <c r="B12" i="10"/>
  <c r="AI8" i="12"/>
  <c r="M51" i="9"/>
  <c r="AD9" i="12"/>
  <c r="B13" i="10"/>
  <c r="AI9" i="12"/>
  <c r="M52" i="9"/>
  <c r="AD10" i="12"/>
  <c r="B14" i="10"/>
  <c r="AI10" i="12"/>
  <c r="M53" i="9"/>
  <c r="AD11" i="12"/>
  <c r="B15" i="10"/>
  <c r="AI11" i="12"/>
  <c r="M54" i="9"/>
  <c r="AD12" i="12"/>
  <c r="B16" i="10"/>
  <c r="AI12" i="12"/>
  <c r="M55" i="9"/>
  <c r="AD13" i="12"/>
  <c r="B17" i="10"/>
  <c r="AI13" i="12"/>
  <c r="M56" i="9"/>
  <c r="AD14" i="12"/>
  <c r="B18" i="10"/>
  <c r="AI14" i="12"/>
  <c r="M57" i="9"/>
  <c r="AD15" i="12"/>
  <c r="B19" i="10"/>
  <c r="AI15" i="12"/>
  <c r="M58" i="9"/>
  <c r="AD16" i="12"/>
  <c r="B20" i="10"/>
  <c r="AI16" i="12"/>
  <c r="M59" i="9"/>
  <c r="AD17" i="12"/>
  <c r="B21" i="10"/>
  <c r="AI17" i="12"/>
  <c r="M60" i="9"/>
  <c r="AD18" i="12"/>
  <c r="B22" i="10"/>
  <c r="AI18" i="12"/>
  <c r="M61" i="9"/>
  <c r="AD19" i="12"/>
  <c r="B23" i="10"/>
  <c r="AI19" i="12"/>
  <c r="M62" i="9"/>
  <c r="AI5" i="12"/>
  <c r="M48" i="9"/>
  <c r="AD5" i="12"/>
  <c r="B9" i="10"/>
  <c r="F7" i="16"/>
  <c r="F29" i="10"/>
  <c r="I67" i="9"/>
  <c r="I29" i="10"/>
  <c r="O67" i="9"/>
  <c r="G29" i="10"/>
  <c r="K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O62" i="9"/>
  <c r="L23" i="10"/>
  <c r="S62" i="9"/>
  <c r="L22" i="10"/>
  <c r="S61" i="9"/>
  <c r="I22" i="10"/>
  <c r="O61" i="9"/>
  <c r="L21" i="10"/>
  <c r="S60" i="9"/>
  <c r="I21" i="10"/>
  <c r="O60" i="9"/>
  <c r="L20" i="10"/>
  <c r="S59" i="9"/>
  <c r="I20" i="10"/>
  <c r="O59" i="9"/>
  <c r="I19" i="10"/>
  <c r="O58" i="9"/>
  <c r="L19" i="10"/>
  <c r="S58" i="9"/>
  <c r="L18" i="10"/>
  <c r="S57" i="9"/>
  <c r="I18" i="10"/>
  <c r="O57" i="9"/>
  <c r="L17" i="10"/>
  <c r="S56" i="9"/>
  <c r="I17" i="10"/>
  <c r="O56" i="9"/>
  <c r="L16" i="10"/>
  <c r="S55" i="9"/>
  <c r="I16" i="10"/>
  <c r="O55" i="9"/>
  <c r="I15" i="10"/>
  <c r="O54" i="9"/>
  <c r="L15" i="10"/>
  <c r="S54" i="9"/>
  <c r="I14" i="10"/>
  <c r="O53" i="9"/>
  <c r="L14" i="10"/>
  <c r="S53" i="9"/>
  <c r="L13" i="10"/>
  <c r="S52" i="9"/>
  <c r="I13" i="10"/>
  <c r="O52" i="9"/>
  <c r="I12" i="10"/>
  <c r="O51" i="9"/>
  <c r="I11" i="10"/>
  <c r="O50" i="9"/>
  <c r="I10" i="10"/>
  <c r="O49" i="9"/>
  <c r="I9" i="10"/>
  <c r="O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/>
  <c r="S15" i="12"/>
  <c r="S16" i="12"/>
  <c r="S17" i="12"/>
  <c r="S18" i="12"/>
  <c r="S19" i="12"/>
  <c r="T19" i="12"/>
  <c r="Q19" i="12"/>
  <c r="R19" i="12"/>
  <c r="E70" i="5"/>
  <c r="J70" i="5"/>
  <c r="J69" i="5"/>
  <c r="E69" i="5"/>
  <c r="J68" i="5"/>
  <c r="E68" i="5"/>
  <c r="J67" i="5"/>
  <c r="E67" i="5"/>
  <c r="E66" i="5"/>
  <c r="J66" i="5"/>
  <c r="A33" i="11"/>
  <c r="M15" i="12"/>
  <c r="P15" i="12"/>
  <c r="M18" i="12"/>
  <c r="P18" i="12"/>
  <c r="M17" i="12"/>
  <c r="M16" i="12"/>
  <c r="P16" i="12"/>
  <c r="U16" i="12"/>
  <c r="U18" i="12"/>
  <c r="T18" i="12"/>
  <c r="Q18" i="12"/>
  <c r="R18" i="12"/>
  <c r="U17" i="12"/>
  <c r="Q17" i="12"/>
  <c r="R17" i="12"/>
  <c r="T17" i="12"/>
  <c r="Q16" i="12"/>
  <c r="T16" i="12"/>
  <c r="T15" i="12"/>
  <c r="Q15" i="12"/>
  <c r="R15" i="12"/>
  <c r="A34" i="11"/>
  <c r="B24" i="6"/>
  <c r="N3" i="13"/>
  <c r="R16" i="12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AK13" i="12"/>
  <c r="Y13" i="12"/>
  <c r="AK16" i="12"/>
  <c r="AK18" i="12"/>
  <c r="AK17" i="12"/>
  <c r="AK15" i="12"/>
  <c r="X16" i="12"/>
  <c r="AE16" i="12"/>
  <c r="C20" i="10"/>
  <c r="AB16" i="12"/>
  <c r="AC16" i="12"/>
  <c r="AG16" i="12"/>
  <c r="I59" i="9"/>
  <c r="AG18" i="12"/>
  <c r="I61" i="9"/>
  <c r="X18" i="12"/>
  <c r="AE18" i="12"/>
  <c r="C22" i="10"/>
  <c r="AC18" i="12"/>
  <c r="AB18" i="12"/>
  <c r="AB17" i="12"/>
  <c r="AC17" i="12"/>
  <c r="AG17" i="12"/>
  <c r="I60" i="9"/>
  <c r="X17" i="12"/>
  <c r="AE17" i="12"/>
  <c r="C21" i="10"/>
  <c r="AG15" i="12"/>
  <c r="I58" i="9"/>
  <c r="X15" i="12"/>
  <c r="AE15" i="12"/>
  <c r="C19" i="10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Q56" i="9"/>
  <c r="G59" i="5"/>
  <c r="AK12" i="12"/>
  <c r="Y12" i="12"/>
  <c r="X5" i="12"/>
  <c r="AA18" i="12"/>
  <c r="AE14" i="12"/>
  <c r="C18" i="10"/>
  <c r="AK9" i="12"/>
  <c r="AA15" i="12"/>
  <c r="AB12" i="12"/>
  <c r="AC12" i="12"/>
  <c r="X12" i="12"/>
  <c r="Q60" i="9"/>
  <c r="G63" i="5"/>
  <c r="Q61" i="9"/>
  <c r="G64" i="5"/>
  <c r="AA16" i="12"/>
  <c r="Q58" i="9"/>
  <c r="G61" i="5"/>
  <c r="Y9" i="12"/>
  <c r="E64" i="5"/>
  <c r="AA17" i="12"/>
  <c r="Q59" i="9"/>
  <c r="G62" i="5"/>
  <c r="AK19" i="12"/>
  <c r="Y19" i="12"/>
  <c r="AE19" i="12"/>
  <c r="C23" i="10"/>
  <c r="I62" i="9"/>
  <c r="I57" i="9"/>
  <c r="Q57" i="9"/>
  <c r="G60" i="5"/>
  <c r="I55" i="9"/>
  <c r="AK11" i="12"/>
  <c r="Y11" i="12"/>
  <c r="AK10" i="12"/>
  <c r="Y10" i="12"/>
  <c r="Y8" i="12"/>
  <c r="B31" i="21"/>
  <c r="D31" i="21"/>
  <c r="B32" i="21"/>
  <c r="E31" i="21"/>
  <c r="G13" i="32"/>
  <c r="G15" i="32"/>
  <c r="G17" i="32"/>
  <c r="G19" i="32"/>
  <c r="G22" i="10"/>
  <c r="K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I51" i="9"/>
  <c r="X13" i="12"/>
  <c r="AE13" i="12"/>
  <c r="C17" i="10"/>
  <c r="X10" i="12"/>
  <c r="X9" i="12"/>
  <c r="X6" i="12"/>
  <c r="X8" i="12"/>
  <c r="AG11" i="12"/>
  <c r="I54" i="9"/>
  <c r="AG9" i="12"/>
  <c r="I52" i="9"/>
  <c r="AG13" i="12"/>
  <c r="AG7" i="12"/>
  <c r="I50" i="9"/>
  <c r="AG10" i="12"/>
  <c r="I53" i="9"/>
  <c r="AG6" i="12"/>
  <c r="I49" i="9"/>
  <c r="F23" i="10"/>
  <c r="F19" i="10"/>
  <c r="F20" i="10"/>
  <c r="F21" i="10"/>
  <c r="F22" i="10"/>
  <c r="AH19" i="12"/>
  <c r="E65" i="5"/>
  <c r="AH17" i="12"/>
  <c r="E63" i="5"/>
  <c r="AH16" i="12"/>
  <c r="E62" i="5"/>
  <c r="AH15" i="12"/>
  <c r="E61" i="5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/>
  <c r="A30" i="28"/>
  <c r="A13" i="30"/>
  <c r="A13" i="29"/>
  <c r="K77" i="9"/>
  <c r="AB5" i="21"/>
  <c r="I23" i="20"/>
  <c r="AE7" i="12"/>
  <c r="C11" i="10"/>
  <c r="AK24" i="12"/>
  <c r="Q66" i="9"/>
  <c r="AK22" i="12"/>
  <c r="Q64" i="9"/>
  <c r="AE6" i="12"/>
  <c r="C10" i="10"/>
  <c r="AK21" i="12"/>
  <c r="Q63" i="9"/>
  <c r="AK25" i="12"/>
  <c r="Q67" i="9"/>
  <c r="AK23" i="12"/>
  <c r="Q65" i="9"/>
  <c r="AE12" i="12"/>
  <c r="C16" i="10"/>
  <c r="V19" i="12"/>
  <c r="W19" i="12"/>
  <c r="W12" i="12"/>
  <c r="V12" i="12"/>
  <c r="Q54" i="9"/>
  <c r="V11" i="12"/>
  <c r="W11" i="12"/>
  <c r="Q53" i="9"/>
  <c r="V10" i="12"/>
  <c r="W10" i="12"/>
  <c r="Q52" i="9"/>
  <c r="V9" i="12"/>
  <c r="W9" i="12"/>
  <c r="Q51" i="9"/>
  <c r="W8" i="12"/>
  <c r="V8" i="12"/>
  <c r="Q50" i="9"/>
  <c r="W7" i="12"/>
  <c r="V7" i="12"/>
  <c r="Q49" i="9"/>
  <c r="W6" i="12"/>
  <c r="V6" i="12"/>
  <c r="Q55" i="9"/>
  <c r="G58" i="5"/>
  <c r="AE9" i="12"/>
  <c r="C13" i="10"/>
  <c r="AA12" i="12"/>
  <c r="AE11" i="12"/>
  <c r="C15" i="10"/>
  <c r="AE8" i="12"/>
  <c r="C12" i="10"/>
  <c r="Q62" i="9"/>
  <c r="G65" i="5"/>
  <c r="I56" i="9"/>
  <c r="AE10" i="12"/>
  <c r="C14" i="10"/>
  <c r="G77" i="9"/>
  <c r="G78" i="9"/>
  <c r="G23" i="10"/>
  <c r="K62" i="9"/>
  <c r="G19" i="10"/>
  <c r="K58" i="9"/>
  <c r="G20" i="10"/>
  <c r="K59" i="9"/>
  <c r="G21" i="10"/>
  <c r="K60" i="9"/>
  <c r="AA8" i="12"/>
  <c r="AA9" i="12"/>
  <c r="AA13" i="12"/>
  <c r="AA10" i="12"/>
  <c r="AA19" i="12"/>
  <c r="AA11" i="12"/>
  <c r="AA6" i="12"/>
  <c r="AA7" i="12"/>
  <c r="B66" i="9"/>
  <c r="B64" i="9"/>
  <c r="B65" i="9"/>
  <c r="B78" i="9"/>
  <c r="B63" i="9"/>
  <c r="B67" i="9"/>
  <c r="B77" i="9"/>
  <c r="B59" i="9"/>
  <c r="B58" i="9"/>
  <c r="B62" i="9"/>
  <c r="B60" i="9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T22" i="14"/>
  <c r="U22" i="14"/>
  <c r="J29" i="13"/>
  <c r="Q23" i="14"/>
  <c r="S23" i="14"/>
  <c r="U23" i="14"/>
  <c r="J30" i="13"/>
  <c r="Q24" i="14"/>
  <c r="AA24" i="14"/>
  <c r="T24" i="14"/>
  <c r="U24" i="14"/>
  <c r="J31" i="13"/>
  <c r="Q25" i="14"/>
  <c r="J32" i="13"/>
  <c r="Q26" i="14"/>
  <c r="T26" i="14"/>
  <c r="J33" i="13"/>
  <c r="Q27" i="14"/>
  <c r="AA27" i="14"/>
  <c r="U27" i="14"/>
  <c r="J34" i="13"/>
  <c r="Q28" i="14"/>
  <c r="S28" i="14"/>
  <c r="J35" i="13"/>
  <c r="Q29" i="14"/>
  <c r="T29" i="14"/>
  <c r="J36" i="13"/>
  <c r="Q30" i="14"/>
  <c r="T30" i="14"/>
  <c r="J37" i="13"/>
  <c r="Q31" i="14"/>
  <c r="J38" i="13"/>
  <c r="Y28" i="14"/>
  <c r="Q44" i="9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AA43" i="9"/>
  <c r="W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/>
  <c r="N28" i="14"/>
  <c r="Y31" i="14"/>
  <c r="Q47" i="9"/>
  <c r="Y30" i="14"/>
  <c r="Q46" i="9"/>
  <c r="Y29" i="14"/>
  <c r="Q45" i="9"/>
  <c r="Y27" i="14"/>
  <c r="Q43" i="9"/>
  <c r="Y26" i="14"/>
  <c r="Q42" i="9"/>
  <c r="Y25" i="14"/>
  <c r="Q41" i="9"/>
  <c r="Y24" i="14"/>
  <c r="Q40" i="9"/>
  <c r="Y23" i="14"/>
  <c r="Q39" i="9"/>
  <c r="Y22" i="14"/>
  <c r="Q38" i="9"/>
  <c r="BH28" i="14"/>
  <c r="BI28" i="14"/>
  <c r="AV28" i="14"/>
  <c r="AW28" i="14"/>
  <c r="AC31" i="14"/>
  <c r="AA47" i="9"/>
  <c r="W47" i="9"/>
  <c r="AC30" i="14"/>
  <c r="AA46" i="9"/>
  <c r="W46" i="9"/>
  <c r="AC29" i="14"/>
  <c r="AA45" i="9"/>
  <c r="W45" i="9"/>
  <c r="AC28" i="14"/>
  <c r="AA44" i="9"/>
  <c r="W44" i="9"/>
  <c r="AC26" i="14"/>
  <c r="AA42" i="9"/>
  <c r="W42" i="9"/>
  <c r="AC25" i="14"/>
  <c r="AA41" i="9"/>
  <c r="W41" i="9"/>
  <c r="AC24" i="14"/>
  <c r="AA40" i="9"/>
  <c r="W40" i="9"/>
  <c r="AC23" i="14"/>
  <c r="AA39" i="9"/>
  <c r="W39" i="9"/>
  <c r="U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S22" i="14"/>
  <c r="W38" i="9"/>
  <c r="AE28" i="14"/>
  <c r="N24" i="14"/>
  <c r="N31" i="14"/>
  <c r="N30" i="14"/>
  <c r="N23" i="14"/>
  <c r="N25" i="14"/>
  <c r="N29" i="14"/>
  <c r="N26" i="14"/>
  <c r="N27" i="14"/>
  <c r="N22" i="14"/>
  <c r="B44" i="9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U46" i="9"/>
  <c r="U45" i="9"/>
  <c r="U43" i="9"/>
  <c r="U42" i="9"/>
  <c r="U41" i="9"/>
  <c r="U40" i="9"/>
  <c r="U39" i="9"/>
  <c r="U38" i="9"/>
  <c r="U47" i="9"/>
  <c r="AC22" i="14"/>
  <c r="AA38" i="9"/>
  <c r="AE31" i="14"/>
  <c r="AE30" i="14"/>
  <c r="AE29" i="14"/>
  <c r="AE27" i="14"/>
  <c r="AE26" i="14"/>
  <c r="AE25" i="14"/>
  <c r="AE24" i="14"/>
  <c r="AE23" i="14"/>
  <c r="AE22" i="14"/>
  <c r="B42" i="9"/>
  <c r="B43" i="9"/>
  <c r="B41" i="9"/>
  <c r="B38" i="9"/>
  <c r="B45" i="9"/>
  <c r="B46" i="9"/>
  <c r="B39" i="9"/>
  <c r="B47" i="9"/>
  <c r="B40" i="9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/>
  <c r="M19" i="45"/>
  <c r="I125" i="9"/>
  <c r="M18" i="45"/>
  <c r="I124" i="9"/>
  <c r="M17" i="45"/>
  <c r="I123" i="9"/>
  <c r="M16" i="45"/>
  <c r="M15" i="45"/>
  <c r="I121" i="9"/>
  <c r="M14" i="45"/>
  <c r="I120" i="9"/>
  <c r="M13" i="45"/>
  <c r="I119" i="9"/>
  <c r="M12" i="45"/>
  <c r="M11" i="45"/>
  <c r="R19" i="39"/>
  <c r="I122" i="9"/>
  <c r="N19" i="39"/>
  <c r="I118" i="9"/>
  <c r="N18" i="39"/>
  <c r="I117" i="9"/>
  <c r="G117" i="9"/>
  <c r="K117" i="9"/>
  <c r="R22" i="39"/>
  <c r="R21" i="39"/>
  <c r="R20" i="39"/>
  <c r="N22" i="39"/>
  <c r="N21" i="39"/>
  <c r="N20" i="39"/>
  <c r="H16" i="74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M29" i="74"/>
  <c r="M26" i="74"/>
  <c r="N26" i="74"/>
  <c r="A6" i="74"/>
  <c r="N50" i="74"/>
  <c r="N32" i="74"/>
  <c r="N29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0" i="74"/>
  <c r="M36" i="74"/>
  <c r="N36" i="74"/>
  <c r="M27" i="74"/>
  <c r="M48" i="74"/>
  <c r="N48" i="74"/>
  <c r="M33" i="74"/>
  <c r="M42" i="74"/>
  <c r="M39" i="74"/>
  <c r="N39" i="74"/>
  <c r="M24" i="74"/>
  <c r="N24" i="74"/>
  <c r="M25" i="74"/>
  <c r="P23" i="45"/>
  <c r="N21" i="74"/>
  <c r="N19" i="74"/>
  <c r="N33" i="74"/>
  <c r="M34" i="74"/>
  <c r="P26" i="45"/>
  <c r="N30" i="74"/>
  <c r="M31" i="74"/>
  <c r="P25" i="45"/>
  <c r="N27" i="74"/>
  <c r="M28" i="74"/>
  <c r="P24" i="45"/>
  <c r="M46" i="74"/>
  <c r="P30" i="45"/>
  <c r="N42" i="74"/>
  <c r="M43" i="74"/>
  <c r="P29" i="45"/>
  <c r="M37" i="74"/>
  <c r="P27" i="45"/>
  <c r="M40" i="74"/>
  <c r="P28" i="45"/>
  <c r="N25" i="74"/>
  <c r="M49" i="74"/>
  <c r="P31" i="45"/>
  <c r="N49" i="74"/>
  <c r="M135" i="9"/>
  <c r="N46" i="74"/>
  <c r="N43" i="74"/>
  <c r="N40" i="74"/>
  <c r="M132" i="9"/>
  <c r="N37" i="74"/>
  <c r="N34" i="74"/>
  <c r="N31" i="74"/>
  <c r="M129" i="9"/>
  <c r="N28" i="74"/>
  <c r="M127" i="9"/>
  <c r="K25" i="74"/>
  <c r="K20" i="50"/>
  <c r="K49" i="74"/>
  <c r="M134" i="9"/>
  <c r="K46" i="74"/>
  <c r="K40" i="74"/>
  <c r="M131" i="9"/>
  <c r="K37" i="74"/>
  <c r="J6" i="87"/>
  <c r="K31" i="74"/>
  <c r="M128" i="9"/>
  <c r="K28" i="74"/>
  <c r="K52" i="74"/>
  <c r="M136" i="9"/>
  <c r="BB32" i="45"/>
  <c r="B42" i="33"/>
  <c r="R42" i="33"/>
  <c r="M133" i="9"/>
  <c r="K43" i="74"/>
  <c r="M130" i="9"/>
  <c r="K34" i="74"/>
  <c r="D9" i="50"/>
  <c r="D8" i="50"/>
  <c r="B136" i="9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/>
  <c r="B97" i="9"/>
  <c r="D19" i="60"/>
  <c r="D18" i="60"/>
  <c r="B50" i="59"/>
  <c r="J10" i="60"/>
  <c r="H10" i="60"/>
  <c r="H9" i="60"/>
  <c r="D27" i="5"/>
  <c r="B100" i="9"/>
  <c r="C46" i="52"/>
  <c r="D9" i="60"/>
  <c r="D10" i="60"/>
  <c r="D8" i="60"/>
  <c r="C39" i="59"/>
  <c r="C30" i="59"/>
  <c r="C33" i="59"/>
  <c r="C34" i="59"/>
  <c r="C35" i="59"/>
  <c r="C27" i="59"/>
  <c r="B49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B99" i="9"/>
  <c r="B58" i="52"/>
  <c r="D84" i="33"/>
  <c r="B59" i="52"/>
  <c r="D40" i="60"/>
  <c r="B48" i="59"/>
  <c r="E35" i="60"/>
  <c r="E41" i="50"/>
  <c r="D25" i="5"/>
  <c r="B98" i="9"/>
  <c r="D47" i="50"/>
  <c r="B168" i="9"/>
  <c r="G18" i="60"/>
  <c r="I20" i="18"/>
  <c r="I17" i="18"/>
  <c r="I16" i="18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B57" i="52"/>
  <c r="D82" i="33"/>
  <c r="D49" i="50"/>
  <c r="B170" i="9"/>
  <c r="D85" i="33"/>
  <c r="D83" i="33"/>
  <c r="D45" i="50"/>
  <c r="B166" i="9"/>
  <c r="D81" i="33"/>
  <c r="D46" i="50"/>
  <c r="B167" i="9"/>
  <c r="K35" i="57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0" i="57"/>
  <c r="B43" i="57"/>
  <c r="B41" i="57"/>
  <c r="B39" i="57"/>
  <c r="B94" i="9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/>
  <c r="B164" i="9"/>
  <c r="F69" i="39"/>
  <c r="B163" i="9"/>
  <c r="F68" i="39"/>
  <c r="B162" i="9"/>
  <c r="D72" i="33"/>
  <c r="D76" i="33"/>
  <c r="D71" i="33"/>
  <c r="D75" i="33"/>
  <c r="D73" i="33"/>
  <c r="D70" i="33"/>
  <c r="D74" i="33"/>
  <c r="F65" i="39"/>
  <c r="B159" i="9"/>
  <c r="F62" i="39"/>
  <c r="B156" i="9"/>
  <c r="F64" i="39"/>
  <c r="B158" i="9"/>
  <c r="F66" i="39"/>
  <c r="B160" i="9"/>
  <c r="F63" i="39"/>
  <c r="B157" i="9"/>
  <c r="F67" i="39"/>
  <c r="B161" i="9"/>
  <c r="D48" i="50"/>
  <c r="B169" i="9"/>
  <c r="AZ35" i="45"/>
  <c r="AY35" i="45"/>
  <c r="AL35" i="45"/>
  <c r="AZ34" i="45"/>
  <c r="AY34" i="45"/>
  <c r="AL34" i="45"/>
  <c r="AZ33" i="45"/>
  <c r="AY33" i="45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K141" i="9"/>
  <c r="K140" i="9"/>
  <c r="S135" i="9"/>
  <c r="S134" i="9"/>
  <c r="S133" i="9"/>
  <c r="S132" i="9"/>
  <c r="S131" i="9"/>
  <c r="S130" i="9"/>
  <c r="S129" i="9"/>
  <c r="S128" i="9"/>
  <c r="S127" i="9"/>
  <c r="K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/>
  <c r="Y127" i="9"/>
  <c r="F18" i="33"/>
  <c r="E18" i="33"/>
  <c r="C18" i="33"/>
  <c r="G18" i="33"/>
  <c r="G17" i="33"/>
  <c r="E17" i="33"/>
  <c r="AY26" i="45"/>
  <c r="Z26" i="45"/>
  <c r="Y130" i="9"/>
  <c r="AY27" i="45"/>
  <c r="Z27" i="45"/>
  <c r="Y131" i="9"/>
  <c r="AY28" i="45"/>
  <c r="Z28" i="45"/>
  <c r="Y132" i="9"/>
  <c r="AY29" i="45"/>
  <c r="Z29" i="45"/>
  <c r="Y133" i="9"/>
  <c r="AY30" i="45"/>
  <c r="Z30" i="45"/>
  <c r="Y134" i="9"/>
  <c r="AY25" i="45"/>
  <c r="Z25" i="45"/>
  <c r="Y129" i="9"/>
  <c r="AY31" i="45"/>
  <c r="Z31" i="45"/>
  <c r="Y135" i="9"/>
  <c r="AY24" i="45"/>
  <c r="Z24" i="45"/>
  <c r="Y128" i="9"/>
  <c r="AL52" i="45"/>
  <c r="B139" i="9"/>
  <c r="B140" i="9"/>
  <c r="B141" i="9"/>
  <c r="AL56" i="45"/>
  <c r="B130" i="9"/>
  <c r="B135" i="9"/>
  <c r="B131" i="9"/>
  <c r="B132" i="9"/>
  <c r="B127" i="9"/>
  <c r="B134" i="9"/>
  <c r="B133" i="9"/>
  <c r="B128" i="9"/>
  <c r="B129" i="9"/>
  <c r="BB15" i="45"/>
  <c r="J20" i="33"/>
  <c r="K121" i="9"/>
  <c r="BB14" i="45"/>
  <c r="J19" i="33"/>
  <c r="K120" i="9"/>
  <c r="BB19" i="45"/>
  <c r="J26" i="33"/>
  <c r="K125" i="9"/>
  <c r="BB17" i="45"/>
  <c r="J24" i="33"/>
  <c r="K123" i="9"/>
  <c r="BB18" i="45"/>
  <c r="J25" i="33"/>
  <c r="K124" i="9"/>
  <c r="BB13" i="45"/>
  <c r="J18" i="33"/>
  <c r="K119" i="9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5" i="9"/>
  <c r="B120" i="9"/>
  <c r="B124" i="9"/>
  <c r="B123" i="9"/>
  <c r="B121" i="9"/>
  <c r="BB12" i="45"/>
  <c r="J17" i="33"/>
  <c r="K118" i="9"/>
  <c r="BB16" i="45"/>
  <c r="J23" i="33"/>
  <c r="I23" i="33"/>
  <c r="K122" i="9"/>
  <c r="BB11" i="45"/>
  <c r="J16" i="33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8" i="9"/>
  <c r="B122" i="9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I142" i="9"/>
  <c r="M52" i="39"/>
  <c r="M55" i="39"/>
  <c r="M53" i="39"/>
  <c r="M15" i="39"/>
  <c r="I56" i="39"/>
  <c r="G56" i="39"/>
  <c r="AL47" i="45"/>
  <c r="AL40" i="45"/>
  <c r="BB40" i="45"/>
  <c r="AI40" i="45"/>
  <c r="A47" i="39"/>
  <c r="F7" i="39"/>
  <c r="F4" i="39"/>
  <c r="F5" i="39"/>
  <c r="F6" i="39"/>
  <c r="K51" i="39"/>
  <c r="AI39" i="45"/>
  <c r="A49" i="39"/>
  <c r="K56" i="39"/>
  <c r="AL46" i="45"/>
  <c r="AI46" i="45"/>
  <c r="A55" i="39"/>
  <c r="K55" i="39"/>
  <c r="AL45" i="45"/>
  <c r="AI45" i="45"/>
  <c r="A54" i="39"/>
  <c r="K54" i="39"/>
  <c r="AL44" i="45"/>
  <c r="AI44" i="45"/>
  <c r="A53" i="39"/>
  <c r="K53" i="39"/>
  <c r="AL48" i="45"/>
  <c r="AI48" i="45"/>
  <c r="A57" i="39"/>
  <c r="G57" i="39"/>
  <c r="H57" i="39"/>
  <c r="AL49" i="45"/>
  <c r="AI49" i="45"/>
  <c r="I58" i="39"/>
  <c r="J58" i="39"/>
  <c r="AL43" i="45"/>
  <c r="AI43" i="45"/>
  <c r="A52" i="39"/>
  <c r="I52" i="39"/>
  <c r="AL42" i="45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AL50" i="45"/>
  <c r="Q41" i="45"/>
  <c r="I52" i="33"/>
  <c r="L52" i="33"/>
  <c r="I51" i="33"/>
  <c r="O42" i="45"/>
  <c r="O60" i="45"/>
  <c r="AQ48" i="45"/>
  <c r="O48" i="45"/>
  <c r="AM49" i="45"/>
  <c r="O49" i="45"/>
  <c r="AM43" i="45"/>
  <c r="O43" i="45"/>
  <c r="O61" i="45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/>
  <c r="M16" i="74"/>
  <c r="N16" i="74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/>
  <c r="F59" i="33"/>
  <c r="I59" i="33"/>
  <c r="I59" i="39"/>
  <c r="L59" i="33"/>
  <c r="K59" i="39"/>
  <c r="O41" i="45"/>
  <c r="O50" i="45"/>
  <c r="AL53" i="45"/>
  <c r="AL57" i="45"/>
  <c r="AM50" i="45"/>
  <c r="AM53" i="45"/>
  <c r="AE50" i="45"/>
  <c r="M17" i="74"/>
  <c r="BB50" i="45"/>
  <c r="O68" i="45"/>
  <c r="AX50" i="45"/>
  <c r="AX53" i="45"/>
  <c r="AW50" i="45"/>
  <c r="AW53" i="45"/>
  <c r="AS50" i="45"/>
  <c r="AS53" i="45"/>
  <c r="AR50" i="45"/>
  <c r="AR53" i="45"/>
  <c r="AN50" i="45"/>
  <c r="AN53" i="45"/>
  <c r="AT50" i="45"/>
  <c r="AT53" i="45"/>
  <c r="AO50" i="45"/>
  <c r="AO53" i="45"/>
  <c r="AU50" i="45"/>
  <c r="AU53" i="45"/>
  <c r="AP50" i="45"/>
  <c r="AP53" i="45"/>
  <c r="AV50" i="45"/>
  <c r="AV53" i="45"/>
  <c r="AQ50" i="45"/>
  <c r="AQ53" i="45"/>
  <c r="E3" i="39"/>
  <c r="J59" i="39"/>
  <c r="H59" i="39"/>
  <c r="BB41" i="45"/>
  <c r="AL54" i="45"/>
  <c r="AX57" i="45"/>
  <c r="O69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M54" i="45"/>
  <c r="AU54" i="45"/>
  <c r="AQ54" i="45"/>
  <c r="AP54" i="45"/>
  <c r="AN54" i="45"/>
  <c r="G30" i="33"/>
  <c r="AR54" i="45"/>
  <c r="J6" i="39"/>
  <c r="G143" i="9"/>
  <c r="K143" i="9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W58" i="45"/>
  <c r="AP58" i="45"/>
  <c r="AT58" i="45"/>
  <c r="AN58" i="45"/>
  <c r="AM58" i="45"/>
  <c r="AR58" i="45"/>
  <c r="AS58" i="45"/>
  <c r="AL58" i="45"/>
  <c r="AQ58" i="45"/>
  <c r="AU58" i="45"/>
  <c r="AV58" i="45"/>
  <c r="AO58" i="45"/>
  <c r="AX58" i="45"/>
  <c r="B151" i="9"/>
  <c r="L4" i="39"/>
  <c r="I64" i="33"/>
  <c r="G3" i="39"/>
  <c r="D63" i="33"/>
  <c r="B144" i="9"/>
  <c r="F13" i="33"/>
  <c r="J4" i="39"/>
  <c r="L5" i="39"/>
  <c r="I65" i="33"/>
  <c r="B155" i="9"/>
  <c r="Q5" i="39"/>
  <c r="N65" i="33"/>
  <c r="B154" i="9"/>
  <c r="L7" i="39"/>
  <c r="I67" i="33"/>
  <c r="J7" i="39"/>
  <c r="J5" i="39"/>
  <c r="B153" i="9"/>
  <c r="B152" i="9"/>
  <c r="B150" i="9"/>
  <c r="B149" i="9"/>
  <c r="B148" i="9"/>
  <c r="B147" i="9"/>
  <c r="B146" i="9"/>
  <c r="B145" i="9"/>
  <c r="I143" i="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R22" i="12"/>
  <c r="R23" i="12"/>
  <c r="R24" i="12"/>
  <c r="B143" i="9"/>
  <c r="D64" i="33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/>
  <c r="C9" i="24"/>
  <c r="D66" i="33"/>
  <c r="AD17" i="10"/>
  <c r="M10" i="12"/>
  <c r="P10" i="12"/>
  <c r="M14" i="12"/>
  <c r="P14" i="12"/>
  <c r="AD11" i="10"/>
  <c r="AD15" i="10"/>
  <c r="AD13" i="10"/>
  <c r="M12" i="12"/>
  <c r="AD9" i="10"/>
  <c r="M13" i="12"/>
  <c r="P13" i="12"/>
  <c r="M11" i="12"/>
  <c r="M9" i="12"/>
  <c r="P9" i="12"/>
  <c r="M8" i="12"/>
  <c r="M7" i="12"/>
  <c r="M6" i="12"/>
  <c r="AD10" i="10"/>
  <c r="AD12" i="10"/>
  <c r="AD14" i="10"/>
  <c r="AD16" i="10"/>
  <c r="AD18" i="10"/>
  <c r="P12" i="12"/>
  <c r="U12" i="12"/>
  <c r="P11" i="12"/>
  <c r="U11" i="12"/>
  <c r="T14" i="12"/>
  <c r="Q14" i="12"/>
  <c r="R14" i="12"/>
  <c r="Q13" i="12"/>
  <c r="R13" i="12"/>
  <c r="T13" i="12"/>
  <c r="Q12" i="12"/>
  <c r="T12" i="12"/>
  <c r="T11" i="12"/>
  <c r="Q11" i="12"/>
  <c r="T10" i="12"/>
  <c r="Q10" i="12"/>
  <c r="R10" i="12"/>
  <c r="Q9" i="12"/>
  <c r="R9" i="12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/>
  <c r="R11" i="12"/>
  <c r="R8" i="12"/>
  <c r="R6" i="12"/>
  <c r="R7" i="12"/>
  <c r="U27" i="12"/>
  <c r="C7" i="24"/>
  <c r="T27" i="12"/>
  <c r="C6" i="24"/>
  <c r="F13" i="10"/>
  <c r="F15" i="10"/>
  <c r="F16" i="10"/>
  <c r="F14" i="10"/>
  <c r="F10" i="10"/>
  <c r="F11" i="10"/>
  <c r="F18" i="10"/>
  <c r="F17" i="10"/>
  <c r="F12" i="10"/>
  <c r="AH13" i="12"/>
  <c r="E59" i="5"/>
  <c r="AH10" i="12"/>
  <c r="K53" i="9"/>
  <c r="AH11" i="12"/>
  <c r="K54" i="9"/>
  <c r="AH12" i="12"/>
  <c r="E58" i="5"/>
  <c r="AH7" i="12"/>
  <c r="K50" i="9"/>
  <c r="AH9" i="12"/>
  <c r="K52" i="9"/>
  <c r="AH6" i="12"/>
  <c r="K49" i="9"/>
  <c r="AH8" i="12"/>
  <c r="K51" i="9"/>
  <c r="AH14" i="12"/>
  <c r="E60" i="5"/>
  <c r="G57" i="5"/>
  <c r="G55" i="5"/>
  <c r="G54" i="5"/>
  <c r="G52" i="5"/>
  <c r="J14" i="10"/>
  <c r="J5" i="12"/>
  <c r="B52" i="9"/>
  <c r="B53" i="9"/>
  <c r="B50" i="9"/>
  <c r="B54" i="9"/>
  <c r="B51" i="9"/>
  <c r="B49" i="9"/>
  <c r="G18" i="10"/>
  <c r="K57" i="9"/>
  <c r="G17" i="10"/>
  <c r="K56" i="9"/>
  <c r="G16" i="10"/>
  <c r="K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I48" i="9"/>
  <c r="J22" i="10"/>
  <c r="J10" i="10"/>
  <c r="J11" i="10"/>
  <c r="J23" i="10"/>
  <c r="J18" i="10"/>
  <c r="B55" i="9"/>
  <c r="B56" i="9"/>
  <c r="B57" i="9"/>
  <c r="Q48" i="9"/>
  <c r="W5" i="12"/>
  <c r="V5" i="12"/>
  <c r="G9" i="10"/>
  <c r="K48" i="9"/>
  <c r="AE5" i="12"/>
  <c r="C9" i="10"/>
  <c r="AA5" i="12"/>
  <c r="G51" i="5"/>
  <c r="F9" i="10"/>
  <c r="E51" i="5"/>
  <c r="J9" i="10"/>
  <c r="B48" i="9"/>
  <c r="Y9" i="21"/>
  <c r="B26" i="20"/>
  <c r="B39" i="20"/>
  <c r="Q3" i="14"/>
  <c r="AA3" i="14"/>
  <c r="Q4" i="14"/>
  <c r="Q2" i="14"/>
  <c r="AA2" i="14"/>
  <c r="W18" i="9"/>
  <c r="Q5" i="14"/>
  <c r="AA5" i="14"/>
  <c r="Q6" i="14"/>
  <c r="AA6" i="14"/>
  <c r="Q7" i="14"/>
  <c r="Q8" i="14"/>
  <c r="Q9" i="14"/>
  <c r="Q10" i="14"/>
  <c r="Q11" i="14"/>
  <c r="AA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I5" i="27"/>
  <c r="K71" i="9"/>
  <c r="I6" i="27"/>
  <c r="K72" i="9"/>
  <c r="D7" i="27"/>
  <c r="I7" i="27"/>
  <c r="K73" i="9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E7" i="27"/>
  <c r="J4" i="27"/>
  <c r="I4" i="27"/>
  <c r="K70" i="9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/>
  <c r="Y10" i="21"/>
  <c r="B27" i="20"/>
  <c r="Y12" i="21"/>
  <c r="B29" i="20"/>
  <c r="W12" i="21"/>
  <c r="W10" i="21"/>
  <c r="W9" i="21"/>
  <c r="F16" i="20"/>
  <c r="Q33" i="14"/>
  <c r="D4" i="24"/>
  <c r="D24" i="3"/>
  <c r="E31" i="3"/>
  <c r="T3" i="14"/>
  <c r="F15" i="20"/>
  <c r="T2" i="14"/>
  <c r="U2" i="14"/>
  <c r="S2" i="14"/>
  <c r="Y13" i="21"/>
  <c r="B30" i="20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W7" i="27"/>
  <c r="L7" i="27"/>
  <c r="M7" i="27"/>
  <c r="N7" i="27"/>
  <c r="O7" i="27"/>
  <c r="P7" i="27"/>
  <c r="V7" i="27"/>
  <c r="Q7" i="27"/>
  <c r="R7" i="27"/>
  <c r="S7" i="27"/>
  <c r="T7" i="27"/>
  <c r="U7" i="27"/>
  <c r="M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B35" i="21"/>
  <c r="G14" i="28"/>
  <c r="G31" i="28"/>
  <c r="B34" i="21"/>
  <c r="G13" i="28"/>
  <c r="G30" i="28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Q37" i="9"/>
  <c r="Y20" i="14"/>
  <c r="Q36" i="9"/>
  <c r="Y19" i="14"/>
  <c r="Q35" i="9"/>
  <c r="Y18" i="14"/>
  <c r="Q34" i="9"/>
  <c r="Y17" i="14"/>
  <c r="Q33" i="9"/>
  <c r="Y16" i="14"/>
  <c r="Q32" i="9"/>
  <c r="Y15" i="14"/>
  <c r="Q31" i="9"/>
  <c r="Y14" i="14"/>
  <c r="Q30" i="9"/>
  <c r="Y13" i="14"/>
  <c r="Q29" i="9"/>
  <c r="Y12" i="14"/>
  <c r="Q28" i="9"/>
  <c r="Y11" i="14"/>
  <c r="Q27" i="9"/>
  <c r="Y10" i="14"/>
  <c r="Q26" i="9"/>
  <c r="Y9" i="14"/>
  <c r="Q25" i="9"/>
  <c r="Y8" i="14"/>
  <c r="Q24" i="9"/>
  <c r="Y7" i="14"/>
  <c r="Q23" i="9"/>
  <c r="Y6" i="14"/>
  <c r="Q22" i="9"/>
  <c r="Y5" i="14"/>
  <c r="Q21" i="9"/>
  <c r="Y4" i="14"/>
  <c r="Q20" i="9"/>
  <c r="Y3" i="14"/>
  <c r="Q19" i="9"/>
  <c r="M27" i="12"/>
  <c r="C4" i="24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I73" i="9"/>
  <c r="H6" i="27"/>
  <c r="I72" i="9"/>
  <c r="H5" i="27"/>
  <c r="I71" i="9"/>
  <c r="E8" i="27"/>
  <c r="X8" i="27"/>
  <c r="F4" i="24"/>
  <c r="I16" i="20"/>
  <c r="F32" i="21"/>
  <c r="G31" i="32"/>
  <c r="G30" i="32"/>
  <c r="AC21" i="14"/>
  <c r="AA37" i="9"/>
  <c r="W37" i="9"/>
  <c r="AC20" i="14"/>
  <c r="AA36" i="9"/>
  <c r="W36" i="9"/>
  <c r="AC19" i="14"/>
  <c r="AA35" i="9"/>
  <c r="W35" i="9"/>
  <c r="AC18" i="14"/>
  <c r="AA34" i="9"/>
  <c r="W34" i="9"/>
  <c r="AC17" i="14"/>
  <c r="AA33" i="9"/>
  <c r="W33" i="9"/>
  <c r="AC16" i="14"/>
  <c r="AA32" i="9"/>
  <c r="W32" i="9"/>
  <c r="AC15" i="14"/>
  <c r="AA31" i="9"/>
  <c r="W31" i="9"/>
  <c r="AC14" i="14"/>
  <c r="AA30" i="9"/>
  <c r="W30" i="9"/>
  <c r="AC13" i="14"/>
  <c r="AA29" i="9"/>
  <c r="W29" i="9"/>
  <c r="AC12" i="14"/>
  <c r="AA28" i="9"/>
  <c r="W28" i="9"/>
  <c r="AC11" i="14"/>
  <c r="AA27" i="9"/>
  <c r="W27" i="9"/>
  <c r="AC10" i="14"/>
  <c r="AA26" i="9"/>
  <c r="W26" i="9"/>
  <c r="AC9" i="14"/>
  <c r="AA25" i="9"/>
  <c r="W25" i="9"/>
  <c r="AC8" i="14"/>
  <c r="AA24" i="9"/>
  <c r="W24" i="9"/>
  <c r="AC7" i="14"/>
  <c r="AA23" i="9"/>
  <c r="W23" i="9"/>
  <c r="AC6" i="14"/>
  <c r="AA22" i="9"/>
  <c r="W22" i="9"/>
  <c r="AC5" i="14"/>
  <c r="AA21" i="9"/>
  <c r="W21" i="9"/>
  <c r="AC4" i="14"/>
  <c r="AA20" i="9"/>
  <c r="W20" i="9"/>
  <c r="AC3" i="14"/>
  <c r="AA19" i="9"/>
  <c r="W19" i="9"/>
  <c r="AC2" i="14"/>
  <c r="AA18" i="9"/>
  <c r="F9" i="16"/>
  <c r="F9" i="84"/>
  <c r="F4" i="84"/>
  <c r="F12" i="20"/>
  <c r="O27" i="12"/>
  <c r="G32" i="32"/>
  <c r="Y2" i="14"/>
  <c r="Q18" i="9"/>
  <c r="G26" i="20"/>
  <c r="F84" i="5"/>
  <c r="G27" i="20"/>
  <c r="F85" i="5"/>
  <c r="G29" i="20"/>
  <c r="F88" i="5"/>
  <c r="H4" i="27"/>
  <c r="G42" i="20"/>
  <c r="Y24" i="21"/>
  <c r="J27" i="20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S33" i="14"/>
  <c r="D8" i="24"/>
  <c r="T33" i="14"/>
  <c r="D5" i="2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4" i="14"/>
  <c r="N2" i="14"/>
  <c r="N19" i="14"/>
  <c r="N13" i="14"/>
  <c r="N7" i="14"/>
  <c r="N18" i="14"/>
  <c r="N10" i="14"/>
  <c r="N8" i="14"/>
  <c r="N17" i="14"/>
  <c r="N20" i="14"/>
  <c r="N12" i="14"/>
  <c r="N16" i="14"/>
  <c r="F38" i="21"/>
  <c r="N9" i="14"/>
  <c r="B72" i="9"/>
  <c r="N11" i="14"/>
  <c r="N21" i="14"/>
  <c r="N15" i="14"/>
  <c r="N3" i="14"/>
  <c r="AO2" i="14"/>
  <c r="N9" i="13"/>
  <c r="AO4" i="14"/>
  <c r="N11" i="13"/>
  <c r="AO3" i="14"/>
  <c r="N10" i="13"/>
  <c r="N12" i="13"/>
  <c r="N18" i="13"/>
  <c r="N13" i="13"/>
  <c r="N15" i="13"/>
  <c r="N14" i="13"/>
  <c r="N17" i="13"/>
  <c r="N16" i="13"/>
  <c r="Q21" i="12"/>
  <c r="Q27" i="12"/>
  <c r="C5" i="24"/>
  <c r="C3" i="24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/>
  <c r="I15" i="20"/>
  <c r="E15" i="20"/>
  <c r="V8" i="27"/>
  <c r="F15" i="24"/>
  <c r="Z6" i="27"/>
  <c r="D9" i="5"/>
  <c r="E14" i="20"/>
  <c r="E16" i="20"/>
  <c r="P8" i="27"/>
  <c r="F8" i="24"/>
  <c r="O8" i="27"/>
  <c r="F7" i="24"/>
  <c r="N8" i="27"/>
  <c r="F5" i="24"/>
  <c r="Z5" i="27"/>
  <c r="D8" i="5"/>
  <c r="Q8" i="27"/>
  <c r="F9" i="24"/>
  <c r="W8" i="27"/>
  <c r="F10" i="24"/>
  <c r="R8" i="27"/>
  <c r="F11" i="24"/>
  <c r="S8" i="27"/>
  <c r="F12" i="24"/>
  <c r="U8" i="27"/>
  <c r="F14" i="24"/>
  <c r="M8" i="27"/>
  <c r="F6" i="24"/>
  <c r="L8" i="27"/>
  <c r="F3" i="24"/>
  <c r="M73" i="9"/>
  <c r="G79" i="9"/>
  <c r="I14" i="20"/>
  <c r="M71" i="9"/>
  <c r="I12" i="20"/>
  <c r="M70" i="9"/>
  <c r="Z4" i="27"/>
  <c r="G6" i="5"/>
  <c r="I70" i="9"/>
  <c r="U37" i="9"/>
  <c r="U36" i="9"/>
  <c r="U35" i="9"/>
  <c r="U34" i="9"/>
  <c r="U33" i="9"/>
  <c r="U32" i="9"/>
  <c r="U31" i="9"/>
  <c r="U29" i="9"/>
  <c r="U28" i="9"/>
  <c r="U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B33" i="9"/>
  <c r="B71" i="9"/>
  <c r="B29" i="9"/>
  <c r="B79" i="9"/>
  <c r="B73" i="9"/>
  <c r="AE3" i="14"/>
  <c r="AE4" i="14"/>
  <c r="B37" i="9"/>
  <c r="B70" i="9"/>
  <c r="U26" i="9"/>
  <c r="U27" i="9"/>
  <c r="U21" i="9"/>
  <c r="U22" i="9"/>
  <c r="U25" i="9"/>
  <c r="U24" i="9"/>
  <c r="U23" i="9"/>
  <c r="U20" i="9"/>
  <c r="U19" i="9"/>
  <c r="U18" i="9"/>
  <c r="R21" i="12"/>
  <c r="R27" i="12"/>
  <c r="C10" i="24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4" i="9"/>
  <c r="B27" i="9"/>
  <c r="B24" i="9"/>
  <c r="B28" i="9"/>
  <c r="B32" i="9"/>
  <c r="B35" i="9"/>
  <c r="B21" i="9"/>
  <c r="B25" i="9"/>
  <c r="B20" i="9"/>
  <c r="B18" i="9"/>
  <c r="B26" i="9"/>
  <c r="B22" i="9"/>
  <c r="B30" i="9"/>
  <c r="B23" i="9"/>
  <c r="B36" i="9"/>
  <c r="B19" i="9"/>
  <c r="B31" i="9"/>
  <c r="D87" i="5"/>
  <c r="B34" i="20"/>
  <c r="L15" i="21"/>
  <c r="O15" i="21"/>
  <c r="K15" i="21"/>
  <c r="J15" i="21"/>
  <c r="Q15" i="21"/>
  <c r="I15" i="21"/>
  <c r="T15" i="21"/>
  <c r="Y15" i="21"/>
  <c r="B32" i="20"/>
  <c r="S15" i="21"/>
  <c r="R15" i="21"/>
  <c r="M15" i="21"/>
  <c r="N15" i="21"/>
  <c r="P15" i="21"/>
  <c r="G92" i="5"/>
  <c r="E91" i="5"/>
  <c r="F91" i="5"/>
  <c r="G32" i="20"/>
  <c r="Y14" i="21"/>
  <c r="H14" i="21"/>
  <c r="G31" i="21"/>
  <c r="G38" i="21"/>
  <c r="G80" i="9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/>
  <c r="G26" i="31"/>
  <c r="G26" i="29"/>
  <c r="G26" i="30"/>
  <c r="G26" i="32"/>
  <c r="H33" i="21"/>
  <c r="G37" i="20"/>
  <c r="L97" i="5"/>
  <c r="F97" i="5"/>
  <c r="W17" i="21"/>
  <c r="Y17" i="21"/>
  <c r="G24" i="3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/>
  <c r="G81" i="9"/>
  <c r="I23" i="21"/>
  <c r="S23" i="21"/>
  <c r="Y23" i="21"/>
  <c r="J26" i="20"/>
  <c r="K23" i="21"/>
  <c r="P23" i="21"/>
  <c r="L23" i="21"/>
  <c r="W23" i="21"/>
  <c r="C32" i="21"/>
  <c r="M23" i="21"/>
  <c r="R23" i="21"/>
  <c r="T23" i="21"/>
  <c r="Q23" i="21"/>
  <c r="J23" i="21"/>
  <c r="O23" i="21"/>
  <c r="N23" i="21"/>
  <c r="B81" i="9"/>
  <c r="W21" i="21"/>
  <c r="X21" i="21"/>
  <c r="L26" i="20"/>
  <c r="J82" i="5"/>
  <c r="Y21" i="21"/>
  <c r="J22" i="20"/>
  <c r="K76" i="9"/>
  <c r="AB21" i="21"/>
  <c r="N22" i="20"/>
  <c r="J80" i="5"/>
  <c r="R22" i="21"/>
  <c r="P22" i="21"/>
  <c r="M22" i="21"/>
  <c r="T22" i="21"/>
  <c r="K22" i="21"/>
  <c r="Y22" i="21"/>
  <c r="Q22" i="21"/>
  <c r="W22" i="21"/>
  <c r="C31" i="21"/>
  <c r="I22" i="21"/>
  <c r="J22" i="21"/>
  <c r="S22" i="21"/>
  <c r="L22" i="21"/>
  <c r="O22" i="21"/>
  <c r="N22" i="21"/>
  <c r="C38" i="21"/>
  <c r="G76" i="9"/>
  <c r="J81" i="5"/>
  <c r="L24" i="20"/>
  <c r="B76" i="9"/>
  <c r="Q8" i="21"/>
  <c r="O8" i="21"/>
  <c r="W3" i="21"/>
  <c r="X3" i="21"/>
  <c r="P8" i="21"/>
  <c r="G22" i="29"/>
  <c r="G36" i="29"/>
  <c r="G22" i="31"/>
  <c r="G22" i="30"/>
  <c r="G22" i="28"/>
  <c r="K75" i="9"/>
  <c r="AB3" i="21"/>
  <c r="I22" i="20"/>
  <c r="G36" i="32"/>
  <c r="I75" i="9"/>
  <c r="E80" i="5"/>
  <c r="Q26" i="21"/>
  <c r="P26" i="21"/>
  <c r="G12" i="24"/>
  <c r="H12" i="24"/>
  <c r="I12" i="24"/>
  <c r="O26" i="21"/>
  <c r="G11" i="24"/>
  <c r="H11" i="24"/>
  <c r="I11" i="24"/>
  <c r="F22" i="20"/>
  <c r="M8" i="21"/>
  <c r="U26" i="21"/>
  <c r="G4" i="24"/>
  <c r="H4" i="24"/>
  <c r="I4" i="24"/>
  <c r="W8" i="21"/>
  <c r="J8" i="21"/>
  <c r="J26" i="21"/>
  <c r="Y8" i="21"/>
  <c r="I8" i="21"/>
  <c r="F80" i="5"/>
  <c r="R8" i="21"/>
  <c r="R26" i="21"/>
  <c r="T8" i="21"/>
  <c r="T26" i="21"/>
  <c r="G10" i="24"/>
  <c r="H10" i="24"/>
  <c r="I10" i="24"/>
  <c r="S8" i="21"/>
  <c r="S26" i="21"/>
  <c r="K8" i="21"/>
  <c r="K26" i="21"/>
  <c r="N8" i="21"/>
  <c r="N26" i="21"/>
  <c r="G9" i="24"/>
  <c r="H9" i="24"/>
  <c r="I9" i="24"/>
  <c r="L8" i="21"/>
  <c r="L26" i="21"/>
  <c r="I36" i="32"/>
  <c r="I22" i="29"/>
  <c r="I22" i="30"/>
  <c r="I36" i="29"/>
  <c r="I22" i="31"/>
  <c r="I22" i="28"/>
  <c r="L11" i="24"/>
  <c r="L12" i="24"/>
  <c r="L4" i="24"/>
  <c r="L9" i="24"/>
  <c r="L10" i="24"/>
  <c r="M4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B33" i="21"/>
  <c r="B102" i="9"/>
  <c r="M26" i="21"/>
  <c r="I26" i="21"/>
  <c r="G3" i="24"/>
  <c r="H3" i="24"/>
  <c r="I3" i="24"/>
  <c r="F83" i="5"/>
  <c r="G25" i="20"/>
  <c r="H42" i="20"/>
  <c r="G7" i="24"/>
  <c r="H7" i="24"/>
  <c r="I7" i="24"/>
  <c r="F42" i="20"/>
  <c r="F36" i="10"/>
  <c r="D103" i="5"/>
  <c r="G14" i="24"/>
  <c r="H14" i="24"/>
  <c r="I14" i="24"/>
  <c r="G5" i="24"/>
  <c r="H5" i="24"/>
  <c r="I5" i="24"/>
  <c r="G13" i="24"/>
  <c r="H13" i="24"/>
  <c r="I13" i="24"/>
  <c r="G6" i="24"/>
  <c r="H6" i="24"/>
  <c r="I6" i="24"/>
  <c r="G15" i="24"/>
  <c r="H15" i="24"/>
  <c r="I15" i="24"/>
  <c r="I36" i="28"/>
  <c r="I36" i="30"/>
  <c r="I36" i="31"/>
  <c r="B38" i="21"/>
  <c r="M12" i="24"/>
  <c r="L13" i="24"/>
  <c r="L14" i="24"/>
  <c r="M11" i="24"/>
  <c r="M15" i="24"/>
  <c r="L15" i="24"/>
  <c r="L3" i="24"/>
  <c r="M10" i="24"/>
  <c r="L7" i="24"/>
  <c r="L5" i="24"/>
  <c r="L6" i="24"/>
  <c r="M7" i="24"/>
  <c r="M9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G8" i="24"/>
  <c r="H8" i="24"/>
  <c r="G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5" i="24"/>
  <c r="M6" i="24"/>
  <c r="M3" i="24"/>
  <c r="I8" i="24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/>
  <c r="F104" i="5"/>
  <c r="B106" i="9"/>
  <c r="L43" i="20"/>
  <c r="G142" i="9"/>
  <c r="K142" i="9"/>
  <c r="B142" i="9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<sst xmlns="http://schemas.openxmlformats.org/spreadsheetml/2006/main" count="15793" uniqueCount="7932">
  <si>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</si>
  <si>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</si>
  <si>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</si>
  <si>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</si>
  <si>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</si>
  <si>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</si>
  <si>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</si>
  <si>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</si>
  <si>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</si>
  <si>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</si>
  <si>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</si>
  <si>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</si>
  <si>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</si>
  <si>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</si>
  <si>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</si>
  <si>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</si>
  <si>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</si>
  <si>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</si>
  <si>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</si>
  <si>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</si>
  <si>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</si>
  <si>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</si>
  <si>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</si>
  <si>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</si>
  <si>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</si>
  <si>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</si>
  <si>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</si>
  <si>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</si>
  <si>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</si>
  <si>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</si>
  <si>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</si>
  <si>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</si>
  <si>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</si>
  <si>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</si>
  <si>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</si>
  <si>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</si>
  <si>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</si>
  <si>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</si>
  <si>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</si>
  <si>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</si>
  <si>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</si>
  <si>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</si>
  <si>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</si>
  <si>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</si>
  <si>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</si>
  <si>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</si>
  <si>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</si>
  <si>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</si>
  <si>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</si>
  <si>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</si>
  <si>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</si>
  <si>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</si>
  <si>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</si>
  <si>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</si>
  <si>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</si>
  <si>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</si>
  <si>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</si>
  <si>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</si>
  <si>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</si>
  <si>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</si>
  <si>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</si>
  <si>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</si>
  <si>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</si>
  <si>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</si>
  <si>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</si>
  <si>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</si>
  <si>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</si>
  <si>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</si>
  <si>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</si>
  <si>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</si>
  <si>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</si>
  <si>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</si>
  <si>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</si>
  <si>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</si>
  <si>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</si>
  <si>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</si>
  <si>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</si>
  <si>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</si>
  <si>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</si>
  <si>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</si>
  <si>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</si>
  <si>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</si>
  <si>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</si>
  <si>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</si>
  <si>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</si>
  <si>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</si>
  <si>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</si>
  <si>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</si>
  <si>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</si>
  <si>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</si>
  <si>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</si>
  <si>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</si>
  <si>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</si>
  <si>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</si>
  <si>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</si>
  <si>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</si>
  <si>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</si>
  <si>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</si>
  <si>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</si>
  <si>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</si>
  <si>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</si>
  <si>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</si>
  <si>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</si>
  <si>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</si>
  <si>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</si>
  <si>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</si>
  <si>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</si>
  <si>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</si>
  <si>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</si>
  <si>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</si>
  <si>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</si>
  <si>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</si>
  <si>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</si>
  <si>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</si>
  <si>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</si>
  <si>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</si>
  <si>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</si>
  <si>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</si>
  <si>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</si>
  <si>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</si>
  <si>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</si>
  <si>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</si>
  <si>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</si>
  <si>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</si>
  <si>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</si>
  <si>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</si>
  <si>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</si>
  <si>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</si>
  <si>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</si>
  <si>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</si>
  <si>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</si>
  <si>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</si>
  <si>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</si>
  <si>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</si>
  <si>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</si>
  <si>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</si>
  <si>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</si>
  <si>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</si>
  <si>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</si>
  <si>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</si>
  <si>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</si>
  <si>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</si>
  <si>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</si>
  <si>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</si>
  <si>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</si>
  <si>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</si>
  <si>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</si>
  <si>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</si>
  <si>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</si>
  <si>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</si>
  <si>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</si>
  <si>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</si>
  <si>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</si>
  <si>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</si>
  <si>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</si>
  <si>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</si>
  <si>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</si>
  <si>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</si>
  <si>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</si>
  <si>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</si>
  <si>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</si>
  <si>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</si>
  <si>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</si>
  <si>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</si>
  <si>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</si>
  <si>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</si>
  <si>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</si>
  <si>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</si>
  <si>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</si>
  <si>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</si>
  <si>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</si>
  <si>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</si>
  <si>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</si>
  <si>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</si>
  <si>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</si>
  <si>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</si>
  <si>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</si>
  <si>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</si>
  <si>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</si>
  <si>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</si>
  <si>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</si>
  <si>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</si>
  <si>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</si>
  <si>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</si>
  <si>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</si>
  <si>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</si>
  <si>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</si>
  <si>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</si>
  <si>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</si>
  <si>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</si>
  <si>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</si>
  <si>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</si>
  <si>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</si>
  <si>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</si>
  <si>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</si>
  <si>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</si>
  <si>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</si>
  <si>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</si>
  <si>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</si>
  <si>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</si>
  <si>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</si>
  <si>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</si>
  <si>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</si>
  <si>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</si>
  <si>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</si>
  <si>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</si>
  <si>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</si>
  <si>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</si>
  <si>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</si>
  <si>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</si>
  <si>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</si>
  <si>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</si>
  <si>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</si>
  <si>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</si>
  <si>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</si>
  <si>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</si>
  <si>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</si>
  <si>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</si>
  <si>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</si>
  <si>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</si>
  <si>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</si>
  <si>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</si>
  <si>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</si>
  <si>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</si>
  <si>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</si>
  <si>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</si>
  <si>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</si>
  <si>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</si>
  <si>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</si>
  <si>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</si>
  <si>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</si>
  <si>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</si>
  <si>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</si>
  <si>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</si>
  <si>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</si>
  <si>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</si>
  <si>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</si>
  <si>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</si>
  <si>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</si>
  <si>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</si>
  <si>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</si>
  <si>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</si>
  <si>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</si>
  <si>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</si>
  <si>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</si>
  <si>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</si>
  <si>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</si>
  <si>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</si>
  <si>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</si>
  <si>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</si>
  <si>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</si>
  <si>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</si>
  <si>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</si>
  <si>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</si>
  <si>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</si>
  <si>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</si>
  <si>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</si>
  <si>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</si>
  <si>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</si>
  <si>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</si>
  <si>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</si>
  <si>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</si>
  <si>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</si>
  <si>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</si>
  <si>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</si>
  <si>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</si>
  <si>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</si>
  <si>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</si>
  <si>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</si>
  <si>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</si>
  <si>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</si>
  <si>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</si>
  <si>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</si>
  <si>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</si>
  <si>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</si>
  <si>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</si>
  <si>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</si>
  <si>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</si>
  <si>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</si>
  <si>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</si>
  <si>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</si>
  <si>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</si>
  <si>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</si>
  <si>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</si>
  <si>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</si>
  <si>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</si>
  <si>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</si>
  <si>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</si>
  <si>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</si>
  <si>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</si>
  <si>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</si>
  <si>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</si>
  <si>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</si>
  <si>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</si>
  <si>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</si>
  <si>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</si>
  <si>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</si>
  <si>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</si>
  <si>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</si>
  <si>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</si>
  <si>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</si>
  <si>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</si>
  <si>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</si>
  <si>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</si>
  <si>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</si>
  <si>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</si>
  <si>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</si>
  <si>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</si>
  <si>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</si>
  <si>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</si>
  <si>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</si>
  <si>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</si>
  <si>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</si>
  <si>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</si>
  <si>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</si>
  <si>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</si>
  <si>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</si>
  <si>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</si>
  <si>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</si>
  <si>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</si>
  <si>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</si>
  <si>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</si>
  <si>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</si>
  <si>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</si>
  <si>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</si>
  <si>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</si>
  <si>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</si>
  <si>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</si>
  <si>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</si>
  <si>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</si>
  <si>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</si>
  <si>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</si>
  <si>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</si>
  <si>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</si>
  <si>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</si>
  <si>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</si>
  <si>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</si>
  <si>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</si>
  <si>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</si>
  <si>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</si>
  <si>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</si>
  <si>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</si>
  <si>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</si>
  <si>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</si>
  <si>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</si>
  <si>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</si>
  <si>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</si>
  <si>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</si>
  <si>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</si>
  <si>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</si>
  <si>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</si>
  <si>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</si>
  <si>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</si>
  <si>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</si>
  <si>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</si>
  <si>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</si>
  <si>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</si>
  <si>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</si>
  <si>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</si>
  <si>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</si>
  <si>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</si>
  <si>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</si>
  <si>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</si>
  <si>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</si>
  <si>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</si>
  <si>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</si>
  <si>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</si>
  <si>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</si>
  <si>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</si>
  <si>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</si>
  <si>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</si>
  <si>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</si>
  <si>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</si>
  <si>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</si>
  <si>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</si>
  <si>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</si>
  <si>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</si>
  <si>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</si>
  <si>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</si>
  <si>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</si>
  <si>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</si>
  <si>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</si>
  <si>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</si>
  <si>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</si>
  <si>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</si>
  <si>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</si>
  <si>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</si>
  <si>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</si>
  <si>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</si>
  <si>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</si>
  <si>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</si>
  <si>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</si>
  <si>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</si>
  <si>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</si>
  <si>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</si>
  <si>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</si>
  <si>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</si>
  <si>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</si>
  <si>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</si>
  <si>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</si>
  <si>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</si>
  <si>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</si>
  <si>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</si>
  <si>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</si>
  <si>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</si>
  <si>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</si>
  <si>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</si>
  <si>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</si>
  <si>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</si>
  <si>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</si>
  <si>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</si>
  <si>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</si>
  <si>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</si>
  <si>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</si>
  <si>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</si>
  <si>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</si>
  <si>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</si>
  <si>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</si>
  <si>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</si>
  <si>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</si>
  <si>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</si>
  <si>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</si>
  <si>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</si>
  <si>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</si>
  <si>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</si>
  <si>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</si>
  <si>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</si>
  <si>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</si>
  <si>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</si>
  <si>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</si>
  <si>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</si>
  <si>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</si>
  <si>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</si>
  <si>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</si>
  <si>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</si>
  <si>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</si>
  <si>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</si>
  <si>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</si>
  <si>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</si>
  <si>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</si>
  <si>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</si>
  <si>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</si>
  <si>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</si>
  <si>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</si>
  <si>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</si>
  <si>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</si>
  <si>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</si>
  <si>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</si>
  <si>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</si>
  <si>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</si>
  <si>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</si>
  <si>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</si>
  <si>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</si>
  <si>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</si>
  <si>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</si>
  <si>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</si>
  <si>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</si>
  <si>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</si>
  <si>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</si>
  <si>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</si>
  <si>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</si>
  <si>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</si>
  <si>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</si>
  <si>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</si>
  <si>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</si>
  <si>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</si>
  <si>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</si>
  <si>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</si>
  <si>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</si>
  <si>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</si>
  <si>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</si>
  <si>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</si>
  <si>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</si>
  <si>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</si>
  <si>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</si>
  <si>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</si>
  <si>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</si>
  <si>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</si>
  <si>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</si>
  <si>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</si>
  <si>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</si>
  <si>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</si>
  <si>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</si>
  <si>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</si>
  <si>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</si>
  <si>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</si>
  <si>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</si>
  <si>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</si>
  <si>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</si>
  <si>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</si>
  <si>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</si>
  <si>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</si>
  <si>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</si>
  <si>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</si>
  <si>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</si>
  <si>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</si>
  <si>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</si>
  <si>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</si>
  <si>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</si>
  <si>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</si>
  <si>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</si>
  <si>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</si>
  <si>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</si>
  <si>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</si>
  <si>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</si>
  <si>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</si>
  <si>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</si>
  <si>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</si>
  <si>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</si>
  <si>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</si>
  <si>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</si>
  <si>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</si>
  <si>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</si>
  <si>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</si>
  <si>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</si>
  <si>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</si>
  <si>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</si>
  <si>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</si>
  <si>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</si>
  <si>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</si>
  <si>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</si>
  <si>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</si>
  <si>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</si>
  <si>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</si>
  <si>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</si>
  <si>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</si>
  <si>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</si>
  <si>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</si>
  <si>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</si>
  <si>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</si>
  <si>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</si>
  <si>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</si>
  <si>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</si>
  <si>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</si>
  <si>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</si>
  <si>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</si>
  <si>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</si>
  <si>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</si>
  <si>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</si>
  <si>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</si>
  <si>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</si>
  <si>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</si>
  <si>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</si>
  <si>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</si>
  <si>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</si>
  <si>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</si>
  <si>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</si>
  <si>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</si>
  <si>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</si>
  <si>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</si>
  <si>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</si>
  <si>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</si>
  <si>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</si>
  <si>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</si>
  <si>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</si>
  <si>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</si>
  <si>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</si>
  <si>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</si>
  <si>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</si>
  <si>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</si>
  <si>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</si>
  <si>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</si>
  <si>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</si>
  <si>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</si>
  <si>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</si>
  <si>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</si>
  <si>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</si>
  <si>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</si>
  <si>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</si>
  <si>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</si>
  <si>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</si>
  <si>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</si>
  <si>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</si>
  <si>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</si>
  <si>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</si>
  <si>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</si>
  <si>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</si>
  <si>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</si>
  <si>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</si>
  <si>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</si>
  <si>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</si>
  <si>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</si>
  <si>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</si>
  <si>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</si>
  <si>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</si>
  <si>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</si>
  <si>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</si>
  <si>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</si>
  <si>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</si>
  <si>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</si>
  <si>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</si>
  <si>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</si>
  <si>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</si>
  <si>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</si>
  <si>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</si>
  <si>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</si>
  <si>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</si>
  <si>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</si>
  <si>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</si>
  <si>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</si>
  <si>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</si>
  <si>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</si>
  <si>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</si>
  <si>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</si>
  <si>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</si>
  <si>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</si>
  <si>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</si>
  <si>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</si>
  <si>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</si>
  <si>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</si>
  <si>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</si>
  <si>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</si>
  <si>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</si>
  <si>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</si>
  <si>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</si>
  <si>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</si>
  <si>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</si>
  <si>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</si>
  <si>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</si>
  <si>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</si>
  <si>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</si>
  <si>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</si>
  <si>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</si>
  <si>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</si>
  <si>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</si>
  <si>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</si>
  <si>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</si>
  <si>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</si>
  <si>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</si>
  <si>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</si>
  <si>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</si>
  <si>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</si>
  <si>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</si>
  <si>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</si>
  <si>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</si>
  <si>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</si>
  <si>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</si>
  <si>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</si>
  <si>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</si>
  <si>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</si>
  <si>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</si>
  <si>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</si>
  <si>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</si>
  <si>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</si>
  <si>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</si>
  <si>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</si>
  <si>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</si>
  <si>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</si>
  <si>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</si>
  <si>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</si>
  <si>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</si>
  <si>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</si>
  <si>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</si>
  <si>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</si>
  <si>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</si>
  <si>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</si>
  <si>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</si>
  <si>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</si>
  <si>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</si>
  <si>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</si>
  <si>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</si>
  <si>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</si>
  <si>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</si>
  <si>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</si>
  <si>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</si>
  <si>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</si>
  <si>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</si>
  <si>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</si>
  <si>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</si>
  <si>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</si>
  <si>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</si>
  <si>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</si>
  <si>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</si>
  <si>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</si>
  <si>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</si>
  <si>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</si>
  <si>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</si>
  <si>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</si>
  <si>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</si>
  <si>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</si>
  <si>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</si>
  <si>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</si>
  <si>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</si>
  <si>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</si>
  <si>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</si>
  <si>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</si>
  <si>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</si>
  <si>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</si>
  <si>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</si>
  <si>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</si>
  <si>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</si>
  <si>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</si>
  <si>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</si>
  <si>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</si>
  <si>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</si>
  <si>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</si>
  <si>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</si>
  <si>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</si>
  <si>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</si>
  <si>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</si>
  <si>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</si>
  <si>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</si>
  <si>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</si>
  <si>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</si>
  <si>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</si>
  <si>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</si>
  <si>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</si>
  <si>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</si>
  <si>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</si>
  <si>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</si>
  <si>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</si>
  <si>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</si>
  <si>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</si>
  <si>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</si>
  <si>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</si>
  <si>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</si>
  <si>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</si>
  <si>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</si>
  <si>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</si>
  <si>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</si>
  <si>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</si>
  <si>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</si>
  <si>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</si>
  <si>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</si>
  <si>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</si>
  <si>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</si>
  <si>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</si>
  <si>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</si>
  <si>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</si>
  <si>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</si>
  <si>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</si>
  <si>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</si>
  <si>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</si>
  <si>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</si>
  <si>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</si>
  <si>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</si>
  <si>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</si>
  <si>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</si>
  <si>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</si>
  <si>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</si>
  <si>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</si>
  <si>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</si>
  <si>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</si>
  <si>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</si>
  <si>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</si>
  <si>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</si>
  <si>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</si>
  <si>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</si>
  <si>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</si>
  <si>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</si>
  <si>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</si>
  <si>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</si>
  <si>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</si>
  <si>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</si>
  <si>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</si>
  <si>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</si>
  <si>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</si>
  <si>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</si>
  <si>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</si>
  <si>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</si>
  <si>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</si>
  <si>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</si>
  <si>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</si>
  <si>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</si>
  <si>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</si>
  <si>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</si>
  <si>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</si>
  <si>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</si>
  <si>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</si>
  <si>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</si>
  <si>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</si>
  <si>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</si>
  <si>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</si>
  <si>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</si>
  <si>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</si>
  <si>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</si>
  <si>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</si>
  <si>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</si>
  <si>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</si>
  <si>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</si>
  <si>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</si>
  <si>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</si>
  <si>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</si>
  <si>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</si>
  <si>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</si>
  <si>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</si>
  <si>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</si>
  <si>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</si>
  <si>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</si>
  <si>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</si>
  <si>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</si>
  <si>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</si>
  <si>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</si>
  <si>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</si>
  <si>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</si>
  <si>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</si>
  <si>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</si>
  <si>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</si>
  <si>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</si>
  <si>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</si>
  <si>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</si>
  <si>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</si>
  <si>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</si>
  <si>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</si>
  <si>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</si>
  <si>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</si>
  <si>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</si>
  <si>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</si>
  <si>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</si>
  <si>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</si>
  <si>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</si>
  <si>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</si>
  <si>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</si>
  <si>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</si>
  <si>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</si>
  <si>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</si>
  <si>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</si>
  <si>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</si>
  <si>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</si>
  <si>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</si>
  <si>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</si>
  <si>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</si>
  <si>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</si>
  <si>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</si>
  <si>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</si>
  <si>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</si>
  <si>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</si>
  <si>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</si>
  <si>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</si>
  <si>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</si>
  <si>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</si>
  <si>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</si>
  <si>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</si>
  <si>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</si>
  <si>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</si>
  <si>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</si>
  <si>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</si>
  <si>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</si>
  <si>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</si>
  <si>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</si>
  <si>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</si>
  <si>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</si>
  <si>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</si>
  <si>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</si>
  <si>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</si>
  <si>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</si>
  <si>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</si>
  <si>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</si>
  <si>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</si>
  <si>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</si>
  <si>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</si>
  <si>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</si>
  <si>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</si>
  <si>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</si>
  <si>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</si>
  <si>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</si>
  <si>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</si>
  <si>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</si>
  <si>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</si>
  <si>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</si>
  <si>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</si>
  <si>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</si>
  <si>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</si>
  <si>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</si>
  <si>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</si>
  <si>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</si>
  <si>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</si>
  <si>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</si>
  <si>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</si>
  <si>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</si>
  <si>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</si>
  <si>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</si>
  <si>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</si>
  <si>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</si>
  <si>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</si>
  <si>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</si>
  <si>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</si>
  <si>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</si>
  <si>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</si>
  <si>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</si>
  <si>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</si>
  <si>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</si>
  <si>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</si>
  <si>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</si>
  <si>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</si>
  <si>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</si>
  <si>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</si>
  <si>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</si>
  <si>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</si>
  <si>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</si>
  <si>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</si>
  <si>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</si>
  <si>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</si>
  <si>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</si>
  <si>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</si>
  <si>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</si>
  <si>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</si>
  <si>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</si>
  <si>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</si>
  <si>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</si>
  <si>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</si>
  <si>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</si>
  <si>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</si>
  <si>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</si>
  <si>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</si>
  <si>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</si>
  <si>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</si>
  <si>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</si>
  <si>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</si>
  <si>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</si>
  <si>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</si>
  <si>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</si>
  <si>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</si>
  <si>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</si>
  <si>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</si>
  <si>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</si>
  <si>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</si>
  <si>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</si>
  <si>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</si>
  <si>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</si>
  <si>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</si>
  <si>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</si>
  <si>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</si>
  <si>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</si>
  <si>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</si>
  <si>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</si>
  <si>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</si>
  <si>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</si>
  <si>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</si>
  <si>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</si>
  <si>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</si>
  <si>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</si>
  <si>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</si>
  <si>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</si>
  <si>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</si>
  <si>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</si>
  <si>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</si>
  <si>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</si>
  <si>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</si>
  <si>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</si>
  <si>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</si>
  <si>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</si>
  <si>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</si>
  <si>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</si>
  <si>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</si>
  <si>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</si>
  <si>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</si>
  <si>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</si>
  <si>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</si>
  <si>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</si>
  <si>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</si>
  <si>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</si>
  <si>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</si>
  <si>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</si>
  <si>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</si>
  <si>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</si>
  <si>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</si>
  <si>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</si>
  <si>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</si>
  <si>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</si>
  <si>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</si>
  <si>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</si>
  <si>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</si>
  <si>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</si>
  <si>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</si>
  <si>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</si>
  <si>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</si>
  <si>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</si>
  <si>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</si>
  <si>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</si>
  <si>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</si>
  <si>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</si>
  <si>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</si>
  <si>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</si>
  <si>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</si>
  <si>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</si>
  <si>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</si>
  <si>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</si>
  <si>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</si>
  <si>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</si>
  <si>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</si>
  <si>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</si>
  <si>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</si>
  <si>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</si>
  <si>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</si>
  <si>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</si>
  <si>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</si>
  <si>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</si>
  <si>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</si>
  <si>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</si>
  <si>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</si>
  <si>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</si>
  <si>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</si>
  <si>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</si>
  <si>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</si>
  <si>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</si>
  <si>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</si>
  <si>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</si>
  <si>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</si>
  <si>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</si>
  <si>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</si>
  <si>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</si>
  <si>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</si>
  <si>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</si>
  <si>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</si>
  <si>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</si>
  <si>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</si>
  <si>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</si>
  <si>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</si>
  <si>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</si>
  <si>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</si>
  <si>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</si>
  <si>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</si>
  <si>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</si>
  <si>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</si>
  <si>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</si>
  <si>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</si>
  <si>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</si>
  <si>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</si>
  <si>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</si>
  <si>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</si>
  <si>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</si>
  <si>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</si>
  <si>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</si>
  <si>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</si>
  <si>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</si>
  <si>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</si>
  <si>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</si>
  <si>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</si>
  <si>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</si>
  <si>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</si>
  <si>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</si>
  <si>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</si>
  <si>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</si>
  <si>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</si>
  <si>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</si>
  <si>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</si>
  <si>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</si>
  <si>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</si>
  <si>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</si>
  <si>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</si>
  <si>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</si>
  <si>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</si>
  <si>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</si>
  <si>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</si>
  <si>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</si>
  <si>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</si>
  <si>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</si>
  <si>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</si>
  <si>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</si>
  <si>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</si>
  <si>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</si>
  <si>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</si>
  <si>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</si>
  <si>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</si>
  <si>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</si>
  <si>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</si>
  <si>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</si>
  <si>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</si>
  <si>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</si>
  <si>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</si>
  <si>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</si>
  <si>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</si>
  <si>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</si>
  <si>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</si>
  <si>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</si>
  <si>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</si>
  <si>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</si>
  <si>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</si>
  <si>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</si>
  <si>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</si>
  <si>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</si>
  <si>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</si>
  <si>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</si>
  <si>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</si>
  <si>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</si>
  <si>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</si>
  <si>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</si>
  <si>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</si>
  <si>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</si>
  <si>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</si>
  <si>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</si>
  <si>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</si>
  <si>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</si>
  <si>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</si>
  <si>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</si>
  <si>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</si>
  <si>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</si>
  <si>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</si>
  <si>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</si>
  <si>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</si>
  <si>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</si>
  <si>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</si>
  <si>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</si>
  <si>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</si>
  <si>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</si>
  <si>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</si>
  <si>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</si>
  <si>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</si>
  <si>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</si>
  <si>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</si>
  <si>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</si>
  <si>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</si>
  <si>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</si>
  <si>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</si>
  <si>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</si>
  <si>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</si>
  <si>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</si>
  <si>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</si>
  <si>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</si>
  <si>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</si>
  <si>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</si>
  <si>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</si>
  <si>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</si>
  <si>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</si>
  <si>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</si>
  <si>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</si>
  <si>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</si>
  <si>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</si>
  <si>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</si>
  <si>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</si>
  <si>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</si>
  <si>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</si>
  <si>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</si>
  <si>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</si>
  <si>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</si>
  <si>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</si>
  <si>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</si>
  <si>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</si>
  <si>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</si>
  <si>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</si>
  <si>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</si>
  <si>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</si>
  <si>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</si>
  <si>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</si>
  <si>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</si>
  <si>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</si>
  <si>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</si>
  <si>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</si>
  <si>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</si>
  <si>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</si>
  <si>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</si>
  <si>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</si>
  <si>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</si>
  <si>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</si>
  <si>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</si>
  <si>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</si>
  <si>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</si>
  <si>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</si>
  <si>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</si>
  <si>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</si>
  <si>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</si>
  <si>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</si>
  <si>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</si>
  <si>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</si>
  <si>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</si>
  <si>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</si>
  <si>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</si>
  <si>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</si>
  <si>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</si>
  <si>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</si>
  <si>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</si>
  <si>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</si>
  <si>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</si>
  <si>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</si>
  <si>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</si>
  <si>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</si>
  <si>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</si>
  <si>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</si>
  <si>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</si>
  <si>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</si>
  <si>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</si>
  <si>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</si>
  <si>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</si>
  <si>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</si>
  <si>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</si>
  <si>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</si>
  <si>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</si>
  <si>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</si>
  <si>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</si>
  <si>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</si>
  <si>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</si>
  <si>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</si>
  <si>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</si>
  <si>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</si>
  <si>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</si>
  <si>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</si>
  <si>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</si>
  <si>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</si>
  <si>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</si>
  <si>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</si>
  <si>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</si>
  <si>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</si>
  <si>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</si>
  <si>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</si>
  <si>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</si>
  <si>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</si>
  <si>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</si>
  <si>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</si>
  <si>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</si>
  <si>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</si>
  <si>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</si>
  <si>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</si>
  <si>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</si>
  <si>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</si>
  <si>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</si>
  <si>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</si>
  <si>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</si>
  <si>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</si>
  <si>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</si>
  <si>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</si>
  <si>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</si>
  <si>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</si>
  <si>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</si>
  <si>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</si>
  <si>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</si>
  <si>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</si>
  <si>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</si>
  <si>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</si>
  <si>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</si>
  <si>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</si>
  <si>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</si>
  <si>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</si>
  <si>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</si>
  <si>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</si>
  <si>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</si>
  <si>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</si>
  <si>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</si>
  <si>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</si>
  <si>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</si>
  <si>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</si>
  <si>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</si>
  <si>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</si>
  <si>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</si>
  <si>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</si>
  <si>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</si>
  <si>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</si>
  <si>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</si>
  <si>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</si>
  <si>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</si>
  <si>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</si>
  <si>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</si>
  <si>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</si>
  <si>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</si>
  <si>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</si>
  <si>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</si>
  <si>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</si>
  <si>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</si>
  <si>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</si>
  <si>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</si>
  <si>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</si>
  <si>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</si>
  <si>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</si>
  <si>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</si>
  <si>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</si>
  <si>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</si>
  <si>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</si>
  <si>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</si>
  <si>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</si>
  <si>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</si>
  <si>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</si>
  <si>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</si>
  <si>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</si>
  <si>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</si>
  <si>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</si>
  <si>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</si>
  <si>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</si>
  <si>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</si>
  <si>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</si>
  <si>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</si>
  <si>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</si>
  <si>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</si>
  <si>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</si>
  <si>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</si>
  <si>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</si>
  <si>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</si>
  <si>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</si>
  <si>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</si>
  <si>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</si>
  <si>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</si>
  <si>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</si>
  <si>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</si>
  <si>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</si>
  <si>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</si>
  <si>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</si>
  <si>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</si>
  <si>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</si>
  <si>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</si>
  <si>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</si>
  <si>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</si>
  <si>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</si>
  <si>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</si>
  <si>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</si>
  <si>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</si>
  <si>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</si>
  <si>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</si>
  <si>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</si>
  <si>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</si>
  <si>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</si>
  <si>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</si>
  <si>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</si>
  <si>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</si>
  <si>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</si>
  <si>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</si>
  <si>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</si>
  <si>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</si>
  <si>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</si>
  <si>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</si>
  <si>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</si>
  <si>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</si>
  <si>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</si>
  <si>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</si>
  <si>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</si>
  <si>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</si>
  <si>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</si>
  <si>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</si>
  <si>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</si>
  <si>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</si>
  <si>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</si>
  <si>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</si>
  <si>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</si>
  <si>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</si>
  <si>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</si>
  <si>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</si>
  <si>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</si>
  <si>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</si>
  <si>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</si>
  <si>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</si>
  <si>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</si>
  <si>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</si>
  <si>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</si>
  <si>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</si>
  <si>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</si>
  <si>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</si>
  <si>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</si>
  <si>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</si>
  <si>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</si>
  <si>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</si>
  <si>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</si>
  <si>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</si>
  <si>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</si>
  <si>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</si>
  <si>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</si>
  <si>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</si>
  <si>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</si>
  <si>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</si>
  <si>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</si>
  <si>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</si>
  <si>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</si>
  <si>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</si>
  <si>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</si>
  <si>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</si>
  <si>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</si>
  <si>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</si>
  <si>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</si>
  <si>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</si>
  <si>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</si>
  <si>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</si>
  <si>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</si>
  <si>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</si>
  <si>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</si>
  <si>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</si>
  <si>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</si>
  <si>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</si>
  <si>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</si>
  <si>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</si>
  <si>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</si>
  <si>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</si>
  <si>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</si>
  <si>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</si>
  <si>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</si>
  <si>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</si>
  <si>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</si>
  <si>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</si>
  <si>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</si>
  <si>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</si>
  <si>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</si>
  <si>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</si>
  <si>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</si>
  <si>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</si>
  <si>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</si>
  <si>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</si>
  <si>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</si>
  <si>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</si>
  <si>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</si>
  <si>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</si>
  <si>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</si>
  <si>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</si>
  <si>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</si>
  <si>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</si>
  <si>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</si>
  <si>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</si>
  <si>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</si>
  <si>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</si>
  <si>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</si>
  <si>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</si>
  <si>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</si>
  <si>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</si>
  <si>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</si>
  <si>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</si>
  <si>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</si>
  <si>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</si>
  <si>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</si>
  <si>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</si>
  <si>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</si>
  <si>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</si>
  <si>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</si>
  <si>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</si>
  <si>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</si>
  <si>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</si>
  <si>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</si>
  <si>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</si>
  <si>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</si>
  <si>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</si>
  <si>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</si>
  <si>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</si>
  <si>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</si>
  <si>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</si>
  <si>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</si>
  <si>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</si>
  <si>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</si>
  <si>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</si>
  <si>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</si>
  <si>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</si>
  <si>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</si>
  <si>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</si>
  <si>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</si>
  <si>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</si>
  <si>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</si>
  <si>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</si>
  <si>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</si>
  <si>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</si>
  <si>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</si>
  <si>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</si>
  <si>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</si>
  <si>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</si>
  <si>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</si>
  <si>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</si>
  <si>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</si>
  <si>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</si>
  <si>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</si>
  <si>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</si>
  <si>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</si>
  <si>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</si>
  <si>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</si>
  <si>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</si>
  <si>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</si>
  <si>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</si>
  <si>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</si>
  <si>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</si>
  <si>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</si>
  <si>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</si>
  <si>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</si>
  <si>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</si>
  <si>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</si>
  <si>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</si>
  <si>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</si>
  <si>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</si>
  <si>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</si>
  <si>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</si>
  <si>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</si>
  <si>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</si>
  <si>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</si>
  <si>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</si>
  <si>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</si>
  <si>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</si>
  <si>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</si>
  <si>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</si>
  <si>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</si>
  <si>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</si>
  <si>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</si>
  <si>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</si>
  <si>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</si>
  <si>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</si>
  <si>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</si>
  <si>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</si>
  <si>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</si>
  <si>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</si>
  <si>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</si>
  <si>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</si>
  <si>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</si>
  <si>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</si>
  <si>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</si>
  <si>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</si>
  <si>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</si>
  <si>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</si>
  <si>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</si>
  <si>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</si>
  <si>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</si>
  <si>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</si>
  <si>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</si>
  <si>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</si>
  <si>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</si>
  <si>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</si>
  <si>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</si>
  <si>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</si>
  <si>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</si>
  <si>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</si>
  <si>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</si>
  <si>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</si>
  <si>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</si>
  <si>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</si>
  <si>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</si>
  <si>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</si>
  <si>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</si>
  <si>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</si>
  <si>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</si>
  <si>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</si>
  <si>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</si>
  <si>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</si>
  <si>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</si>
  <si>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</si>
  <si>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</si>
  <si>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</si>
  <si>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</si>
  <si>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</si>
  <si>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</si>
  <si>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</si>
  <si>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</si>
  <si>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</si>
  <si>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</si>
  <si>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</si>
  <si>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</si>
  <si>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</si>
  <si>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</si>
  <si>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</si>
  <si>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</si>
  <si>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</si>
  <si>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</si>
  <si>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</si>
  <si>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</si>
  <si>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</si>
  <si>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</si>
  <si>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</si>
  <si>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</si>
  <si>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</si>
  <si>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</si>
  <si>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</si>
  <si>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</si>
  <si>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</si>
  <si>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</si>
  <si>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</si>
  <si>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</si>
  <si>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</si>
  <si>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</si>
  <si>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</si>
  <si>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</si>
  <si>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</si>
  <si>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</si>
  <si>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</si>
  <si>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</si>
  <si>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</si>
  <si>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</si>
  <si>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</si>
  <si>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</si>
  <si>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</si>
  <si>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</si>
  <si>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</si>
  <si>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</si>
  <si>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</si>
  <si>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</si>
  <si>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</si>
  <si>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</si>
  <si>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</si>
  <si>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</si>
  <si>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</si>
  <si>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</si>
  <si>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</si>
  <si>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</si>
  <si>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</si>
  <si>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</si>
  <si>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</si>
  <si>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</si>
  <si>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</si>
  <si>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</si>
  <si>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</si>
  <si>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</si>
  <si>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</si>
  <si>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</si>
  <si>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</si>
  <si>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</si>
  <si>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</si>
  <si>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</si>
  <si>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</si>
  <si>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</si>
  <si>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</si>
  <si>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</si>
  <si>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</si>
  <si>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</si>
  <si>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</si>
  <si>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</si>
  <si>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</si>
  <si>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</si>
  <si>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</si>
  <si>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</si>
  <si>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</si>
  <si>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</si>
  <si>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</si>
  <si>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</si>
  <si>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</si>
  <si>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</si>
  <si>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</si>
  <si>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</si>
  <si>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</si>
  <si>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</si>
  <si>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</si>
  <si>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</si>
  <si>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</si>
  <si>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</si>
  <si>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</si>
  <si>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</si>
  <si>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</si>
  <si>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</si>
  <si>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</si>
  <si>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</si>
  <si>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</si>
  <si>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</si>
  <si>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</si>
  <si>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</si>
  <si>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</si>
  <si>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</si>
  <si>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</si>
  <si>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</si>
  <si>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</si>
  <si>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</si>
  <si>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</si>
  <si>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</si>
  <si>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</si>
  <si>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</si>
  <si>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</si>
  <si>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</si>
  <si>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</si>
  <si>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</si>
  <si>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</si>
  <si>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</si>
  <si>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</si>
  <si>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</si>
  <si>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</si>
  <si>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</si>
  <si>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</si>
  <si>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</si>
  <si>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</si>
  <si>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</si>
  <si>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</si>
  <si>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</si>
  <si>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</si>
  <si>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</si>
  <si>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</si>
  <si>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</si>
  <si>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</si>
  <si>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</si>
  <si>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</si>
  <si>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</si>
  <si>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</si>
  <si>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</si>
  <si>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</si>
  <si>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</si>
  <si>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</si>
  <si>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</si>
  <si>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</si>
  <si>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</si>
  <si>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</si>
  <si>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</si>
  <si>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</si>
  <si>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</si>
  <si>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</si>
  <si>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</si>
  <si>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</si>
  <si>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</si>
  <si>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</si>
  <si>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</si>
  <si>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</si>
  <si>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</si>
  <si>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</si>
  <si>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</si>
  <si>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</si>
  <si>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</si>
  <si>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</si>
  <si>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</si>
  <si>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</si>
  <si>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</si>
  <si>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</si>
  <si>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</si>
  <si>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</si>
  <si>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</si>
  <si>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</si>
  <si>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</si>
  <si>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</si>
  <si>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</si>
  <si>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</si>
  <si>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</si>
  <si>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</si>
  <si>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</si>
  <si>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</si>
  <si>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</si>
  <si>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</si>
  <si>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</si>
  <si>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</si>
  <si>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</si>
  <si>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</si>
  <si>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</si>
  <si>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</si>
  <si>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</si>
  <si>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</si>
  <si>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</si>
  <si>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</si>
  <si>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</si>
  <si>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</si>
  <si>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</si>
  <si>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</si>
  <si>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</si>
  <si>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</si>
  <si>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</si>
  <si>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</si>
  <si>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</si>
  <si>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</si>
  <si>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</si>
  <si>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</si>
  <si>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</si>
  <si>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</si>
  <si>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</si>
  <si>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</si>
  <si>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</si>
  <si>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</si>
  <si>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</si>
  <si>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</si>
  <si>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</si>
  <si>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</si>
  <si>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</si>
  <si>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</si>
  <si>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</si>
  <si>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</si>
  <si>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</si>
  <si>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</si>
  <si>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</si>
  <si>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</si>
  <si>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</si>
  <si>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</si>
  <si>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</si>
  <si>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</si>
  <si>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</si>
  <si>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</si>
  <si>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</si>
  <si>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</si>
  <si>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</si>
  <si>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</si>
  <si>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</si>
  <si>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</si>
  <si>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</si>
  <si>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</si>
  <si>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</si>
  <si>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</si>
  <si>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</si>
  <si>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</si>
  <si>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</si>
  <si>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</si>
  <si>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</si>
  <si>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</si>
  <si>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</si>
  <si>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</si>
  <si>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</si>
  <si>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</si>
  <si>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</si>
  <si>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</si>
  <si>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</si>
  <si>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</si>
  <si>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</si>
  <si>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</si>
  <si>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</si>
  <si>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</si>
  <si>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</si>
  <si>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</si>
  <si>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</si>
  <si>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</si>
  <si>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</si>
  <si>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</si>
  <si>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</si>
  <si>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</si>
  <si>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</si>
  <si>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</si>
  <si>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</si>
  <si>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</si>
  <si>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</si>
  <si>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</si>
  <si>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</si>
  <si>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</si>
  <si>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</si>
  <si>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</si>
  <si>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</si>
  <si>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</si>
  <si>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</si>
  <si>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</si>
  <si>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</si>
  <si>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</si>
  <si>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</si>
  <si>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</si>
  <si>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</si>
  <si>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</si>
  <si>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</si>
  <si>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</si>
  <si>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</si>
  <si>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</si>
  <si>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</si>
  <si>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</si>
  <si>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</si>
  <si>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</si>
  <si>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</si>
  <si>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</si>
  <si>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</si>
  <si>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</si>
  <si>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</si>
  <si>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</si>
  <si>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</si>
  <si>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</si>
  <si>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</si>
  <si>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</si>
  <si>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</si>
  <si>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</si>
  <si>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</si>
  <si>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</si>
  <si>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</si>
  <si>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</si>
  <si>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</si>
  <si>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</si>
  <si>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</si>
  <si>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</si>
  <si>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</si>
  <si>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</si>
  <si>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</si>
  <si>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</si>
  <si>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</si>
  <si>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</si>
  <si>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</si>
  <si>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</si>
  <si>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</si>
  <si>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</si>
  <si>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</si>
  <si>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</si>
  <si>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</si>
  <si>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</si>
  <si>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</si>
  <si>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</si>
  <si>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</si>
  <si>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</si>
  <si>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</si>
  <si>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</si>
  <si>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</si>
  <si>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</si>
  <si>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</si>
  <si>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</si>
  <si>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</si>
  <si>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</si>
  <si>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</si>
  <si>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</si>
  <si>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</si>
  <si>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</si>
  <si>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</si>
  <si>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</si>
  <si>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</si>
  <si>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</si>
  <si>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</si>
  <si>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</si>
  <si>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</si>
  <si>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</si>
  <si>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</si>
  <si>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</si>
  <si>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</si>
  <si>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</si>
  <si>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</si>
  <si>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</si>
  <si>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</si>
  <si>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</si>
  <si>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</si>
  <si>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</si>
  <si>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</si>
  <si>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</si>
  <si>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</si>
  <si>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</si>
  <si>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</si>
  <si>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</si>
  <si>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</si>
  <si>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</si>
  <si>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</si>
  <si>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</si>
  <si>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</si>
  <si>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</si>
  <si>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</si>
  <si>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</si>
  <si>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</si>
  <si>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</si>
  <si>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</si>
  <si>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</si>
  <si>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</si>
  <si>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</si>
  <si>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</si>
  <si>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</si>
  <si>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</si>
  <si>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</si>
  <si>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</si>
  <si>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</si>
  <si>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</si>
  <si>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</si>
  <si>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</si>
  <si>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</si>
  <si>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</si>
  <si>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</si>
  <si>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</si>
  <si>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</si>
  <si>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</si>
  <si>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</si>
  <si>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</si>
  <si>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</si>
  <si>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</si>
  <si>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</si>
  <si>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</si>
  <si>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</si>
  <si>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</si>
  <si>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</si>
  <si>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</si>
  <si>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</si>
  <si>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</si>
  <si>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</si>
  <si>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</si>
  <si>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</si>
  <si>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</si>
  <si>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</si>
  <si>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</si>
  <si>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</si>
  <si>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</si>
  <si>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</si>
  <si>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</si>
  <si>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</si>
  <si>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</si>
  <si>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</si>
  <si>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</si>
  <si>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</si>
  <si>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</si>
  <si>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</si>
  <si>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</si>
  <si>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</si>
  <si>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</si>
  <si>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</si>
  <si>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</si>
  <si>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</si>
  <si>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</si>
  <si>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</si>
  <si>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</si>
  <si>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</si>
  <si>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</si>
  <si>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</si>
  <si>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</si>
  <si>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</si>
  <si>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</si>
  <si>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</si>
  <si>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</si>
  <si>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</si>
  <si>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</si>
  <si>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</si>
  <si>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</si>
  <si>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</si>
  <si>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</si>
  <si>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</si>
  <si>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</si>
  <si>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</si>
  <si>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</si>
  <si>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</si>
  <si>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</si>
  <si>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</si>
  <si>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</si>
  <si>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</si>
  <si>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</si>
  <si>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</si>
  <si>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</si>
  <si>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</si>
  <si>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</si>
  <si>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</si>
  <si>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</si>
  <si>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</si>
  <si>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</si>
  <si>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</si>
  <si>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</si>
  <si>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</si>
  <si>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</si>
  <si>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</si>
  <si>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</si>
  <si>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</si>
  <si>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</si>
  <si>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</si>
  <si>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</si>
  <si>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</si>
  <si>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</si>
  <si>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</si>
  <si>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</si>
  <si>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</si>
  <si>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</si>
  <si>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</si>
  <si>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</si>
  <si>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</si>
  <si>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</si>
  <si>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</si>
  <si>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</si>
  <si>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</si>
  <si>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</si>
  <si>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</si>
  <si>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</si>
  <si>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</si>
  <si>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</si>
  <si>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</si>
  <si>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</si>
  <si>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</si>
  <si>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</si>
  <si>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</si>
  <si>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</si>
  <si>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</si>
  <si>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</si>
  <si>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</si>
  <si>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</si>
  <si>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</si>
  <si>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</si>
  <si>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</si>
  <si>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</si>
  <si>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</si>
  <si>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</si>
  <si>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</si>
  <si>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</si>
  <si>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</si>
  <si>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</si>
  <si>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</si>
  <si>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</si>
  <si>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</si>
  <si>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</si>
  <si>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</si>
  <si>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</si>
  <si>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</si>
  <si>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</si>
  <si>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</si>
  <si>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</si>
  <si>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</si>
  <si>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</si>
  <si>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</si>
  <si>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</si>
  <si>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</si>
  <si>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</si>
  <si>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</si>
  <si>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</si>
  <si>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</si>
  <si>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</si>
  <si>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</si>
  <si>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</si>
  <si>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</si>
  <si>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</si>
  <si>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</si>
  <si>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</si>
  <si>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</si>
  <si>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</si>
  <si>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</si>
  <si>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</si>
  <si>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</si>
  <si>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</si>
  <si>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</si>
  <si>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</si>
  <si>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</si>
  <si>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</si>
  <si>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</si>
  <si>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</si>
  <si>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</si>
  <si>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</si>
  <si>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</si>
  <si>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</si>
  <si>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</si>
  <si>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</si>
  <si>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</si>
  <si>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</si>
  <si>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</si>
  <si>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</si>
  <si>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</si>
  <si>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</si>
  <si>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</si>
  <si>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</si>
  <si>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</si>
  <si>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</si>
  <si>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</si>
  <si>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</si>
  <si>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</si>
  <si>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</si>
  <si>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</si>
  <si>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</si>
  <si>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</si>
  <si>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</si>
  <si>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</si>
  <si>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</si>
  <si>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</si>
  <si>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</si>
  <si>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</si>
  <si>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</si>
  <si>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</si>
  <si>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</si>
  <si>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</si>
  <si>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</si>
  <si>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</si>
  <si>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</si>
  <si>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</si>
  <si>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</si>
  <si>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</si>
  <si>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</si>
  <si>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</si>
  <si>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</si>
  <si>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</si>
  <si>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</si>
  <si>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</si>
  <si>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</si>
  <si>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</si>
  <si>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</si>
  <si>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</si>
  <si>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</si>
  <si>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</si>
  <si>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</si>
  <si>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</si>
  <si>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</si>
  <si>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</si>
  <si>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</si>
  <si>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</si>
  <si>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</si>
  <si>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</si>
  <si>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</si>
  <si>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</si>
  <si>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</si>
  <si>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</si>
  <si>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</si>
  <si>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</si>
  <si>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</si>
  <si>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</si>
  <si>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</si>
  <si>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</si>
  <si>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</si>
  <si>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</si>
  <si>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</si>
  <si>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</si>
  <si>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</si>
  <si>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</si>
  <si>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</si>
  <si>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</si>
  <si>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</si>
  <si>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</si>
  <si>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</si>
  <si>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</si>
  <si>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</si>
  <si>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</si>
  <si>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</si>
  <si>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</si>
  <si>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</si>
  <si>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</si>
  <si>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</si>
  <si>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</si>
  <si>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</si>
  <si>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</si>
  <si>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</si>
  <si>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</si>
  <si>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</si>
  <si>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</si>
  <si>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</si>
  <si>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</si>
  <si>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</si>
  <si>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</si>
  <si>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</si>
  <si>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</si>
  <si>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</si>
  <si>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</si>
  <si>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</si>
  <si>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</si>
  <si>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</si>
  <si>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</si>
  <si>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</si>
  <si>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</si>
  <si>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</si>
  <si>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</si>
  <si>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</si>
  <si>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</si>
  <si>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</si>
  <si>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</si>
  <si>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</si>
  <si>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</si>
  <si>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</si>
  <si>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</si>
  <si>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</si>
  <si>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</si>
  <si>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</si>
  <si>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</si>
  <si>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</si>
  <si>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</si>
  <si>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</si>
  <si>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</si>
  <si>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</si>
  <si>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</si>
  <si>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</si>
  <si>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</si>
  <si>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</si>
  <si>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</si>
  <si>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</si>
  <si>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</si>
  <si>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</si>
  <si>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</si>
  <si>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</si>
  <si>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</si>
  <si>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</si>
  <si>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</si>
  <si>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</si>
  <si>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</si>
  <si>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</si>
  <si>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</si>
  <si>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</si>
  <si>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</si>
  <si>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</si>
  <si>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</si>
  <si>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</si>
  <si>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</si>
  <si>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</si>
  <si>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</si>
  <si>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</si>
  <si>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</si>
  <si>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</si>
  <si>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</si>
  <si>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</si>
  <si>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</si>
  <si>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</si>
  <si>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</si>
  <si>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</si>
  <si>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</si>
  <si>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</si>
  <si>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</si>
  <si>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</si>
  <si>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</si>
  <si>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</si>
  <si>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</si>
  <si>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</si>
  <si>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</si>
  <si>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</si>
  <si>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</si>
  <si>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</si>
  <si>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</si>
  <si>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</si>
  <si>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</si>
  <si>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</si>
  <si>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</si>
  <si>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</si>
  <si>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</si>
  <si>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</si>
  <si>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</si>
  <si>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</si>
  <si>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</si>
  <si>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</si>
  <si>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</si>
  <si>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</si>
  <si>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</si>
  <si>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</si>
  <si>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</si>
  <si>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</si>
  <si>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</si>
  <si>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</si>
  <si>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</si>
  <si>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</si>
  <si>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</si>
  <si>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</si>
  <si>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</si>
  <si>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</si>
  <si>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</si>
  <si>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</si>
  <si>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</si>
  <si>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</si>
  <si>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</si>
  <si>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</si>
  <si>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</si>
  <si>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</si>
  <si>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</si>
  <si>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</si>
  <si>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</si>
  <si>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</si>
  <si>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</si>
  <si>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</si>
  <si>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</si>
  <si>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</si>
  <si>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</si>
  <si>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</si>
  <si>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</si>
  <si>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</si>
  <si>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</si>
  <si>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</si>
  <si>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</si>
  <si>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</si>
  <si>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</si>
  <si>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</si>
  <si>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</si>
  <si>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</si>
  <si>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</si>
  <si>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</si>
  <si>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</si>
  <si>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</si>
  <si>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</si>
  <si>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</si>
  <si>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</si>
  <si>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</si>
  <si>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</si>
  <si>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</si>
  <si>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</si>
  <si>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</si>
  <si>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</si>
  <si>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</si>
  <si>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</si>
  <si>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</si>
  <si>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</si>
  <si>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</si>
  <si>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</si>
  <si>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</si>
  <si>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</si>
  <si>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</si>
  <si>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</si>
  <si>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</si>
  <si>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</si>
  <si>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</si>
  <si>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</si>
  <si>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</si>
  <si>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</si>
  <si>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</si>
  <si>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</si>
  <si>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</si>
  <si>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</si>
  <si>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</si>
  <si>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</si>
  <si>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</si>
  <si>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</si>
  <si>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</si>
  <si>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</si>
  <si>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</si>
  <si>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</si>
  <si>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</si>
  <si>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</si>
  <si>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</si>
  <si>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</si>
  <si>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</si>
  <si>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</si>
  <si>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</si>
  <si>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</si>
  <si>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</si>
  <si>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</si>
  <si>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</si>
  <si>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</si>
  <si>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</si>
  <si>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</si>
  <si>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</si>
  <si>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</si>
  <si>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</si>
  <si>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</si>
  <si>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</si>
  <si>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</si>
  <si>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</si>
  <si>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</si>
  <si>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</si>
  <si>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</si>
  <si>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</si>
  <si>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</si>
  <si>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</si>
  <si>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</si>
  <si>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</si>
  <si>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</si>
  <si>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</si>
  <si>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</si>
  <si>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</si>
  <si>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</si>
  <si>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</si>
  <si>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</si>
  <si>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</si>
  <si>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</si>
  <si>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</si>
  <si>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</si>
  <si>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</si>
  <si>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</si>
  <si>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</si>
  <si>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</si>
  <si>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</si>
  <si>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</si>
  <si>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</si>
  <si>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</si>
  <si>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</si>
  <si>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</si>
  <si>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</si>
  <si>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</si>
  <si>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</si>
  <si>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</si>
  <si>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</si>
  <si>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</si>
  <si>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</si>
  <si>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</si>
  <si>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</si>
  <si>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</si>
  <si>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</si>
  <si>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</si>
  <si>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</si>
  <si>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</si>
  <si>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</si>
  <si>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</si>
  <si>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</si>
  <si>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</si>
  <si>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</si>
  <si>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</si>
  <si>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</si>
  <si>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</si>
  <si>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</si>
  <si>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</si>
  <si>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</si>
  <si>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</si>
  <si>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</si>
  <si>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</si>
  <si>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</si>
  <si>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</si>
  <si>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</si>
  <si>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</si>
  <si>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</si>
  <si>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</si>
  <si>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</si>
  <si>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</si>
  <si>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</si>
  <si>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</si>
  <si>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</si>
  <si>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</si>
  <si>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</si>
  <si>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</si>
  <si>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</si>
  <si>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</si>
  <si>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</si>
  <si>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</si>
  <si>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</si>
  <si>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</si>
  <si>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</si>
  <si>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</si>
  <si>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</si>
  <si>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</si>
  <si>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</si>
  <si>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</si>
  <si>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</si>
  <si>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</si>
  <si>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</si>
  <si>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</si>
  <si>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</si>
  <si>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</si>
  <si>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</si>
  <si>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</si>
  <si>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</si>
  <si>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</si>
  <si>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</si>
  <si>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</si>
  <si>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</si>
  <si>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</si>
  <si>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</si>
  <si>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</si>
  <si>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</si>
  <si>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</si>
  <si>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</si>
  <si>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</si>
  <si>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</si>
  <si>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</si>
  <si>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</si>
  <si>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</si>
  <si>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</si>
  <si>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</si>
  <si>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</si>
  <si>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</si>
  <si>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</si>
  <si>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</si>
  <si>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</si>
  <si>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</si>
  <si>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</si>
  <si>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</si>
  <si>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</si>
  <si>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</si>
  <si>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</si>
  <si>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</si>
  <si>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</si>
  <si>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</si>
  <si>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</si>
  <si>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</si>
  <si>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</si>
  <si>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</si>
  <si>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</si>
  <si>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</si>
  <si>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</si>
  <si>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</si>
  <si>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</si>
  <si>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</si>
  <si>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</si>
  <si>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</si>
  <si>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</si>
  <si>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</si>
  <si>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</si>
  <si>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</si>
  <si>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</si>
  <si>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</si>
  <si>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</si>
  <si>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</si>
  <si>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</si>
  <si>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</si>
  <si>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</si>
  <si>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</si>
  <si>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</si>
  <si>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</si>
  <si>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</si>
  <si>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</si>
  <si>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</si>
  <si>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</si>
  <si>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</si>
  <si>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</si>
  <si>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</si>
  <si>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</si>
  <si>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</si>
  <si>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</si>
  <si>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</si>
  <si>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</si>
  <si>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</si>
  <si>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</si>
  <si>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</si>
  <si>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</si>
  <si>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</si>
  <si>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</si>
  <si>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</si>
  <si>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</si>
  <si>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</si>
  <si>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</si>
  <si>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</si>
  <si>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</si>
  <si>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</si>
  <si>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</si>
  <si>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</si>
  <si>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</si>
  <si>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</si>
  <si>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</si>
  <si>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</si>
  <si>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</si>
  <si>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</si>
  <si>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</si>
  <si>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</si>
  <si>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</si>
  <si>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</si>
  <si>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</si>
  <si>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</si>
  <si>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</si>
  <si>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</si>
  <si>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</si>
  <si>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</si>
  <si>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</si>
  <si>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</si>
  <si>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</si>
  <si>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</si>
  <si>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</si>
  <si>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</si>
  <si>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</si>
  <si>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</si>
  <si>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</si>
  <si>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</si>
  <si>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</si>
  <si>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</si>
  <si>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</si>
  <si>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</si>
  <si>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</si>
  <si>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</si>
  <si>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</si>
  <si>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</si>
  <si>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</si>
  <si>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</si>
  <si>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</si>
  <si>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</si>
  <si>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</si>
  <si>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</si>
  <si>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</si>
  <si>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</si>
  <si>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</si>
  <si>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</si>
  <si>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</si>
  <si>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</si>
  <si>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</si>
  <si>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</si>
  <si>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</si>
  <si>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</si>
  <si>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</si>
  <si>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</si>
  <si>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</si>
  <si>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</si>
  <si>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</si>
  <si>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</si>
  <si>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</si>
  <si>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</si>
  <si>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</si>
  <si>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</si>
  <si>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</si>
  <si>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</si>
  <si>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</si>
  <si>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</si>
  <si>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</si>
  <si>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</si>
  <si>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</si>
  <si>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</si>
  <si>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</si>
  <si>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</si>
  <si>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</si>
  <si>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</si>
  <si>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</si>
  <si>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</si>
  <si>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</si>
  <si>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</si>
  <si>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</si>
  <si>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</si>
  <si>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</si>
  <si>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</si>
  <si>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</si>
  <si>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</si>
  <si>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</si>
  <si>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</si>
  <si>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</si>
  <si>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</si>
  <si>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</si>
  <si>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</si>
  <si>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</si>
  <si>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</si>
  <si>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</si>
  <si>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</si>
  <si>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</si>
  <si>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</si>
  <si>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</si>
  <si>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</si>
  <si>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</si>
  <si>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</si>
  <si>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</si>
  <si>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</si>
  <si>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</si>
  <si>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</si>
  <si>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</si>
  <si>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</si>
  <si>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</si>
  <si>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</si>
  <si>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</si>
  <si>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</si>
  <si>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</si>
  <si>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</si>
  <si>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</si>
  <si>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</si>
  <si>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</si>
  <si>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</si>
  <si>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</si>
  <si>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</si>
  <si>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</si>
  <si>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</si>
  <si>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</si>
  <si>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</si>
  <si>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</si>
  <si>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</si>
  <si>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</si>
  <si>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</si>
  <si>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</si>
  <si>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</si>
  <si>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</si>
  <si>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</si>
  <si>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</si>
  <si>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</si>
  <si>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</si>
  <si>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</si>
  <si>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</si>
  <si>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</si>
  <si>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</si>
  <si>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</si>
  <si>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</si>
  <si>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</si>
  <si>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</si>
  <si>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</si>
  <si>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</si>
  <si>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</si>
  <si>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</si>
  <si>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</si>
  <si>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</si>
  <si>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</si>
  <si>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</si>
  <si>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</si>
  <si>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</si>
  <si>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</si>
  <si>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</si>
  <si>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</si>
  <si>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</si>
  <si>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</si>
  <si>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</si>
  <si>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</si>
  <si>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</si>
  <si>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</si>
  <si>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</si>
  <si>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</si>
  <si>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</si>
  <si>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</si>
  <si>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</si>
  <si>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</si>
  <si>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</si>
  <si>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</si>
  <si>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</si>
  <si>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</si>
  <si>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</si>
  <si>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</si>
  <si>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</si>
  <si>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</si>
  <si>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</si>
  <si>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</si>
  <si>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</si>
  <si>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</si>
  <si>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</si>
  <si>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</si>
  <si>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</si>
  <si>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</si>
  <si>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</si>
  <si>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</si>
  <si>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</si>
  <si>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</si>
  <si>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</si>
  <si>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</si>
  <si>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</si>
  <si>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</si>
  <si>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</si>
  <si>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</si>
  <si>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</si>
  <si>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</si>
  <si>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</si>
  <si>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</si>
  <si>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</si>
  <si>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</si>
  <si>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</si>
  <si>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</si>
  <si>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</si>
  <si>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</si>
  <si>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</si>
  <si>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</si>
  <si>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</si>
  <si>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</si>
  <si>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</si>
  <si>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</si>
  <si>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</si>
  <si>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</si>
  <si>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</si>
  <si>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</si>
  <si>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</si>
  <si>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</si>
  <si>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</si>
  <si>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</si>
  <si>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</si>
  <si>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</si>
  <si>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</si>
  <si>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</si>
  <si>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</si>
  <si>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</si>
  <si>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</si>
  <si>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</si>
  <si>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</si>
  <si>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</si>
  <si>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</si>
  <si>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</si>
  <si>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</si>
  <si>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</si>
  <si>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</si>
  <si>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</si>
  <si>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</si>
  <si>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</si>
  <si>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</si>
  <si>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</si>
  <si>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</si>
  <si>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</si>
  <si>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</si>
  <si>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</si>
  <si>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</si>
  <si>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</si>
  <si>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</si>
  <si>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</si>
  <si>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</si>
  <si>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</si>
  <si>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</si>
  <si>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</si>
  <si>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</si>
  <si>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</si>
  <si>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</si>
  <si>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</si>
  <si>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</si>
  <si>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</si>
  <si>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</si>
  <si>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</si>
  <si>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</si>
  <si>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</si>
  <si>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</si>
  <si>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</si>
  <si>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</si>
  <si>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</si>
  <si>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</si>
  <si>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</si>
  <si>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</si>
  <si>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</si>
  <si>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</si>
  <si>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</si>
  <si>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</si>
  <si>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</si>
  <si>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</si>
  <si>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</si>
  <si>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</si>
  <si>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</si>
  <si>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</si>
  <si>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</si>
  <si>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</si>
  <si>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</si>
  <si>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</si>
  <si>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</si>
  <si>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</si>
  <si>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</si>
  <si>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</si>
  <si>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</si>
  <si>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</si>
  <si>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</si>
  <si>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</si>
  <si>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</si>
  <si>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</si>
  <si>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</si>
  <si>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</si>
  <si>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</si>
  <si>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</si>
  <si>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</si>
  <si>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</si>
  <si>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</si>
  <si>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</si>
  <si>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</si>
  <si>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</si>
  <si>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</si>
  <si>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</si>
  <si>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</si>
  <si>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</si>
  <si>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</si>
  <si>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</si>
  <si>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</si>
  <si>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</si>
  <si>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</si>
  <si>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</si>
  <si>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</si>
  <si>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</si>
  <si>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</si>
  <si>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</si>
  <si>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</si>
  <si>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</si>
  <si>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</si>
  <si>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</si>
  <si>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</si>
  <si>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</si>
  <si>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</si>
  <si>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</si>
  <si>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</si>
  <si>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</si>
  <si>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</si>
  <si>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</si>
  <si>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</si>
  <si>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</si>
  <si>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</si>
  <si>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</si>
  <si>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</si>
  <si>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</si>
  <si>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</si>
  <si>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</si>
  <si>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</si>
  <si>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</si>
  <si>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</si>
  <si>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</si>
  <si>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</si>
  <si>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</si>
  <si>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</si>
  <si>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</si>
  <si>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</si>
  <si>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</si>
  <si>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</si>
  <si>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</si>
  <si>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</si>
  <si>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</si>
  <si>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</si>
  <si>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</si>
  <si>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</si>
  <si>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</si>
  <si>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</si>
  <si>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</si>
  <si>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</si>
  <si>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</si>
  <si>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</si>
  <si>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</si>
  <si>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</si>
  <si>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</si>
  <si>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</si>
  <si>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</si>
  <si>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</si>
  <si>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</si>
  <si>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</si>
  <si>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</si>
  <si>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</si>
  <si>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</si>
  <si>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</si>
  <si>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</si>
  <si>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</si>
  <si>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</si>
  <si>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</si>
  <si>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</si>
  <si>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</si>
  <si>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</si>
  <si>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</si>
  <si>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</si>
  <si>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</si>
  <si>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</si>
  <si>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</si>
  <si>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</si>
  <si>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</si>
  <si>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</si>
  <si>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</si>
  <si>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</si>
  <si>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</si>
  <si>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</si>
  <si>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</si>
  <si>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</si>
  <si>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</si>
  <si>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</si>
  <si>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</si>
  <si>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</si>
  <si>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</si>
  <si>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</si>
  <si>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</si>
  <si>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</si>
  <si>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</si>
  <si>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</si>
  <si>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</si>
  <si>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</si>
  <si>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</si>
  <si>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</si>
  <si>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</si>
  <si>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</si>
  <si>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</si>
  <si>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</si>
  <si>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</si>
  <si>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</si>
  <si>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</si>
  <si>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</si>
  <si>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</si>
  <si>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</si>
  <si>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</si>
  <si>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</si>
  <si>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</si>
  <si>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</si>
  <si>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</si>
  <si>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</si>
  <si>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</si>
  <si>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</si>
  <si>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</si>
  <si>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</si>
  <si>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</si>
  <si>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</si>
  <si>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</si>
  <si>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</si>
  <si>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</si>
  <si>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</si>
  <si>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</si>
  <si>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</si>
  <si>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</si>
  <si>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</si>
  <si>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</si>
  <si>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</si>
  <si>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</si>
  <si>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</si>
  <si>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</si>
  <si>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</si>
  <si>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</si>
  <si>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</si>
  <si>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</si>
  <si>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</si>
  <si>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</si>
  <si>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</si>
  <si>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</si>
  <si>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</si>
  <si>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</si>
  <si>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</si>
  <si>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</si>
  <si>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</si>
  <si>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</si>
  <si>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</si>
  <si>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</si>
  <si>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</si>
  <si>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</si>
  <si>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</si>
  <si>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</si>
  <si>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</si>
  <si>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</si>
  <si>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</si>
  <si>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</si>
  <si>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</si>
  <si>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</si>
  <si>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</si>
  <si>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</si>
  <si>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</si>
  <si>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</si>
  <si>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</si>
  <si>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</si>
  <si>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</si>
  <si>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</si>
  <si>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</si>
  <si>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</si>
  <si>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</si>
  <si>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</si>
  <si>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</si>
  <si>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</si>
  <si>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</si>
  <si>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</si>
  <si>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</si>
  <si>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</si>
  <si>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</si>
  <si>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</si>
  <si>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</si>
  <si>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</si>
  <si>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</si>
  <si>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</si>
  <si>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</si>
  <si>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</si>
  <si>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</si>
  <si>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</si>
  <si>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</si>
  <si>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</si>
  <si>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</si>
  <si>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</si>
  <si>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</si>
  <si>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</si>
  <si>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</si>
  <si>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</si>
  <si>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</si>
  <si>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</si>
  <si>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</si>
  <si>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</si>
  <si>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</si>
  <si>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</si>
  <si>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</si>
  <si>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</si>
  <si>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</si>
  <si>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</si>
  <si>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</si>
  <si>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</si>
  <si>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</si>
  <si>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</si>
  <si>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</si>
  <si>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</si>
  <si>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</si>
  <si>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</si>
  <si>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</si>
  <si>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</si>
  <si>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</si>
  <si>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</si>
  <si>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</si>
  <si>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</si>
  <si>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</si>
  <si>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</si>
  <si>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</si>
  <si>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</si>
  <si>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</si>
  <si>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</si>
  <si>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</si>
  <si>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</si>
  <si>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</si>
  <si>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</si>
  <si>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</si>
  <si>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</si>
  <si>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</si>
  <si>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</si>
  <si>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</si>
  <si>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</si>
  <si>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</si>
  <si>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</si>
  <si>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</si>
  <si>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</si>
  <si>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</si>
  <si>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</si>
  <si>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</si>
  <si>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</si>
  <si>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</si>
  <si>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</si>
  <si>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</si>
  <si>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</si>
  <si>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</si>
  <si>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</si>
  <si>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</si>
  <si>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</si>
  <si>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</si>
  <si>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</si>
  <si>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</si>
  <si>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</si>
  <si>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</si>
  <si>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</si>
  <si>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</si>
  <si>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</si>
  <si>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</si>
  <si>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</si>
  <si>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</si>
  <si>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</si>
  <si>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</si>
  <si>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</si>
  <si>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</si>
  <si>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</si>
  <si>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</si>
  <si>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</si>
  <si>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</si>
  <si>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</si>
  <si>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</si>
  <si>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</si>
  <si>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</si>
  <si>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</si>
  <si>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</si>
  <si>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</si>
  <si>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</si>
  <si>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</si>
  <si>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</si>
  <si>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</si>
  <si>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</si>
  <si>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</si>
  <si>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</si>
  <si>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</si>
  <si>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</si>
  <si>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</si>
  <si>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</si>
  <si>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</si>
  <si>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</si>
  <si>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</si>
  <si>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</si>
  <si>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</si>
  <si>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</si>
  <si>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</si>
  <si>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</si>
  <si>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</si>
  <si>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</si>
  <si>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</si>
  <si>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</si>
  <si>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</si>
  <si>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</si>
  <si>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</si>
  <si>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</si>
  <si>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</si>
  <si>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</si>
  <si>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</si>
  <si>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</si>
  <si>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</si>
  <si>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</si>
  <si>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</si>
  <si>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</si>
  <si>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</si>
  <si>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</si>
  <si>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</si>
  <si>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</si>
  <si>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</si>
  <si>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</si>
  <si>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</si>
  <si>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</si>
  <si>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</si>
  <si>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</si>
  <si>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</si>
  <si>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</si>
  <si>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</si>
  <si>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</si>
  <si>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</si>
  <si>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</si>
  <si>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</si>
  <si>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</si>
  <si>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</si>
  <si>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</si>
  <si>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</si>
  <si>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</si>
  <si>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</si>
  <si>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</si>
  <si>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</si>
  <si>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</si>
  <si>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</si>
  <si>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</si>
  <si>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</si>
  <si>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</si>
  <si>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</si>
  <si>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</si>
  <si>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</si>
  <si>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</si>
  <si>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</si>
  <si>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</si>
  <si>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</si>
  <si>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</si>
  <si>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</si>
  <si>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</si>
  <si>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</si>
  <si>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</si>
  <si>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</si>
  <si>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</si>
  <si>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</si>
  <si>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</si>
  <si>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</si>
  <si>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</si>
  <si>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</si>
  <si>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</si>
  <si>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</si>
  <si>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</si>
  <si>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</si>
  <si>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</si>
  <si>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</si>
  <si>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</si>
  <si>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</si>
  <si>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</si>
  <si>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</si>
  <si>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</si>
  <si>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</si>
  <si>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</si>
  <si>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</si>
  <si>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</si>
  <si>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</si>
  <si>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</si>
  <si>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</si>
  <si>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</si>
  <si>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</si>
  <si>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</si>
  <si>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</si>
  <si>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</si>
  <si>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</si>
  <si>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</si>
  <si>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</si>
  <si>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</si>
  <si>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</si>
  <si>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</si>
  <si>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</si>
  <si>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</si>
  <si>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</si>
  <si>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</si>
  <si>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</si>
  <si>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</si>
  <si>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</si>
  <si>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</si>
  <si>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</si>
  <si>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</si>
  <si>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</si>
  <si>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</si>
  <si>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</si>
  <si>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</si>
  <si>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</si>
  <si>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</si>
  <si>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</si>
  <si>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</si>
  <si>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</si>
  <si>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</si>
  <si>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</si>
  <si>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</si>
  <si>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</si>
  <si>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</si>
  <si>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</si>
  <si>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</si>
  <si>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</si>
  <si>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</si>
  <si>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</si>
  <si>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</si>
  <si>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</si>
  <si>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</si>
  <si>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</si>
  <si>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</si>
  <si>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</si>
  <si>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</si>
  <si>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</si>
  <si>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</si>
  <si>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</si>
  <si>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</si>
  <si>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</si>
  <si>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</si>
  <si>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</si>
  <si>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</si>
  <si>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</si>
  <si>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</si>
  <si>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</si>
  <si>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</si>
  <si>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</si>
  <si>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</si>
  <si>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</si>
  <si>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</si>
  <si>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</si>
  <si>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</si>
  <si>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</si>
  <si>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</si>
  <si>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</si>
  <si>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</si>
  <si>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</si>
  <si>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</si>
  <si>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</si>
  <si>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</si>
  <si>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</si>
  <si>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</si>
  <si>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</si>
  <si>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</si>
  <si>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</si>
  <si>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</si>
  <si>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</si>
  <si>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</si>
  <si>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</si>
  <si>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</si>
  <si>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</si>
  <si>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</si>
  <si>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</si>
  <si>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</si>
  <si>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</si>
  <si>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</si>
  <si>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</si>
  <si>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</si>
  <si>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</si>
  <si>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</si>
  <si>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</si>
  <si>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</si>
  <si>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</si>
  <si>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</si>
  <si>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</si>
  <si>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</si>
  <si>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</si>
  <si>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</si>
  <si>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</si>
  <si>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</si>
  <si>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</si>
  <si>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</si>
  <si>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</si>
  <si>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</si>
  <si>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</si>
  <si>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</si>
  <si>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</si>
  <si>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</si>
  <si>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</si>
  <si>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</si>
  <si>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</si>
  <si>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</si>
  <si>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</si>
  <si>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</si>
  <si>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</si>
  <si>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</si>
  <si>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</si>
  <si>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</si>
  <si>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</si>
  <si>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</si>
  <si>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</si>
  <si>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</si>
  <si>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</si>
  <si>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</si>
  <si>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</si>
  <si>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</si>
  <si>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</si>
  <si>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</si>
  <si>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</si>
  <si>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</si>
  <si>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</si>
  <si>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</si>
  <si>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</si>
  <si>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</si>
  <si>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</si>
  <si>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</si>
  <si>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</si>
  <si>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</si>
  <si>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</si>
  <si>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</si>
  <si>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</si>
  <si>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</si>
  <si>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</si>
  <si>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</si>
  <si>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</si>
  <si>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</si>
  <si>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</si>
  <si>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</si>
  <si>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</si>
  <si>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</si>
  <si>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</si>
  <si>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</si>
  <si>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</si>
  <si>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</si>
  <si>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</si>
  <si>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</si>
  <si>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</si>
  <si>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</si>
  <si>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</si>
  <si>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</si>
  <si>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</si>
  <si>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</si>
  <si>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</si>
  <si>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</si>
  <si>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</si>
  <si>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</si>
  <si>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</si>
  <si>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</si>
  <si>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</si>
  <si>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</si>
  <si>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</si>
  <si>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</si>
  <si>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</si>
  <si>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</si>
  <si>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</si>
  <si>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</si>
  <si>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</si>
  <si>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</si>
  <si>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</si>
  <si>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</si>
  <si>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</si>
  <si>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</si>
  <si>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</si>
  <si>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</si>
  <si>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</si>
  <si>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</si>
  <si>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</si>
  <si>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</si>
  <si>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</si>
  <si>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</si>
  <si>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</si>
  <si>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</si>
  <si>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</si>
  <si>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</si>
  <si>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</si>
  <si>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</si>
  <si>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</si>
  <si>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</si>
  <si>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</si>
  <si>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</si>
  <si>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</si>
  <si>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</si>
  <si>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</si>
  <si>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</si>
  <si>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</si>
  <si>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</si>
  <si>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</si>
  <si>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</si>
  <si>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</si>
  <si>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</si>
  <si>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</si>
  <si>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</si>
  <si>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</si>
  <si>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</si>
  <si>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</si>
  <si>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</si>
  <si>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</si>
  <si>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</si>
  <si>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</si>
  <si>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</si>
  <si>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</si>
  <si>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</si>
  <si>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</si>
  <si>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</si>
  <si>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</si>
  <si>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</si>
  <si>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</si>
  <si>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</si>
  <si>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</si>
  <si>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</si>
  <si>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</si>
  <si>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</si>
  <si>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</si>
  <si>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</si>
  <si>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</si>
  <si>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</si>
  <si>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</si>
  <si>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</si>
  <si>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</si>
  <si>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</si>
  <si>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</si>
  <si>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</si>
  <si>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</si>
  <si>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</si>
  <si>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</si>
  <si>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</si>
  <si>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</si>
  <si>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</si>
  <si>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</si>
  <si>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</si>
  <si>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</si>
  <si>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</si>
  <si>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</si>
  <si>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</si>
  <si>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</si>
  <si>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</si>
  <si>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</si>
  <si>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</si>
  <si>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</si>
  <si>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</si>
  <si>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</si>
  <si>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</si>
  <si>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</si>
  <si>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</si>
  <si>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</si>
  <si>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</si>
  <si>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</si>
  <si>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</si>
  <si>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</si>
  <si>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</si>
  <si>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</si>
  <si>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</si>
  <si>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</si>
  <si>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</si>
  <si>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</si>
  <si>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</si>
  <si>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</si>
  <si>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</si>
  <si>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</si>
  <si>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</si>
  <si>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</si>
  <si>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</si>
  <si>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</si>
  <si>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</si>
  <si>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</si>
  <si>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</si>
  <si>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</si>
  <si>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</si>
  <si>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</si>
  <si>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</si>
  <si>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</si>
  <si>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</si>
  <si>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</si>
  <si>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</si>
  <si>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</si>
  <si>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</si>
  <si>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</si>
  <si>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</si>
  <si>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</si>
  <si>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</si>
  <si>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</si>
  <si>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</si>
  <si>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</si>
  <si>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</si>
  <si>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</si>
  <si>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</si>
  <si>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</si>
  <si>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</si>
  <si>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</si>
  <si>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</si>
  <si>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</si>
  <si>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</si>
  <si>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</si>
  <si>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</si>
  <si>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</si>
  <si>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</si>
  <si>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</si>
  <si>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</si>
  <si>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</si>
  <si>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</si>
  <si>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</si>
  <si>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</si>
  <si>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</si>
  <si>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</si>
  <si>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</si>
  <si>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</si>
  <si>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</si>
  <si>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</si>
  <si>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</si>
  <si>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</si>
  <si>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</si>
  <si>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</si>
  <si>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</si>
  <si>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</si>
  <si>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</si>
  <si>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</si>
  <si>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</si>
  <si>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</si>
  <si>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</si>
  <si>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</si>
  <si>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</si>
  <si>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</si>
  <si>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</si>
  <si>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</si>
  <si>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</si>
  <si>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</si>
  <si>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</si>
  <si>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</si>
  <si>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</si>
  <si>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</si>
  <si>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</si>
  <si>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</si>
  <si>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</si>
  <si>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</si>
  <si>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</si>
  <si>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</si>
  <si>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</si>
  <si>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</si>
  <si>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</si>
  <si>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</si>
  <si>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</si>
  <si>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</si>
  <si>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</si>
  <si>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</si>
  <si>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</si>
  <si>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</si>
  <si>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</si>
  <si>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</si>
  <si>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</si>
  <si>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</si>
  <si>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</si>
  <si>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</si>
  <si>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</si>
  <si>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</si>
  <si>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</si>
  <si>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</si>
  <si>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</si>
  <si>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</si>
  <si>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</si>
  <si>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</si>
  <si>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</si>
  <si>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</si>
  <si>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</si>
  <si>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</si>
  <si>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</si>
  <si>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</si>
  <si>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</si>
  <si>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</si>
  <si>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</si>
  <si>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</si>
  <si>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</si>
  <si>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</si>
  <si>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</si>
  <si>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</si>
  <si>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</si>
  <si>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</si>
  <si>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</si>
  <si>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</si>
  <si>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</si>
  <si>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</si>
  <si>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</si>
  <si>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</si>
  <si>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</si>
  <si>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</si>
  <si>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</si>
  <si>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</si>
  <si>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</si>
  <si>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</si>
  <si>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</si>
  <si>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</si>
  <si>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</si>
  <si>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</si>
  <si>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</si>
  <si>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</si>
  <si>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</si>
  <si>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</si>
  <si>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</si>
  <si>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</si>
  <si>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</si>
  <si>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</si>
  <si>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</si>
  <si>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</si>
  <si>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</si>
  <si>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</si>
  <si>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</si>
  <si>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</si>
  <si>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</si>
  <si>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</si>
  <si>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</si>
  <si>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</si>
  <si>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</si>
  <si>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</si>
  <si>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</si>
  <si>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</si>
  <si>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</si>
  <si>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</si>
  <si>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</si>
  <si>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</si>
  <si>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</si>
  <si>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</si>
  <si>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</si>
  <si>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</si>
  <si>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</si>
  <si>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</si>
  <si>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</si>
  <si>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</si>
  <si>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</si>
  <si>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</si>
  <si>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</si>
  <si>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</si>
  <si>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</si>
  <si>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</si>
  <si>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</si>
  <si>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</si>
  <si>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</si>
  <si>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</si>
  <si>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</si>
  <si>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</si>
  <si>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</si>
  <si>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</si>
  <si>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</si>
  <si>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</si>
  <si>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</si>
  <si>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</si>
  <si>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</si>
  <si>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</si>
  <si>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</si>
  <si>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</si>
  <si>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</si>
  <si>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</si>
  <si>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</si>
  <si>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</si>
  <si>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</si>
  <si>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</si>
  <si>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</si>
  <si>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</si>
  <si>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</si>
  <si>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</si>
  <si>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</si>
  <si>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</si>
  <si>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</si>
  <si>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</si>
  <si>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</si>
  <si>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</si>
  <si>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</si>
  <si>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</si>
  <si>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</si>
  <si>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</si>
  <si>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</si>
  <si>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</si>
  <si>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</si>
  <si>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</si>
  <si>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</si>
  <si>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</si>
  <si>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</si>
  <si>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</si>
  <si>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</si>
  <si>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</si>
  <si>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</si>
  <si>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</si>
  <si>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</si>
  <si>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</si>
  <si>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</si>
  <si>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</si>
  <si>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</si>
  <si>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</si>
  <si>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</si>
  <si>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</si>
  <si>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</si>
  <si>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</si>
  <si>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</si>
  <si>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</si>
  <si>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</si>
  <si>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</si>
  <si>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</si>
  <si>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</si>
  <si>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</si>
  <si>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</si>
  <si>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</si>
  <si>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</si>
  <si>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</si>
  <si>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</si>
  <si>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</si>
  <si>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</si>
  <si>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</si>
  <si>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</si>
  <si>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</si>
  <si>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</si>
  <si>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</si>
  <si>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</si>
  <si>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</si>
  <si>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</si>
  <si>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</si>
  <si>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</si>
  <si>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</si>
  <si>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</si>
  <si>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</si>
  <si>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</si>
  <si>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</si>
  <si>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</si>
  <si>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</si>
  <si>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</si>
  <si>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</si>
  <si>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</si>
  <si>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</si>
  <si>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</si>
  <si>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</si>
  <si>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</si>
  <si>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</si>
  <si>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</si>
  <si>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</si>
  <si>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</si>
  <si>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</si>
  <si>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</si>
  <si>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</si>
  <si>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</si>
  <si>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</si>
  <si>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</si>
  <si>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</si>
  <si>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</si>
  <si>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</si>
  <si>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</si>
  <si>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</si>
  <si>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</si>
  <si>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</si>
  <si>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</si>
  <si>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</si>
  <si>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</si>
  <si>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</si>
  <si>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</si>
  <si>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</si>
  <si>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</si>
  <si>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</si>
  <si>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</si>
  <si>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</si>
  <si>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</si>
  <si>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</si>
  <si>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</si>
  <si>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</si>
  <si>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</si>
  <si>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</si>
  <si>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</si>
  <si>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</si>
  <si>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</si>
  <si>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</si>
  <si>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</si>
  <si>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</si>
  <si>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</si>
  <si>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</si>
  <si>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</si>
  <si>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</si>
  <si>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</si>
  <si>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</si>
  <si>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</si>
  <si>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</si>
  <si>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</si>
  <si>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</si>
  <si>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</si>
  <si>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</si>
  <si>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</si>
  <si>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</si>
  <si>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</si>
  <si>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</si>
  <si>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</si>
  <si>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</si>
  <si>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</si>
  <si>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</si>
  <si>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</si>
  <si>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</si>
  <si>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</si>
  <si>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</si>
  <si>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</si>
  <si>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</si>
  <si>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</si>
  <si>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</si>
  <si>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</si>
  <si>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</si>
  <si>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</si>
  <si>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</si>
  <si>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</si>
  <si>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</si>
  <si>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</si>
  <si>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</si>
  <si>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</si>
  <si>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</si>
  <si>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</si>
  <si>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</si>
  <si>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</si>
  <si>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</si>
  <si>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</si>
  <si>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</si>
  <si>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</si>
  <si>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</si>
  <si>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</si>
  <si>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</si>
  <si>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</si>
  <si>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</si>
  <si>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</si>
  <si>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</si>
  <si>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</si>
  <si>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</si>
  <si>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</si>
  <si>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</si>
  <si>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</si>
  <si>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</si>
  <si>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</si>
  <si>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</si>
  <si>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</si>
  <si>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</si>
  <si>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</si>
  <si>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</si>
  <si>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</si>
  <si>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</si>
  <si>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</si>
  <si>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</si>
  <si>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</si>
  <si>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</si>
  <si>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</si>
  <si>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</si>
  <si>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</si>
  <si>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</si>
  <si>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</si>
  <si>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</si>
  <si>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</si>
  <si>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</si>
  <si>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</si>
  <si>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</si>
  <si>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</si>
  <si>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</si>
  <si>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</si>
  <si>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</si>
  <si>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</si>
  <si>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</si>
  <si>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</si>
  <si>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</si>
  <si>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</si>
  <si>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</si>
  <si>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</si>
  <si>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</si>
  <si>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</si>
  <si>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</si>
  <si>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</si>
  <si>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</si>
  <si>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</si>
  <si>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</si>
  <si>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</si>
  <si>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</si>
  <si>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</si>
  <si>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</si>
  <si>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</si>
  <si>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</si>
  <si>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</si>
  <si>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</si>
  <si>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</si>
  <si>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</si>
  <si>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</si>
  <si>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</si>
  <si>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</si>
  <si>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</si>
  <si>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</si>
  <si>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</si>
  <si>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</si>
  <si>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</si>
  <si>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</si>
  <si>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</si>
  <si>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</si>
  <si>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</si>
  <si>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</si>
  <si>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</si>
  <si>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</si>
  <si>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</si>
  <si>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</si>
  <si>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</si>
  <si>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</si>
  <si>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</si>
  <si>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</si>
  <si>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</si>
  <si>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</si>
  <si>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</si>
  <si>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</si>
  <si>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</si>
  <si>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</si>
  <si>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</si>
  <si>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</si>
  <si>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</si>
  <si>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</si>
  <si>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</si>
  <si>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</si>
  <si>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</si>
  <si>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</si>
  <si>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</si>
  <si>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</si>
  <si>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</si>
  <si>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</si>
  <si>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</si>
  <si>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</si>
  <si>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</si>
  <si>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</si>
  <si>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</si>
  <si>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</si>
  <si>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</si>
  <si>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</si>
  <si>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</si>
  <si>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</si>
  <si>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</si>
  <si>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</si>
  <si>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</si>
  <si>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</si>
  <si>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</si>
  <si>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</si>
  <si>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</si>
  <si>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</si>
  <si>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</si>
  <si>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</si>
  <si>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</si>
  <si>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</si>
  <si>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</si>
  <si>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</si>
  <si>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</si>
  <si>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</si>
  <si>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</si>
  <si>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</si>
  <si>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</si>
  <si>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</si>
  <si>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</si>
  <si>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</si>
  <si>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</si>
  <si>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</si>
  <si>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</si>
  <si>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</si>
  <si>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</si>
  <si>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</si>
  <si>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</si>
  <si>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</si>
  <si>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</si>
  <si>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</si>
  <si>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</si>
  <si>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</si>
  <si>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</si>
  <si>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</si>
  <si>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</si>
  <si>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</si>
  <si>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</si>
  <si>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</si>
  <si>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</si>
  <si>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</si>
  <si>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</si>
  <si>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</si>
  <si>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</si>
  <si>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</si>
  <si>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</si>
  <si>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</si>
  <si>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</si>
  <si>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</si>
  <si>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</si>
  <si>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</si>
  <si>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</si>
  <si>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</si>
  <si>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</si>
  <si>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</si>
  <si>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</si>
  <si>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</si>
  <si>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</si>
  <si>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</si>
  <si>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</si>
  <si>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</si>
  <si>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</si>
  <si>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</si>
  <si>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</si>
  <si>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</si>
  <si>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</si>
  <si>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</si>
  <si>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</si>
  <si>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</si>
  <si>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</si>
  <si>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</si>
  <si>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</si>
  <si>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</si>
  <si>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</si>
  <si>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</si>
  <si>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</si>
  <si>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</si>
  <si>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</si>
  <si>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</si>
  <si>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</si>
  <si>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</si>
  <si>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</si>
  <si>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</si>
  <si>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</si>
  <si>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</si>
  <si>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</si>
  <si>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</si>
  <si>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</si>
  <si>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</si>
  <si>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</si>
  <si>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</si>
  <si>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</si>
  <si>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</si>
  <si>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</si>
  <si>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</si>
  <si>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</si>
  <si>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</si>
  <si>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</si>
  <si>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</si>
  <si>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</si>
  <si>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</si>
  <si>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</si>
  <si>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</si>
  <si>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</si>
  <si>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</si>
  <si>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</si>
  <si>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</si>
  <si>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</si>
  <si>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</si>
  <si>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</si>
  <si>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</si>
  <si>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</si>
  <si>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</si>
  <si>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</si>
  <si>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</si>
  <si>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</si>
  <si>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</si>
  <si>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</si>
  <si>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</si>
  <si>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</si>
  <si>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</si>
  <si>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</si>
  <si>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</si>
  <si>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</si>
  <si>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</si>
  <si>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</si>
  <si>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</si>
  <si>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</si>
  <si>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</si>
  <si>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</si>
  <si>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</si>
  <si>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</si>
  <si>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</si>
  <si>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</si>
  <si>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</si>
  <si>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</si>
  <si>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</si>
  <si>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</si>
  <si>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</si>
  <si>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</si>
  <si>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</si>
  <si>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</si>
  <si>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</si>
  <si>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</si>
  <si>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</si>
  <si>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</si>
  <si>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</si>
  <si>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</si>
  <si>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</si>
  <si>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</si>
  <si>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</si>
  <si>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</si>
  <si>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</si>
  <si>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</si>
  <si>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</si>
  <si>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</si>
  <si>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</si>
  <si>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</si>
  <si>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</si>
  <si>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</si>
  <si>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</si>
  <si>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</si>
  <si>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</si>
  <si>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</si>
  <si>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</si>
  <si>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</si>
  <si>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</si>
  <si>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</si>
  <si>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</si>
  <si>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</si>
  <si>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</si>
  <si>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</si>
  <si>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</si>
  <si>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</si>
  <si>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</si>
  <si>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</si>
  <si>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</si>
  <si>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</si>
  <si>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</si>
  <si>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</si>
  <si>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</si>
  <si>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</si>
  <si>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</si>
  <si>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</si>
  <si>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</si>
  <si>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</si>
  <si>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</si>
  <si>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</si>
  <si>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</si>
  <si>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</si>
  <si>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</si>
  <si>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</si>
  <si>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</si>
  <si>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</si>
  <si>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</si>
  <si>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</si>
  <si>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</si>
  <si>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</si>
  <si>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</si>
  <si>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</si>
  <si>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</si>
  <si>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</si>
  <si>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</si>
  <si>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</si>
  <si>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</si>
  <si>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</si>
  <si>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</si>
  <si>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</si>
  <si>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</si>
  <si>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</si>
  <si>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</si>
  <si>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</si>
  <si>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</si>
  <si>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</si>
  <si>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</si>
  <si>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</si>
  <si>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</si>
  <si>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</si>
  <si>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</si>
  <si>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</si>
  <si>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</si>
  <si>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</si>
  <si>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</si>
  <si>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</si>
  <si>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</si>
  <si>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</si>
  <si>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</si>
  <si>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</si>
  <si>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</si>
  <si>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</si>
  <si>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</si>
  <si>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</si>
  <si>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</si>
  <si>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</si>
  <si>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</si>
  <si>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</si>
  <si>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</si>
  <si>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</si>
  <si>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</si>
  <si>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</si>
  <si>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</si>
  <si>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</si>
  <si>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</si>
  <si>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</si>
  <si>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</si>
  <si>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</si>
  <si>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</si>
  <si>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</si>
  <si>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</si>
  <si>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</si>
  <si>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</si>
  <si>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</si>
  <si>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</si>
  <si>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</si>
  <si>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</si>
  <si>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</si>
  <si>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</si>
  <si>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</si>
  <si>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</si>
  <si>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</si>
  <si>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</si>
  <si>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</si>
  <si>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</si>
  <si>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</si>
  <si>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</si>
  <si>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</si>
  <si>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</si>
  <si>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</si>
  <si>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</si>
  <si>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</si>
  <si>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</si>
  <si>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</si>
  <si>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</si>
  <si>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</si>
  <si>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</si>
  <si>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</si>
  <si>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</si>
  <si>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</si>
  <si>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</si>
  <si>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</si>
  <si>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</si>
  <si>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</si>
  <si>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</si>
  <si>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</si>
  <si>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</si>
  <si>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</si>
  <si>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</si>
  <si>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</si>
  <si>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</si>
  <si>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</si>
  <si>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</si>
  <si>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</si>
  <si>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</si>
  <si>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</si>
  <si>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</si>
  <si>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</si>
  <si>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</si>
  <si>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</si>
  <si>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</si>
  <si>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</si>
  <si>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</si>
  <si>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</si>
  <si>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</si>
  <si>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</si>
  <si>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</si>
  <si>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</si>
  <si>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</si>
  <si>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</si>
  <si>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</si>
  <si>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</si>
  <si>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</si>
  <si>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</si>
  <si>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</si>
  <si>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</si>
  <si>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</si>
  <si>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</si>
  <si>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</si>
  <si>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</si>
  <si>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</si>
  <si>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</si>
  <si>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</si>
  <si>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</si>
  <si>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</si>
  <si>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</si>
  <si>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</si>
  <si>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</si>
  <si>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</si>
  <si>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</si>
  <si>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</si>
  <si>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</si>
  <si>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</si>
  <si>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</si>
  <si>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</si>
  <si>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</si>
  <si>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</si>
  <si>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</si>
  <si>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</si>
  <si>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</si>
  <si>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</si>
  <si>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</si>
  <si>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</si>
  <si>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</si>
  <si>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</si>
  <si>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</si>
  <si>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</si>
  <si>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</si>
  <si>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</si>
  <si>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</si>
  <si>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</si>
  <si>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</si>
  <si>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</si>
  <si>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</si>
  <si>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</si>
  <si>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</si>
  <si>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</si>
  <si>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</si>
  <si>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</si>
  <si>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</si>
  <si>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</si>
  <si>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</si>
  <si>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</si>
  <si>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</si>
  <si>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</si>
  <si>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</si>
  <si>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</si>
  <si>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</si>
  <si>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</si>
  <si>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</si>
  <si>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</si>
  <si>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</si>
  <si>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</si>
  <si>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</si>
  <si>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</si>
  <si>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</si>
  <si>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</si>
  <si>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</si>
  <si>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</si>
  <si>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</si>
  <si>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</si>
  <si>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</si>
  <si>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</si>
  <si>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</si>
  <si>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</si>
  <si>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</si>
  <si>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</si>
  <si>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</si>
  <si>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</si>
  <si>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</si>
  <si>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</si>
  <si>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</si>
  <si>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</si>
  <si>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</si>
  <si>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</si>
  <si>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</si>
  <si>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</si>
  <si>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</si>
  <si>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</si>
  <si>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</si>
  <si>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</si>
  <si>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</si>
  <si>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</si>
  <si>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</si>
  <si>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</si>
  <si>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</si>
  <si>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</si>
  <si>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</si>
  <si>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</si>
  <si>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</si>
  <si>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</si>
  <si>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</si>
  <si>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</si>
  <si>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</si>
  <si>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</si>
  <si>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</si>
  <si>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</si>
  <si>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</si>
  <si>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</si>
  <si>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</si>
  <si>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</si>
  <si>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</si>
  <si>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</si>
  <si>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</si>
  <si>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</si>
  <si>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</si>
  <si>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</si>
  <si>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</si>
  <si>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</si>
  <si>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</si>
  <si>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</si>
  <si>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</si>
  <si>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</si>
  <si>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</si>
  <si>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</si>
  <si>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</si>
  <si>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</si>
  <si>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</si>
  <si>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</si>
  <si>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</si>
  <si>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</si>
  <si>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</si>
  <si>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</si>
  <si>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</si>
  <si>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</si>
  <si>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</si>
  <si>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</si>
  <si>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</si>
  <si>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</si>
  <si>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</si>
  <si>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</si>
  <si>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</si>
  <si>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</si>
  <si>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</si>
  <si>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</si>
  <si>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</si>
  <si>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</si>
  <si>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</si>
  <si>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</si>
  <si>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</si>
  <si>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</si>
  <si>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</si>
  <si>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</si>
  <si>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</si>
  <si>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</si>
  <si>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</si>
  <si>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</si>
  <si>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</si>
  <si>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</si>
  <si>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</si>
  <si>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</si>
  <si>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</si>
  <si>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</si>
  <si>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</si>
  <si>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</si>
  <si>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</si>
  <si>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</si>
  <si>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</si>
  <si>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</si>
  <si>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</si>
  <si>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</si>
  <si>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</si>
  <si>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</si>
  <si>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</si>
  <si>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</si>
  <si>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</si>
  <si>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</si>
  <si>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</si>
  <si>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</si>
  <si>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</si>
  <si>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</si>
  <si>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</si>
  <si>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</si>
  <si>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</si>
  <si>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</si>
  <si>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</si>
  <si>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</si>
  <si>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</si>
  <si>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</si>
  <si>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</si>
  <si>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</si>
  <si>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</si>
  <si>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</si>
  <si>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</si>
  <si>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</si>
  <si>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</si>
  <si>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</si>
  <si>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</si>
  <si>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</si>
  <si>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</si>
  <si>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</si>
  <si>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</si>
  <si>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</si>
  <si>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</si>
  <si>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</si>
  <si>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</si>
  <si>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</si>
  <si>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</si>
  <si>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</si>
  <si>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</si>
  <si>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</si>
  <si>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</si>
  <si>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</si>
  <si>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</si>
  <si>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</si>
  <si>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</si>
  <si>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</si>
  <si>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</si>
  <si>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</si>
  <si>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</si>
  <si>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</si>
  <si>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</si>
  <si>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</si>
  <si>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</si>
  <si>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</si>
  <si>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</si>
  <si>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</si>
  <si>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</si>
  <si>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</si>
  <si>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</si>
  <si>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</si>
  <si>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</si>
  <si>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</si>
  <si>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</si>
  <si>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</si>
  <si>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</si>
  <si>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</si>
  <si>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</si>
  <si>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</si>
  <si>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</si>
  <si>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</si>
  <si>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</si>
  <si>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</si>
  <si>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</si>
  <si>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</si>
  <si>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</si>
  <si>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</si>
  <si>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</si>
  <si>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</si>
  <si>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</si>
  <si>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</si>
  <si>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</si>
  <si>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</si>
  <si>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</si>
  <si>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</si>
  <si>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</si>
  <si>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</si>
  <si>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</si>
  <si>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</si>
  <si>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</si>
  <si>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</si>
  <si>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</si>
  <si>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</si>
  <si>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</si>
  <si>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</si>
  <si>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</si>
  <si>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</si>
  <si>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</si>
  <si>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</si>
  <si>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</si>
  <si>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</si>
  <si>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</si>
  <si>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</si>
  <si>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</si>
  <si>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</si>
  <si>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</si>
  <si>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</si>
  <si>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</si>
  <si>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</si>
  <si>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</si>
  <si>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</si>
  <si>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</si>
  <si>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</si>
  <si>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</si>
  <si>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</si>
  <si>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</si>
  <si>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</si>
  <si>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</si>
  <si>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</si>
  <si>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</si>
  <si>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</si>
  <si>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</si>
  <si>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</si>
  <si>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</si>
  <si>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</si>
  <si>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</si>
  <si>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</si>
  <si>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</si>
  <si>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</si>
  <si>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</si>
  <si>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</si>
  <si>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</si>
  <si>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</si>
  <si>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</si>
  <si>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</si>
  <si>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</si>
  <si>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</si>
  <si>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</si>
  <si>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</si>
  <si>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</si>
  <si>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</si>
  <si>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</si>
  <si>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</si>
  <si>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</si>
  <si>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</si>
  <si>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</si>
  <si>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</si>
  <si>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</si>
  <si>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</si>
  <si>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</si>
  <si>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</si>
  <si>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</si>
  <si>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</si>
  <si>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</si>
  <si>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</si>
  <si>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</si>
  <si>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</si>
  <si>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</si>
  <si>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</si>
  <si>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</si>
  <si>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</si>
  <si>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</si>
  <si>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</si>
  <si>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</si>
  <si>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</si>
  <si>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</si>
  <si>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</si>
  <si>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</si>
  <si>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</si>
  <si>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</si>
  <si>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</si>
  <si>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</si>
  <si>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</si>
  <si>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</si>
  <si>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</si>
  <si>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</si>
  <si>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</si>
  <si>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</si>
  <si>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</si>
  <si>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</si>
  <si>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</si>
  <si>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</si>
  <si>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</si>
  <si>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</si>
  <si>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</si>
  <si>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</si>
  <si>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</si>
  <si>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</si>
  <si>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</si>
  <si>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</si>
  <si>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</si>
  <si>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</si>
  <si>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</si>
  <si>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</si>
  <si>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</si>
  <si>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</si>
  <si>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</si>
  <si>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</si>
  <si>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</si>
  <si>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</si>
  <si>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</si>
  <si>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</si>
  <si>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</si>
  <si>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</si>
  <si>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</si>
  <si>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</si>
  <si>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</si>
  <si>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</si>
  <si>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</si>
  <si>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</si>
  <si>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</si>
  <si>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</si>
  <si>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</si>
  <si>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</si>
  <si>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</si>
  <si>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</si>
  <si>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</si>
  <si>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</si>
  <si>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</si>
  <si>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</si>
  <si>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</si>
  <si>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</si>
  <si>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</si>
  <si>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</si>
  <si>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</si>
  <si>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</si>
  <si>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</si>
  <si>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</si>
  <si>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</si>
  <si>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</si>
  <si>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</si>
  <si>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</si>
  <si>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</si>
  <si>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</si>
  <si>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</si>
  <si>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</si>
  <si>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</si>
  <si>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</si>
  <si>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</si>
  <si>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</si>
  <si>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</si>
  <si>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</si>
  <si>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</si>
  <si>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</si>
  <si>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</si>
  <si>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</si>
  <si>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</si>
  <si>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</si>
  <si>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</si>
  <si>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</si>
  <si>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</si>
  <si>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</si>
  <si>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</si>
  <si>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</si>
  <si>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</si>
  <si>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</si>
  <si>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</si>
  <si>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</si>
  <si>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</si>
  <si>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</si>
  <si>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</si>
  <si>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</si>
  <si>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</si>
  <si>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</si>
  <si>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</si>
  <si>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</si>
  <si>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</si>
  <si>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</si>
  <si>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</si>
  <si>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</si>
  <si>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</si>
  <si>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</si>
  <si>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</si>
  <si>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</si>
  <si>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</si>
  <si>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</si>
  <si>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</si>
  <si>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</si>
  <si>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</si>
  <si>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</si>
  <si>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</si>
  <si>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</si>
  <si>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</si>
  <si>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</si>
  <si>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</si>
  <si>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</si>
  <si>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</si>
  <si>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</si>
  <si>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</si>
  <si>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</si>
  <si>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</si>
  <si>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</si>
  <si>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</si>
  <si>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</si>
  <si>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</si>
  <si>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</si>
  <si>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</si>
  <si>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</si>
  <si>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</si>
  <si>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</si>
  <si>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</si>
  <si>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</si>
  <si>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</si>
  <si>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</si>
  <si>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</si>
  <si>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</si>
  <si>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</si>
  <si>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</si>
  <si>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</si>
  <si>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</si>
  <si>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</si>
  <si>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</si>
  <si>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</si>
  <si>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</si>
  <si>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</si>
  <si>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</si>
  <si>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</si>
  <si>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</si>
  <si>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</si>
  <si>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</si>
  <si>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</si>
  <si>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</si>
  <si>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</si>
  <si>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</si>
  <si>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</si>
  <si>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</si>
  <si>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</si>
  <si>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</si>
  <si>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</si>
  <si>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</si>
  <si>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</si>
  <si>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</si>
  <si>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</si>
  <si>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</si>
  <si>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</si>
  <si>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</si>
  <si>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</si>
  <si>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</si>
  <si>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</si>
  <si>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</si>
  <si>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</si>
  <si>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</si>
  <si>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</si>
  <si>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</si>
  <si>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</si>
  <si>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</si>
  <si>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</si>
  <si>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</si>
  <si>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</si>
  <si>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</si>
  <si>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</si>
  <si>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</si>
  <si>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</si>
  <si>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</si>
  <si>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</si>
  <si>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</si>
  <si>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</si>
  <si>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</si>
  <si>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</si>
  <si>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</si>
  <si>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</si>
  <si>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</si>
  <si>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</si>
  <si>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</si>
  <si>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</si>
  <si>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</si>
  <si>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</si>
  <si>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</si>
  <si>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</si>
  <si>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</si>
  <si>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</si>
  <si>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</si>
  <si>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</si>
  <si>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</si>
  <si>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</si>
  <si>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</si>
  <si>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</si>
  <si>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</si>
  <si>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</si>
  <si>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</si>
  <si>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</si>
  <si>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</si>
  <si>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</si>
  <si>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</si>
  <si>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</si>
  <si>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</si>
  <si>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</si>
  <si>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</si>
  <si>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</si>
  <si>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</si>
  <si>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</si>
  <si>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</si>
  <si>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</si>
  <si>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</si>
  <si>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</si>
  <si>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</si>
  <si>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</si>
  <si>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</si>
  <si>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</si>
  <si>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</si>
  <si>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</si>
  <si>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</si>
  <si>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</si>
  <si>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</si>
  <si>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</si>
  <si>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</si>
  <si>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</si>
  <si>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</si>
  <si>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</si>
  <si>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</si>
  <si>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</si>
  <si>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</si>
  <si>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</si>
  <si>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</si>
  <si>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</si>
  <si>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</si>
  <si>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</si>
  <si>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</si>
  <si>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</si>
  <si>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</si>
  <si>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</si>
  <si>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</si>
  <si>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</si>
  <si>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</si>
  <si>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</si>
  <si>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</si>
  <si>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</si>
  <si>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</si>
  <si>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</si>
  <si>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</si>
  <si>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</si>
  <si>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</si>
  <si>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</si>
  <si>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</si>
  <si>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</si>
  <si>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</si>
  <si>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</si>
  <si>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</si>
  <si>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</si>
  <si>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</si>
  <si>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</si>
  <si>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</si>
  <si>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</si>
  <si>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</si>
  <si>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</si>
  <si>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</si>
  <si>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</si>
  <si>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</si>
  <si>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</si>
  <si>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</si>
  <si>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</si>
  <si>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</si>
  <si>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</si>
  <si>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</si>
  <si>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</si>
  <si>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</si>
  <si>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</si>
  <si>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</si>
  <si>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</si>
  <si>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</si>
  <si>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</si>
  <si>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</si>
  <si>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</si>
  <si>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</si>
  <si>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</si>
  <si>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</si>
  <si>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</si>
  <si>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</si>
  <si>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</si>
  <si>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</si>
  <si>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</si>
  <si>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</si>
  <si>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</si>
  <si>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</si>
  <si>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</si>
  <si>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</si>
  <si>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</si>
  <si>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</si>
  <si>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</si>
  <si>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</si>
  <si>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</si>
  <si>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</si>
  <si>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</si>
  <si>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</si>
  <si>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</si>
  <si>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</si>
  <si>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</si>
  <si>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</si>
  <si>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</si>
  <si>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</si>
  <si>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</si>
  <si>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</si>
  <si>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</si>
  <si>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</si>
  <si>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</si>
  <si>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</si>
  <si>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</si>
  <si>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</si>
  <si>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</si>
  <si>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</si>
  <si>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</si>
  <si>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</si>
  <si>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</si>
  <si>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</si>
  <si>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</si>
  <si>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</si>
  <si>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</si>
  <si>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</si>
  <si>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</si>
  <si>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</si>
  <si>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</si>
  <si>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</si>
  <si>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</si>
  <si>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</si>
  <si>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</si>
  <si>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</si>
  <si>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</si>
  <si>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</si>
  <si>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</si>
  <si>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</si>
  <si>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</si>
  <si>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</si>
  <si>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</si>
  <si>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</si>
  <si>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</si>
  <si>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</si>
  <si>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</si>
  <si>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</si>
  <si>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</si>
  <si>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</si>
  <si>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</si>
  <si>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</si>
  <si>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</si>
  <si>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</si>
  <si>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</si>
  <si>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</si>
  <si>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</si>
  <si>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</si>
  <si>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</si>
  <si>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</si>
  <si>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</si>
  <si>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</si>
  <si>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</si>
  <si>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</si>
  <si>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</si>
  <si>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</si>
  <si>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</si>
  <si>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</si>
  <si>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</si>
  <si>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</si>
  <si>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</si>
  <si>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</si>
  <si>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</si>
  <si>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</si>
  <si>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</si>
  <si>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</si>
  <si>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</si>
  <si>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</si>
  <si>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</si>
  <si>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</si>
  <si>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</si>
  <si>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</si>
  <si>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</si>
  <si>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</si>
  <si>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</si>
  <si>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</si>
  <si>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</si>
  <si>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</si>
  <si>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</si>
  <si>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</si>
  <si>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</si>
  <si>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</si>
  <si>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</si>
  <si>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</si>
  <si>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</si>
  <si>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</si>
  <si>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</si>
  <si>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</si>
  <si>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</si>
  <si>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</si>
  <si>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</si>
  <si>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</si>
  <si>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</si>
  <si>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</si>
  <si>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</si>
  <si>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</si>
  <si>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</si>
  <si>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</si>
  <si>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</si>
  <si>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</si>
  <si>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</si>
  <si>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</si>
  <si>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</si>
  <si>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</si>
  <si>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</si>
  <si>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</si>
  <si>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</si>
  <si>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</si>
  <si>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</si>
  <si>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</si>
  <si>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</si>
  <si>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</si>
  <si>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</si>
  <si>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</si>
  <si>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</si>
  <si>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</si>
  <si>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</si>
  <si>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</si>
  <si>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</si>
  <si>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</si>
  <si>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</si>
  <si>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</si>
  <si>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</si>
  <si>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</si>
  <si>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</si>
  <si>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</si>
  <si>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</si>
  <si>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</si>
  <si>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</si>
  <si>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</si>
  <si>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</si>
  <si>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</si>
  <si>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</si>
  <si>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</si>
  <si>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</si>
  <si>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</si>
  <si>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</si>
  <si>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</si>
  <si>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</si>
  <si>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</si>
  <si>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</si>
  <si>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</si>
  <si>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</si>
  <si>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</si>
  <si>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</si>
  <si>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</si>
  <si>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</si>
  <si>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</si>
  <si>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</si>
  <si>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</si>
  <si>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</si>
  <si>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</si>
  <si>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</si>
  <si>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</si>
  <si>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</si>
  <si>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</si>
  <si>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</si>
  <si>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</si>
  <si>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</si>
  <si>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</si>
  <si>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</si>
  <si>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</si>
  <si>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</si>
  <si>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</si>
  <si>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</si>
  <si>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</si>
  <si>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</si>
  <si>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</si>
  <si>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</si>
  <si>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</si>
  <si>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</si>
  <si>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</si>
  <si>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</si>
  <si>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</si>
  <si>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</si>
  <si>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</si>
  <si>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</si>
  <si>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</si>
  <si>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</si>
  <si>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</si>
  <si>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</si>
  <si>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</si>
  <si>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</si>
  <si>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</si>
  <si>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</si>
  <si>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</si>
  <si>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</si>
  <si>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</si>
  <si>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</si>
  <si>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</si>
  <si>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</si>
  <si>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</si>
  <si>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</si>
  <si>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</si>
  <si>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</si>
  <si>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</si>
  <si>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</si>
  <si>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</si>
  <si>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</si>
  <si>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</si>
  <si>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</si>
  <si>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</si>
  <si>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</si>
  <si>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</si>
  <si>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</si>
  <si>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</si>
  <si>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</si>
  <si>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</si>
  <si>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</si>
  <si>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</si>
  <si>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</si>
  <si>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</si>
  <si>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</si>
  <si>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</si>
  <si>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</si>
  <si>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</si>
  <si>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</si>
  <si>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</si>
  <si>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</si>
  <si>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</si>
  <si>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</si>
  <si>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</si>
  <si>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</si>
  <si>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</si>
  <si>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</si>
  <si>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</si>
  <si>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</si>
  <si>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</si>
  <si>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</si>
  <si>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</si>
  <si>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</si>
  <si>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</si>
  <si>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</si>
  <si>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</si>
  <si>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</si>
  <si>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</si>
  <si>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</si>
  <si>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</si>
  <si>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</si>
  <si>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</si>
  <si>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</si>
  <si>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</si>
  <si>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</si>
  <si>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</si>
  <si>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</si>
  <si>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</si>
  <si>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</si>
  <si>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</si>
  <si>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</si>
  <si>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</si>
  <si>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</si>
  <si>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</si>
  <si>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</si>
  <si>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</si>
  <si>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</si>
  <si>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</si>
  <si>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</si>
  <si>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</si>
  <si>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</si>
  <si>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</si>
  <si>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</si>
  <si>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</si>
  <si>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</si>
  <si>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</si>
  <si>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</si>
  <si>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</si>
  <si>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</si>
  <si>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</si>
  <si>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</si>
  <si>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</si>
  <si>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</si>
  <si>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</si>
  <si>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</si>
  <si>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</si>
  <si>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</si>
  <si>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</si>
  <si>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</si>
  <si>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</si>
  <si>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</si>
  <si>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</si>
  <si>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</si>
  <si>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</si>
  <si>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</si>
  <si>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</si>
  <si>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</si>
  <si>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</si>
  <si>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</si>
  <si>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</si>
  <si>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</si>
  <si>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</si>
  <si>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</si>
  <si>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</si>
  <si>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</si>
  <si>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</si>
  <si>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</si>
  <si>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</si>
  <si>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</si>
  <si>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</si>
  <si>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</si>
  <si>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</si>
  <si>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</si>
  <si>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</si>
  <si>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</si>
  <si>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</si>
  <si>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</si>
  <si>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</si>
  <si>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</si>
  <si>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</si>
  <si>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</si>
  <si>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</si>
  <si>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</si>
  <si>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</si>
  <si>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</si>
  <si>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</si>
  <si>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</si>
  <si>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</si>
  <si>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</si>
  <si>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</si>
  <si>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</si>
  <si>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</si>
  <si>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</si>
  <si>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</si>
  <si>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</si>
  <si>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</si>
  <si>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</si>
  <si>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</si>
  <si>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</si>
  <si>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</si>
  <si>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</si>
  <si>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</si>
  <si>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</si>
  <si>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</si>
  <si>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</si>
  <si>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</si>
  <si>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</si>
  <si>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</si>
  <si>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</si>
  <si>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</si>
  <si>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</si>
  <si>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</si>
  <si>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</si>
  <si>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</si>
  <si>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</si>
  <si>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</si>
  <si>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</si>
  <si>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</si>
  <si>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</si>
  <si>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</si>
  <si>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</si>
  <si>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</si>
  <si>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</si>
  <si>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</si>
  <si>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</si>
  <si>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</si>
  <si>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</si>
  <si>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</si>
  <si>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</si>
  <si>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</si>
  <si>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</si>
  <si>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</si>
  <si>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</si>
  <si>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</si>
  <si>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</si>
  <si>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</si>
  <si>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</si>
  <si>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</si>
  <si>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</si>
  <si>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</si>
  <si>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</si>
  <si>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</si>
  <si>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</si>
  <si>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</si>
  <si>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</si>
  <si>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</si>
  <si>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</si>
  <si>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</si>
  <si>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</si>
  <si>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</si>
  <si>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</si>
  <si>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</si>
  <si>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</si>
  <si>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</si>
  <si>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</si>
  <si>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</si>
  <si>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</si>
  <si>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</si>
  <si>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</si>
  <si>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</si>
  <si>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</si>
  <si>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</si>
  <si>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</si>
  <si>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</si>
  <si>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</si>
  <si>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</si>
  <si>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</si>
  <si>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</si>
  <si>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</si>
  <si>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</si>
  <si>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</si>
  <si>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</si>
  <si>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</si>
  <si>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</si>
  <si>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</si>
  <si>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</si>
  <si>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</si>
  <si>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</si>
  <si>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</si>
  <si>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</si>
  <si>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</si>
  <si>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</si>
  <si>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</si>
  <si>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</si>
  <si>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</si>
  <si>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</si>
  <si>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</si>
  <si>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</si>
  <si>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</si>
  <si>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</si>
  <si>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</si>
  <si>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</si>
  <si>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</si>
  <si>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</si>
  <si>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</si>
  <si>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</si>
  <si>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</si>
  <si>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</si>
  <si>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</si>
  <si>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</si>
  <si>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</si>
  <si>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</si>
  <si>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</si>
  <si>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</si>
  <si>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</si>
  <si>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</si>
  <si>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</si>
  <si>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</si>
  <si>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</si>
  <si>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</si>
  <si>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</si>
  <si>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</si>
  <si>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</si>
  <si>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</si>
  <si>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</si>
  <si>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</si>
  <si>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</si>
  <si>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</si>
  <si>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</si>
  <si>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</si>
  <si>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</si>
  <si>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</si>
  <si>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</si>
  <si>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</si>
  <si>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</si>
  <si>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</si>
  <si>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</si>
  <si>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</si>
  <si>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</si>
  <si>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</si>
  <si>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</si>
  <si>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</si>
  <si>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</si>
  <si>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</si>
  <si>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</si>
  <si>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</si>
  <si>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</si>
  <si>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</si>
  <si>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</si>
  <si>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</si>
  <si>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</si>
  <si>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</si>
  <si>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</si>
  <si>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</si>
  <si>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</si>
  <si>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</si>
  <si>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</si>
  <si>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</si>
  <si>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</si>
  <si>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</si>
  <si>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</si>
  <si>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</si>
  <si>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</si>
  <si>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</si>
  <si>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</si>
  <si>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</si>
  <si>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</si>
  <si>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</si>
  <si>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</si>
  <si>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</si>
  <si>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</si>
  <si>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</si>
  <si>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</si>
  <si>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</si>
  <si>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</si>
  <si>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</si>
  <si>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</si>
  <si>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</si>
  <si>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</si>
  <si>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</si>
  <si>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</si>
  <si>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</si>
  <si>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</si>
  <si>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</si>
  <si>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</si>
  <si>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</si>
  <si>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</si>
  <si>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</si>
  <si>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</si>
  <si>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</si>
  <si>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</si>
  <si>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</si>
  <si>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</si>
  <si>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</si>
  <si>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</si>
  <si>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</si>
  <si>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</si>
  <si>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</si>
  <si>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</si>
  <si>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</si>
  <si>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</si>
  <si>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</si>
  <si>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</si>
  <si>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</si>
  <si>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</si>
  <si>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</si>
  <si>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</si>
  <si>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</si>
  <si>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</si>
  <si>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</si>
  <si>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</si>
  <si>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</si>
  <si>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</si>
  <si>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</si>
  <si>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</si>
  <si>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</si>
  <si>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</si>
  <si>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</si>
  <si>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</si>
  <si>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</si>
  <si>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</si>
  <si>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</si>
  <si>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</si>
  <si>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</si>
  <si>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</si>
  <si>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</si>
  <si>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</si>
  <si>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</si>
  <si>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</si>
  <si>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</si>
  <si>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</si>
  <si>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</si>
  <si>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</si>
  <si>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</si>
  <si>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</si>
  <si>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</si>
  <si>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</si>
  <si>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</si>
  <si>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</si>
  <si>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</si>
  <si>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</si>
  <si>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</si>
  <si>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</si>
  <si>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</si>
  <si>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</si>
  <si>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</si>
  <si>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</si>
  <si>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</si>
  <si>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</si>
  <si>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</si>
  <si>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</si>
  <si>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</si>
  <si>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</si>
  <si>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</si>
  <si>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</si>
  <si>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</si>
  <si>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</si>
  <si>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</si>
  <si>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</si>
  <si>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</si>
  <si>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</si>
  <si>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</si>
  <si>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</si>
  <si>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</si>
  <si>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</si>
  <si>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</si>
  <si>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</si>
  <si>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</si>
  <si>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</si>
  <si>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</si>
  <si>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</si>
  <si>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</si>
  <si>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</si>
  <si>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</si>
  <si>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</si>
  <si>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</si>
  <si>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</si>
  <si>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</si>
  <si>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</si>
  <si>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</si>
  <si>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</si>
  <si>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</si>
  <si>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</si>
  <si>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</si>
  <si>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</si>
  <si>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</si>
  <si>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</si>
  <si>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</si>
  <si>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</si>
  <si>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</si>
  <si>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</si>
  <si>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</si>
  <si>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</si>
  <si>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</si>
  <si>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</si>
  <si>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</si>
  <si>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</si>
  <si>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</si>
  <si>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</si>
  <si>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</si>
  <si>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</si>
  <si>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</si>
  <si>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</si>
  <si>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</si>
  <si>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</si>
  <si>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</si>
  <si>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</si>
  <si>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</si>
  <si>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</si>
  <si>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</si>
  <si>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</si>
  <si>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</si>
  <si>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</si>
  <si>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</si>
  <si>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</si>
  <si>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</si>
  <si>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</si>
  <si>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</si>
  <si>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</si>
  <si>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</si>
  <si>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</si>
  <si>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</si>
  <si>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</si>
  <si>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</si>
  <si>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</si>
  <si>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</si>
  <si>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</si>
  <si>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</si>
  <si>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</si>
  <si>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</si>
  <si>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</si>
  <si>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</si>
  <si>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</si>
  <si>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</si>
  <si>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</si>
  <si>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</si>
  <si>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</si>
  <si>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</si>
  <si>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</si>
  <si>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</si>
  <si>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</si>
  <si>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</si>
  <si>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</si>
  <si>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</si>
  <si>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</si>
  <si>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</si>
  <si>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</si>
  <si>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</si>
  <si>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</si>
  <si>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</si>
  <si>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</si>
  <si>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</si>
  <si>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</si>
  <si>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</si>
  <si>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</si>
  <si>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</si>
  <si>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</si>
  <si>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</si>
  <si>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</si>
  <si>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</si>
  <si>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</si>
  <si>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</si>
  <si>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</si>
  <si>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</si>
  <si>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</si>
  <si>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</si>
  <si>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</si>
  <si>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</si>
  <si>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</si>
  <si>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</si>
  <si>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</si>
  <si>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</si>
  <si>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</si>
  <si>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</si>
  <si>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</si>
  <si>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</si>
  <si>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</si>
  <si>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</si>
  <si>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</si>
  <si>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</si>
  <si>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</si>
  <si>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</si>
  <si>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</si>
  <si>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</si>
  <si>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</si>
  <si>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</si>
  <si>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</si>
  <si>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</si>
  <si>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</si>
  <si>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</si>
  <si>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</si>
  <si>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</si>
  <si>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</si>
  <si>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</si>
  <si>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</si>
  <si>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</si>
  <si>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</si>
  <si>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</si>
  <si>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</si>
  <si>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</si>
  <si>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</si>
  <si>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</si>
  <si>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</si>
  <si>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</si>
  <si>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</si>
  <si>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</si>
  <si>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</si>
  <si>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</si>
  <si>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</si>
  <si>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</si>
  <si>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</si>
  <si>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</si>
  <si>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</si>
  <si>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</si>
  <si>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</si>
  <si>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</si>
  <si>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</si>
  <si>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</si>
  <si>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</si>
  <si>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</si>
  <si>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</si>
  <si>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</si>
  <si>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</si>
  <si>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</si>
  <si>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</si>
  <si>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</si>
  <si>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</si>
  <si>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</si>
  <si>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</si>
  <si>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</si>
  <si>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</si>
  <si>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</si>
  <si>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</si>
  <si>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</si>
  <si>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</si>
  <si>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</si>
  <si>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</si>
  <si>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</si>
  <si>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</si>
  <si>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</si>
  <si>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</si>
  <si>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</si>
  <si>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</si>
  <si>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</si>
  <si>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</si>
  <si>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</si>
  <si>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</si>
  <si>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</si>
  <si>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</si>
  <si>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</si>
  <si>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</si>
  <si>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</si>
  <si>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</si>
  <si>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</si>
  <si>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</si>
  <si>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</si>
  <si>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</si>
  <si>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</si>
  <si>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</si>
  <si>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</si>
  <si>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</si>
  <si>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</si>
  <si>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</si>
  <si>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</si>
  <si>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</si>
  <si>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</si>
  <si>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</si>
  <si>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</si>
  <si>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</si>
  <si>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</si>
  <si>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</si>
  <si>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</si>
  <si>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</si>
  <si>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</si>
  <si>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</si>
  <si>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</si>
  <si>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</si>
  <si>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</si>
  <si>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</si>
  <si>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</si>
  <si>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</si>
  <si>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</si>
  <si>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</si>
  <si>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</si>
  <si>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</si>
  <si>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</si>
  <si>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</si>
  <si>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</si>
  <si>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</si>
  <si>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</si>
  <si>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</si>
  <si>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</si>
  <si>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</si>
  <si>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</si>
  <si>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</si>
  <si>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</si>
  <si>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</si>
  <si>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</si>
  <si>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</si>
  <si>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</si>
  <si>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</si>
  <si>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</si>
  <si>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</si>
  <si>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</si>
  <si>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</si>
  <si>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</si>
  <si>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</si>
  <si>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</si>
  <si>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</si>
  <si>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</si>
  <si>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</si>
  <si>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</si>
  <si>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</si>
  <si>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</si>
  <si>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</si>
  <si>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</si>
  <si>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</si>
  <si>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</si>
  <si>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</si>
  <si>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</si>
  <si>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</si>
  <si>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</si>
  <si>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</si>
  <si>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</si>
  <si>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</si>
  <si>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</si>
  <si>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</si>
  <si>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</si>
  <si>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</si>
  <si>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</si>
  <si>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</si>
  <si>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</si>
  <si>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</si>
  <si>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</si>
  <si>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</si>
  <si>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</si>
  <si>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</si>
  <si>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</si>
  <si>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</si>
  <si>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</si>
  <si>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</si>
  <si>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</si>
  <si>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</si>
  <si>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</si>
  <si>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</si>
  <si>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</si>
  <si>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</si>
  <si>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</si>
  <si>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</si>
  <si>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</si>
  <si>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</si>
  <si>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</si>
  <si>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</si>
  <si>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</si>
  <si>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</si>
  <si>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</si>
  <si>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</si>
  <si>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</si>
  <si>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</si>
  <si>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</si>
  <si>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</si>
  <si>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</si>
  <si>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</si>
  <si>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</si>
  <si>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</si>
  <si>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</si>
  <si>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</si>
  <si>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</si>
  <si>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</si>
  <si>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</si>
  <si>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</si>
  <si>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</si>
  <si>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</si>
  <si>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</si>
  <si>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</si>
  <si>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</si>
  <si>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</si>
  <si>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</si>
  <si>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</si>
  <si>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</si>
  <si>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</si>
  <si>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</si>
  <si>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</si>
  <si>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</si>
  <si>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</si>
  <si>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</si>
  <si>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</si>
  <si>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</si>
  <si>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</si>
  <si>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</si>
  <si>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</si>
  <si>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</si>
  <si>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</si>
  <si>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</si>
  <si>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</si>
  <si>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</si>
  <si>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</si>
  <si>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</si>
  <si>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</si>
  <si>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</si>
  <si>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</si>
  <si>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</si>
  <si>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</si>
  <si>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</si>
  <si>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</si>
  <si>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</si>
  <si>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</si>
  <si>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</si>
  <si>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</si>
  <si>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</si>
  <si>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</si>
  <si>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</si>
  <si>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</si>
  <si>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</si>
  <si>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</si>
  <si>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</si>
  <si>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</si>
  <si>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</si>
  <si>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</si>
  <si>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</si>
  <si>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</si>
  <si>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</si>
  <si>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</si>
  <si>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</si>
  <si>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</si>
  <si>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</si>
  <si>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</si>
  <si>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</si>
  <si>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</si>
  <si>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</si>
  <si>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</si>
  <si>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</si>
  <si>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</si>
  <si>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</si>
  <si>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</si>
  <si>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</si>
  <si>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</si>
  <si>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</si>
  <si>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</si>
  <si>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</si>
  <si>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</si>
  <si>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</si>
  <si>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</si>
  <si>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</si>
  <si>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</si>
  <si>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</si>
  <si>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</si>
  <si>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</si>
  <si>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</si>
  <si>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</si>
  <si>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</si>
  <si>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</si>
  <si>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</si>
  <si>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</si>
  <si>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</si>
  <si>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</si>
  <si>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</si>
  <si>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</si>
  <si>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</si>
  <si>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</si>
  <si>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</si>
  <si>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</si>
  <si>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</si>
  <si>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</si>
  <si>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</si>
  <si>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</si>
  <si>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</si>
  <si>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</si>
  <si>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</si>
  <si>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</si>
  <si>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</si>
  <si>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</si>
  <si>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</si>
  <si>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</si>
  <si>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</si>
  <si>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</si>
  <si>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</si>
  <si>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</si>
  <si>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</si>
  <si>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</si>
  <si>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</si>
  <si>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</si>
  <si>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</si>
  <si>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</si>
  <si>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</si>
  <si>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</si>
  <si>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</si>
  <si>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</si>
  <si>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</si>
  <si>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</si>
  <si>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</si>
  <si>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</si>
  <si>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</si>
  <si>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</si>
  <si>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</si>
  <si>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</si>
  <si>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</si>
  <si>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</si>
  <si>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</si>
  <si>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</si>
  <si>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</si>
  <si>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</si>
  <si>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</si>
  <si>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</si>
  <si>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</si>
  <si>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</si>
  <si>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</si>
  <si>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</si>
  <si>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</si>
  <si>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</si>
  <si>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</si>
  <si>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</si>
  <si>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</si>
  <si>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</si>
  <si>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</si>
  <si>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</si>
  <si>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</si>
  <si>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</si>
  <si>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</si>
  <si>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</si>
  <si>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</si>
  <si>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</si>
  <si>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</si>
  <si>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</si>
  <si>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</si>
  <si>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</si>
  <si>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</si>
  <si>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</si>
  <si>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</si>
  <si>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</si>
  <si>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</si>
  <si>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</si>
  <si>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</si>
  <si>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</si>
  <si>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</si>
  <si>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</si>
  <si>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</si>
  <si>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</si>
  <si>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</si>
  <si>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</si>
  <si>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</si>
  <si>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</si>
  <si>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</si>
  <si>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</si>
  <si>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</si>
  <si>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</si>
  <si>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</si>
  <si>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</si>
  <si>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</si>
  <si>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</si>
  <si>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</si>
  <si>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</si>
  <si>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</si>
  <si>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</si>
  <si>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</si>
  <si>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</si>
  <si>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</si>
  <si>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</si>
  <si>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</si>
  <si>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</si>
  <si>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</si>
  <si>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</si>
  <si>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</si>
  <si>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</si>
  <si>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</si>
  <si>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</si>
  <si>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</si>
  <si>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</si>
  <si>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</si>
  <si>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</si>
  <si>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</si>
  <si>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</si>
  <si>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</si>
  <si>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</si>
  <si>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</si>
  <si>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</si>
  <si>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</si>
  <si>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</si>
  <si>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</si>
  <si>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</si>
  <si>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</si>
  <si>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</si>
  <si>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</si>
  <si>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</si>
  <si>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</si>
  <si>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</si>
  <si>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</si>
  <si>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</si>
  <si>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</si>
  <si>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</si>
  <si>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</si>
  <si>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</si>
  <si>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</si>
  <si>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</si>
  <si>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</si>
  <si>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</si>
  <si>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</si>
  <si>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</si>
  <si>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</si>
  <si>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</si>
  <si>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</si>
  <si>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</si>
  <si>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</si>
  <si>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</si>
  <si>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</si>
  <si>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</si>
  <si>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</si>
  <si>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</si>
  <si>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</si>
  <si>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</si>
  <si>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</si>
  <si>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</si>
  <si>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</si>
  <si>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</si>
  <si>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</si>
  <si>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</si>
  <si>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</si>
  <si>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</si>
  <si>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</si>
  <si>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</si>
  <si>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</si>
  <si>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</si>
  <si>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</si>
  <si>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</si>
  <si>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</si>
  <si>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</si>
  <si>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</si>
  <si>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</si>
  <si>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</si>
  <si>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</si>
  <si>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</si>
  <si>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</si>
  <si>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</si>
  <si>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</si>
  <si>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</si>
  <si>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</si>
  <si>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</si>
  <si>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</si>
  <si>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</si>
  <si>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</si>
  <si>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</si>
  <si>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</si>
  <si>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</si>
  <si>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</si>
  <si>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</si>
  <si>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</si>
  <si>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</si>
  <si>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</si>
  <si>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</si>
  <si>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</si>
  <si>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</si>
  <si>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</si>
  <si>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</si>
  <si>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</si>
  <si>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</si>
  <si>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</si>
  <si>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</si>
  <si>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</si>
  <si>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</si>
  <si>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</si>
  <si>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</si>
  <si>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</si>
  <si>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</si>
  <si>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</si>
  <si>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</si>
  <si>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</si>
  <si>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</si>
  <si>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</si>
  <si>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</si>
  <si>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</si>
  <si>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</si>
  <si>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</si>
  <si>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</si>
  <si>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</si>
  <si>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</si>
  <si>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</si>
  <si>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</si>
  <si>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</si>
  <si>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</si>
  <si>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</si>
  <si>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</si>
  <si>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</si>
  <si>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</si>
  <si>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</si>
  <si>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</si>
  <si>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</si>
  <si>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</si>
  <si>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</si>
  <si>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</si>
  <si>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</si>
  <si>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</si>
  <si>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</si>
  <si>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</si>
  <si>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</si>
  <si>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</si>
  <si>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</si>
  <si>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</si>
  <si>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</si>
  <si>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</si>
  <si>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</si>
  <si>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</si>
  <si>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</si>
  <si>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</si>
  <si>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</si>
  <si>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</si>
  <si>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</si>
  <si>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</si>
  <si>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</si>
  <si>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</si>
  <si>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</si>
  <si>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</si>
  <si>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</si>
  <si>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</si>
  <si>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</si>
  <si>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</si>
  <si>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</si>
  <si>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</si>
  <si>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</si>
  <si>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</si>
  <si>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</si>
  <si>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</si>
  <si>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</si>
  <si>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</si>
  <si>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</si>
  <si>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</si>
  <si>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</si>
  <si>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</si>
  <si>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</si>
  <si>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</si>
  <si>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</si>
  <si>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</si>
  <si>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</si>
  <si>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</si>
  <si>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</si>
  <si>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</si>
  <si>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</si>
  <si>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</si>
  <si>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</si>
  <si>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</si>
  <si>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</si>
  <si>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</si>
  <si>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</si>
  <si>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</si>
  <si>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</si>
  <si>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</si>
  <si>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</si>
  <si>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</si>
  <si>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</si>
  <si>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</si>
  <si>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</si>
  <si>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</si>
  <si>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</si>
  <si>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</si>
  <si>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</si>
  <si>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</si>
  <si>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</si>
  <si>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</si>
  <si>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</si>
  <si>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</si>
  <si>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</si>
  <si>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</si>
  <si>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</si>
  <si>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</si>
  <si>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</si>
  <si>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</si>
  <si>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</si>
  <si>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</si>
  <si>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</si>
  <si>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</si>
  <si>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</si>
  <si>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</si>
  <si>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</si>
  <si>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</si>
  <si>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</si>
  <si>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</si>
  <si>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</si>
  <si>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</si>
  <si>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</si>
  <si>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</si>
  <si>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</si>
  <si>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</si>
  <si>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</si>
  <si>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</si>
  <si>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</si>
  <si>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</si>
  <si>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</si>
  <si>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</si>
  <si>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</si>
  <si>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</si>
  <si>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</si>
  <si>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</si>
  <si>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</si>
  <si>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</si>
  <si>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</si>
  <si>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</si>
  <si>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</si>
  <si>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</si>
  <si>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</si>
  <si>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</si>
  <si>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</si>
  <si>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</si>
  <si>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</si>
  <si>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</si>
  <si>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</si>
  <si>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</si>
  <si>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</si>
  <si>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</si>
  <si>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</si>
  <si>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</si>
  <si>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</si>
  <si>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</si>
  <si>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</si>
  <si>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</si>
  <si>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</si>
  <si>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</si>
  <si>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</si>
  <si>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</si>
  <si>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</si>
  <si>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</si>
  <si>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</si>
  <si>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</si>
  <si>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</si>
  <si>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</si>
  <si>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</si>
  <si>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</si>
  <si>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</si>
  <si>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</si>
  <si>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</si>
  <si>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</si>
  <si>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</si>
  <si>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</si>
  <si>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</si>
  <si>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</si>
  <si>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</si>
  <si>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</si>
  <si>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</si>
  <si>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</si>
  <si>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</si>
  <si>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</si>
  <si>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</si>
  <si>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</si>
  <si>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</si>
  <si>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</si>
  <si>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</si>
  <si>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</si>
  <si>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</si>
  <si>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</si>
  <si>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</si>
  <si>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</si>
  <si>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</si>
  <si>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</si>
  <si>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</si>
  <si>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</si>
  <si>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</si>
  <si>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</si>
  <si>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</si>
  <si>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</si>
  <si>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</si>
  <si>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</si>
  <si>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</si>
  <si>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</si>
  <si>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</si>
  <si>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</si>
  <si>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</si>
  <si>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</si>
  <si>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</si>
  <si>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</si>
  <si>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</si>
  <si>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</si>
  <si>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</si>
  <si>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</si>
  <si>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</si>
  <si>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</si>
  <si>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</si>
  <si>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</si>
  <si>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</si>
  <si>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</si>
  <si>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</si>
  <si>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</si>
  <si>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</si>
  <si>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</si>
  <si>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</si>
  <si>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</si>
  <si>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</si>
  <si>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</si>
  <si>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</si>
  <si>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</si>
  <si>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</si>
  <si>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</si>
  <si>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</si>
  <si>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</si>
  <si>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</si>
  <si>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</si>
  <si>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</si>
  <si>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</si>
  <si>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</si>
  <si>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</si>
  <si>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</si>
  <si>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</si>
  <si>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</si>
  <si>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</si>
  <si>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</si>
  <si>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</si>
  <si>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</si>
  <si>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</si>
  <si>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</si>
  <si>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</si>
  <si>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</si>
  <si>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</si>
  <si>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</si>
  <si>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</si>
  <si>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</si>
  <si>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</si>
  <si>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</si>
  <si>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</si>
  <si>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</si>
  <si>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</si>
  <si>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</si>
  <si>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</si>
  <si>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</si>
  <si>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</si>
  <si>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</si>
  <si>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</si>
  <si>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</si>
  <si>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</si>
  <si>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</si>
  <si>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</si>
  <si>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</si>
  <si>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</si>
  <si>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</si>
  <si>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</si>
  <si>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</si>
  <si>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</si>
  <si>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</si>
  <si>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</si>
  <si>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</si>
  <si>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</si>
  <si>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</si>
  <si>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</si>
  <si>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</si>
  <si>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</si>
  <si>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</si>
  <si>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</si>
  <si>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</si>
  <si>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</si>
  <si>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</si>
  <si>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</si>
  <si>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</si>
  <si>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</si>
  <si>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</si>
  <si>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</si>
  <si>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</si>
  <si>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</si>
  <si>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</si>
  <si>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</si>
  <si>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</si>
  <si>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</si>
  <si>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</si>
  <si>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</si>
  <si>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</si>
  <si>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</si>
  <si>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</si>
  <si>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</si>
  <si>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</si>
  <si>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</si>
  <si>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</si>
  <si>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</si>
  <si>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</si>
  <si>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</si>
  <si>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</si>
  <si>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</si>
  <si>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</si>
  <si>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</si>
  <si>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</si>
  <si>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</si>
  <si>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</si>
  <si>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</si>
  <si>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</si>
  <si>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</si>
  <si>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</si>
  <si>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</si>
  <si>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</si>
  <si>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</si>
  <si>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</si>
  <si>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</si>
  <si>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</si>
  <si>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</si>
  <si>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</si>
  <si>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</si>
  <si>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</si>
  <si>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</si>
  <si>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</si>
  <si>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</si>
  <si>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</si>
  <si>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</si>
  <si>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</si>
  <si>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</si>
  <si>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</si>
  <si>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</si>
  <si>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</si>
  <si>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</si>
  <si>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</si>
  <si>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</si>
  <si>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</si>
  <si>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</si>
  <si>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</si>
  <si>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</si>
  <si>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</si>
  <si>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</si>
  <si>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</si>
  <si>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</si>
  <si>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</si>
  <si>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</si>
  <si>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</si>
  <si>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</si>
  <si>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</si>
  <si>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</si>
  <si>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</si>
  <si>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</si>
  <si>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</si>
  <si>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</si>
  <si>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</si>
  <si>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</si>
  <si>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</si>
  <si>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</si>
  <si>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</si>
  <si>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</si>
  <si>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</si>
  <si>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</si>
  <si>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</si>
  <si>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</si>
  <si>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</si>
  <si>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</si>
  <si>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</si>
  <si>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</si>
  <si>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</si>
  <si>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</si>
  <si>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</si>
  <si>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</si>
  <si>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</si>
  <si>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</si>
  <si>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</si>
  <si>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</si>
  <si>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</si>
  <si>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</si>
  <si>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</si>
  <si>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</si>
  <si>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</si>
  <si>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</si>
  <si>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</si>
  <si>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</si>
  <si>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</si>
  <si>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</si>
  <si>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</si>
  <si>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</si>
  <si>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</si>
  <si>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</si>
  <si>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</si>
  <si>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</si>
  <si>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</si>
  <si>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</si>
  <si>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</si>
  <si>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</si>
  <si>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</si>
  <si>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</si>
  <si>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</si>
  <si>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</si>
  <si>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</si>
  <si>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</si>
  <si>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</si>
  <si>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</si>
  <si>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</si>
  <si>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</si>
  <si>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</si>
  <si>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</si>
  <si>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</si>
  <si>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</si>
  <si>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</si>
  <si>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</si>
  <si>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</si>
  <si>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</si>
  <si>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</si>
  <si>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</si>
  <si>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</si>
  <si>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</si>
  <si>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</si>
  <si>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</si>
  <si>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</si>
  <si>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</si>
  <si>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</si>
  <si>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</si>
  <si>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</si>
  <si>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</si>
  <si>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</si>
  <si>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</si>
  <si>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</si>
  <si>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</si>
  <si>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</si>
  <si>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</si>
  <si>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</si>
  <si>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</si>
  <si>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</si>
  <si>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</si>
  <si>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</si>
  <si>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</si>
  <si>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</si>
  <si>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</si>
  <si>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</si>
  <si>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</si>
  <si>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</si>
  <si>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</si>
  <si>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</si>
  <si>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</si>
  <si>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</si>
  <si>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</si>
  <si>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</si>
  <si>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</si>
  <si>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</si>
  <si>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</si>
  <si>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</si>
  <si>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</si>
  <si>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</si>
  <si>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</si>
  <si>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</si>
  <si>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</si>
  <si>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</si>
  <si>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</si>
  <si>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</si>
  <si>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</si>
  <si>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</si>
  <si>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</si>
  <si>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</si>
  <si>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</si>
  <si>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</si>
  <si>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</si>
  <si>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</si>
  <si>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</si>
  <si>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</si>
  <si>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</si>
  <si>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</si>
  <si>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</si>
  <si>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</si>
  <si>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</si>
  <si>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</si>
  <si>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</si>
  <si>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</si>
  <si>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</si>
  <si>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</si>
  <si>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</si>
  <si>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</si>
  <si>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</si>
  <si>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</si>
  <si>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</si>
  <si>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</si>
  <si>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</si>
  <si>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</si>
  <si>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</si>
  <si>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</si>
  <si>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</si>
  <si>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</si>
  <si>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</si>
  <si>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</si>
  <si>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</si>
  <si>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</si>
  <si>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</si>
  <si>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</si>
  <si>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</si>
  <si>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</si>
  <si>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</si>
  <si>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</si>
  <si>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</si>
  <si>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</si>
  <si>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</si>
  <si>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</si>
  <si>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</si>
  <si>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</si>
  <si>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</si>
  <si>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</si>
  <si>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</si>
  <si>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</si>
  <si>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</si>
  <si>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</si>
  <si>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</si>
  <si>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</si>
  <si>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</si>
  <si>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</si>
  <si>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</si>
  <si>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</si>
  <si>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</si>
  <si>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</si>
  <si>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</si>
  <si>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</si>
  <si>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</si>
  <si>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</si>
  <si>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</si>
  <si>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</si>
  <si>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</si>
  <si>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</si>
  <si>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</si>
  <si>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</si>
  <si>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</si>
  <si>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</si>
  <si>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</si>
  <si>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</si>
  <si>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</si>
  <si>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</si>
  <si>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</si>
  <si>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</si>
  <si>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</si>
  <si>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</si>
  <si>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</si>
  <si>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</si>
  <si>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</si>
  <si>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</si>
  <si>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</si>
  <si>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</si>
  <si>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</si>
  <si>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</si>
  <si>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</si>
  <si>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</si>
  <si>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</si>
  <si>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</si>
  <si>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</si>
  <si>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</si>
  <si>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</si>
  <si>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</si>
  <si>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</si>
  <si>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</si>
  <si>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</si>
  <si>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</si>
  <si>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</si>
  <si>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</si>
  <si>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</si>
  <si>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</si>
  <si>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</si>
  <si>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</si>
  <si>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</si>
  <si>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</si>
  <si>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</si>
  <si>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</si>
  <si>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</si>
  <si>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</si>
  <si>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</si>
  <si>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</si>
  <si>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</si>
  <si>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</si>
  <si>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</si>
  <si>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</si>
  <si>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</si>
  <si>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</si>
  <si>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</si>
  <si>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</si>
  <si>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</si>
  <si>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</si>
  <si>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</si>
  <si>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</si>
  <si>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</si>
  <si>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</si>
  <si>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</si>
  <si>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</si>
  <si>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</si>
  <si>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</si>
  <si>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</si>
  <si>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</si>
  <si>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</si>
  <si>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</si>
  <si>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</si>
  <si>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</si>
  <si>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</si>
  <si>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</si>
  <si>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</si>
  <si>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</si>
  <si>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</si>
  <si>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</si>
  <si>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</si>
  <si>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</si>
  <si>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</si>
  <si>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</si>
  <si>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</si>
  <si>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</si>
  <si>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</si>
  <si>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</si>
  <si>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</si>
  <si>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</si>
  <si>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</si>
  <si>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</si>
  <si>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</si>
  <si>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</si>
  <si>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</si>
  <si>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</si>
  <si>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</si>
  <si>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</si>
  <si>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</si>
  <si>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</si>
  <si>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</si>
  <si>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</si>
  <si>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</si>
  <si>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</si>
  <si>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</si>
  <si>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</si>
  <si>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</si>
  <si>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</si>
  <si>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</si>
  <si>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</si>
  <si>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</si>
  <si>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</si>
  <si>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</si>
  <si>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</si>
  <si>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</si>
  <si>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</si>
  <si>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</si>
  <si>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</si>
  <si>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</si>
  <si>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</si>
  <si>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</si>
  <si>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</si>
  <si>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</si>
  <si>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</si>
  <si>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</si>
  <si>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</si>
  <si>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</si>
  <si>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</si>
  <si>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</si>
  <si>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</si>
  <si>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</si>
  <si>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</si>
  <si>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</si>
  <si>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</si>
  <si>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</si>
  <si>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</si>
  <si>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</si>
  <si>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</si>
  <si>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</si>
  <si>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</si>
  <si>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</si>
  <si>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</si>
  <si>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</si>
  <si>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</si>
  <si>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</si>
  <si>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</si>
  <si>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</si>
  <si>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</si>
  <si>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</si>
  <si>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</si>
  <si>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</si>
  <si>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</si>
  <si>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</si>
  <si>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</si>
  <si>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</si>
  <si>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</si>
  <si>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</si>
  <si>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</si>
  <si>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</si>
  <si>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</si>
  <si>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</si>
  <si>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</si>
  <si>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</si>
  <si>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</si>
  <si>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</si>
  <si>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</si>
  <si>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</si>
  <si>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</si>
  <si>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</si>
  <si>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</si>
  <si>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</si>
  <si>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</si>
  <si>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</si>
  <si>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</si>
  <si>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</si>
  <si>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</si>
  <si>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</si>
  <si>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</si>
  <si>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</si>
  <si>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</si>
  <si>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</si>
  <si>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</si>
  <si>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</si>
  <si>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</si>
  <si>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</si>
  <si>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</si>
  <si>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</si>
  <si>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</si>
  <si>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</si>
  <si>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</si>
  <si>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</si>
  <si>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</si>
  <si>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</si>
  <si>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</si>
  <si>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</si>
  <si>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</si>
  <si>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</si>
  <si>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</si>
  <si>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</si>
  <si>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</si>
  <si>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</si>
  <si>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</si>
  <si>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</si>
  <si>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</si>
  <si>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</si>
  <si>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</si>
  <si>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</si>
  <si>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</si>
  <si>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</si>
  <si>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</si>
  <si>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</si>
  <si>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</si>
  <si>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</si>
  <si>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</si>
  <si>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</si>
  <si>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</si>
  <si>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</si>
  <si>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</si>
  <si>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</si>
  <si>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</si>
  <si>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</si>
  <si>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</si>
  <si>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</si>
  <si>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</si>
  <si>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</si>
  <si>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</si>
  <si>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</si>
  <si>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</si>
  <si>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</si>
  <si>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</si>
  <si>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</si>
  <si>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</si>
  <si>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</si>
  <si>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</si>
  <si>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</si>
  <si>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</si>
  <si>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</si>
  <si>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</si>
  <si>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</si>
  <si>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</si>
  <si>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</si>
  <si>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</si>
  <si>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</si>
  <si>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</si>
  <si>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</si>
  <si>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</si>
  <si>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</si>
  <si>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</si>
  <si>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</si>
  <si>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</si>
  <si>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</si>
  <si>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</si>
  <si>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</si>
  <si>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</si>
  <si>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</si>
  <si>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</si>
  <si>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</si>
  <si>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</si>
  <si>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</si>
  <si>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</si>
  <si>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</si>
  <si>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</si>
  <si>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</si>
  <si>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</si>
  <si>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</si>
  <si>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</si>
  <si>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</si>
  <si>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</si>
  <si>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</si>
  <si>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</si>
  <si>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</si>
  <si>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</si>
  <si>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</si>
  <si>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</si>
  <si>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</si>
  <si>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</si>
  <si>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</si>
  <si>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</si>
  <si>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</si>
  <si>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</si>
  <si>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</si>
  <si>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</si>
  <si>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</si>
  <si>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</si>
  <si>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</si>
  <si>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</si>
  <si>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</si>
  <si>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</si>
  <si>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</si>
  <si>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</si>
  <si>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</si>
  <si>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</si>
  <si>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</si>
  <si>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</si>
  <si>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</si>
  <si>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</si>
  <si>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</si>
  <si>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</si>
  <si>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</si>
  <si>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</si>
  <si>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</si>
  <si>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</si>
  <si>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</si>
  <si>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</si>
  <si>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</si>
  <si>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</si>
  <si>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</si>
  <si>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</si>
  <si>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</si>
  <si>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</si>
  <si>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</si>
  <si>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</si>
  <si>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</si>
  <si>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</si>
  <si>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</si>
  <si>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</si>
  <si>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</si>
  <si>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</si>
  <si>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</si>
  <si>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</si>
  <si>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</si>
  <si>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</si>
  <si>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</si>
  <si>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</si>
  <si>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</si>
  <si>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</si>
  <si>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</si>
  <si>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</si>
  <si>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</si>
  <si>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</si>
  <si>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</si>
  <si>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</si>
  <si>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</si>
  <si>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</si>
  <si>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</si>
  <si>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</si>
  <si>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</si>
  <si>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</si>
  <si>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</si>
  <si>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</si>
  <si>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</si>
  <si>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</si>
  <si>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</si>
  <si>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</si>
  <si>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</si>
  <si>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</si>
  <si>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</si>
  <si>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</si>
  <si>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</si>
  <si>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</si>
  <si>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</si>
  <si>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</si>
  <si>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</si>
  <si>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</si>
  <si>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</si>
  <si>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</si>
  <si>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</si>
  <si>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</si>
  <si>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</si>
  <si>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</si>
  <si>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</si>
  <si>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</si>
  <si>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</si>
  <si>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</si>
  <si>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</si>
  <si>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</si>
  <si>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</si>
  <si>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</si>
  <si>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</si>
  <si>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</si>
  <si>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</si>
  <si>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</si>
  <si>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</si>
  <si>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</si>
  <si>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</si>
  <si>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</si>
  <si>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</si>
  <si>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</si>
  <si>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</si>
  <si>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</si>
  <si>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</si>
  <si>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</si>
  <si>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</si>
  <si>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</si>
  <si>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</si>
  <si>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</si>
  <si>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</si>
  <si>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</si>
  <si>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</si>
  <si>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</si>
  <si>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</si>
  <si>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</si>
  <si>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</si>
  <si>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</si>
  <si>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</si>
  <si>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</si>
  <si>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</si>
  <si>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</si>
  <si>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</si>
  <si>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</si>
  <si>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</si>
  <si>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</si>
  <si>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</si>
  <si>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</si>
  <si>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</si>
  <si>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</si>
  <si>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</si>
  <si>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</si>
  <si>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</si>
  <si>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</si>
  <si>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</si>
  <si>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</si>
  <si>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</si>
  <si>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</si>
  <si>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</si>
  <si>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</si>
  <si>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</si>
  <si>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</si>
  <si>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</si>
  <si>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</si>
  <si>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</si>
  <si>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</si>
  <si>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</si>
  <si>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</si>
  <si>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</si>
  <si>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</si>
  <si>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</si>
  <si>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</si>
  <si>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</si>
  <si>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</si>
  <si>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</si>
  <si>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</si>
  <si>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</si>
  <si>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</si>
  <si>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</si>
  <si>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</si>
  <si>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</si>
  <si>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</si>
  <si>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</si>
  <si>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</si>
  <si>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</si>
  <si>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</si>
  <si>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</si>
  <si>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</si>
  <si>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</si>
  <si>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</si>
  <si>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</si>
  <si>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</si>
  <si>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</si>
  <si>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</si>
  <si>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</si>
  <si>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</si>
  <si>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</si>
  <si>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</si>
  <si>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</si>
  <si>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</si>
  <si>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</si>
  <si>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</si>
  <si>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</si>
  <si>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</si>
  <si>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</si>
  <si>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</si>
  <si>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</si>
  <si>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</si>
  <si>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</si>
  <si>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</si>
  <si>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</si>
  <si>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</si>
  <si>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</si>
  <si>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</si>
  <si>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</si>
  <si>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</si>
  <si>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</si>
  <si>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</si>
  <si>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</si>
  <si>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</si>
  <si>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</si>
  <si>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</si>
  <si>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</si>
  <si>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</si>
  <si>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</si>
  <si>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</si>
  <si>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</si>
  <si>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</si>
  <si>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</si>
  <si>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</si>
  <si>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</si>
  <si>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</si>
  <si>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</si>
  <si>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</si>
  <si>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</si>
  <si>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</si>
  <si>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</si>
  <si>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</si>
  <si>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</si>
  <si>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</si>
  <si>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</si>
  <si>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</si>
  <si>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</si>
  <si>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</si>
  <si>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</si>
  <si>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</si>
  <si>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</si>
  <si>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</si>
  <si>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</si>
  <si>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</si>
  <si>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</si>
  <si>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</si>
  <si>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</si>
  <si>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</si>
  <si>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</si>
  <si>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</si>
  <si>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</si>
  <si>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</si>
  <si>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</si>
  <si>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</si>
  <si>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</si>
  <si>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</si>
  <si>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</si>
  <si>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</si>
  <si>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</si>
  <si>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</si>
  <si>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</si>
  <si>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</si>
  <si>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</si>
  <si>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</si>
  <si>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</si>
  <si>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</si>
  <si>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</si>
  <si>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</si>
  <si>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</si>
  <si>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</si>
  <si>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</si>
  <si>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</si>
  <si>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</si>
  <si>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</si>
  <si>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</si>
  <si>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</si>
  <si>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</si>
  <si>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</si>
  <si>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</si>
  <si>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</si>
  <si>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</si>
  <si>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</si>
  <si>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</si>
  <si>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</si>
  <si>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</si>
  <si>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</si>
  <si>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</si>
  <si>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</si>
  <si>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</si>
  <si>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</si>
  <si>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</si>
  <si>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</si>
  <si>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</si>
  <si>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</si>
  <si>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</si>
  <si>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</si>
  <si>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</si>
  <si>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</si>
  <si>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</si>
  <si>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</si>
  <si>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</si>
  <si>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</si>
  <si>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</si>
  <si>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</si>
  <si>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</si>
  <si>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</si>
  <si>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</si>
  <si>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</si>
  <si>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</si>
  <si>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</si>
  <si>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</si>
  <si>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</si>
  <si>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</si>
  <si>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</si>
  <si>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</si>
  <si>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</si>
  <si>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</si>
  <si>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</si>
  <si>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</si>
  <si>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</si>
  <si>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</si>
  <si>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</si>
  <si>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</si>
  <si>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</si>
  <si>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</si>
  <si>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</si>
  <si>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</si>
  <si>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</si>
  <si>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</si>
  <si>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</si>
  <si>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</si>
  <si>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</si>
  <si>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</si>
  <si>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</si>
  <si>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</si>
  <si>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</si>
  <si>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</si>
  <si>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</si>
  <si>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</si>
  <si>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</si>
  <si>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</si>
  <si>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</si>
  <si>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</si>
  <si>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</si>
  <si>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</si>
  <si>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</si>
  <si>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</si>
  <si>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</si>
  <si>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</si>
  <si>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</si>
  <si>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</si>
  <si>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</si>
  <si>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</si>
  <si>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</si>
  <si>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</si>
  <si>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</si>
  <si>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</si>
  <si>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</si>
  <si>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</si>
  <si>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</si>
  <si>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</si>
  <si>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</si>
  <si>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</si>
  <si>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</si>
  <si>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</si>
  <si>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</si>
  <si>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</si>
  <si>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</si>
  <si>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</si>
  <si>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</si>
  <si>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</si>
  <si>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</si>
  <si>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</si>
  <si>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</si>
  <si>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</si>
  <si>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</si>
  <si>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</si>
  <si>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</si>
  <si>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</si>
  <si>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</si>
  <si>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</si>
  <si>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</si>
  <si>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</si>
  <si>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</si>
  <si>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</si>
  <si>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</si>
  <si>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</si>
  <si>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</si>
  <si>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</si>
  <si>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</si>
  <si>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</si>
  <si>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</si>
  <si>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</si>
  <si>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</si>
  <si>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</si>
  <si>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</si>
  <si>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</si>
  <si>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</si>
  <si>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</si>
  <si>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</si>
  <si>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</si>
  <si>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</si>
  <si>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</si>
  <si>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</si>
  <si>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</si>
  <si>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</si>
  <si>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</si>
  <si>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</si>
  <si>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</si>
  <si>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</si>
  <si>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</si>
  <si>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</si>
  <si>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</si>
  <si>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</si>
  <si>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</si>
  <si>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</si>
  <si>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</si>
  <si>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</si>
  <si>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</si>
  <si>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</si>
  <si>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</si>
  <si>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</si>
  <si>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</si>
  <si>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</si>
  <si>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</si>
  <si>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</si>
  <si>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</si>
  <si>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</si>
  <si>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</si>
  <si>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</si>
  <si>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</si>
  <si>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</si>
  <si>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</si>
  <si>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</si>
  <si>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</si>
  <si>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</si>
  <si>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</si>
  <si>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</si>
  <si>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</si>
  <si>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</si>
  <si>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</si>
  <si>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</si>
  <si>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</si>
  <si>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</si>
  <si>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</si>
  <si>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</si>
  <si>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</si>
  <si>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</si>
  <si>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</si>
  <si>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</si>
  <si>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</si>
  <si>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</si>
  <si>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</si>
  <si>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</si>
  <si>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</si>
  <si>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</si>
  <si>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</si>
  <si>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</si>
  <si>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</si>
  <si>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</si>
  <si>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</si>
  <si>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</si>
  <si>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</si>
  <si>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</si>
  <si>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</si>
  <si>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</si>
  <si>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</si>
  <si>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</si>
  <si>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</si>
  <si>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</si>
  <si>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</si>
  <si>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</si>
  <si>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</si>
  <si>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</si>
  <si>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</si>
  <si>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</si>
  <si>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</si>
  <si>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</si>
  <si>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</si>
  <si>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</si>
  <si>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</si>
  <si>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</si>
  <si>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</si>
  <si>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</si>
  <si>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</si>
  <si>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</si>
  <si>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</si>
  <si>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</si>
  <si>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</si>
  <si>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</si>
  <si>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</si>
  <si>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</si>
  <si>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</si>
  <si>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</si>
  <si>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</si>
  <si>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</si>
  <si>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</si>
  <si>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</si>
  <si>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</si>
  <si>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</si>
  <si>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</si>
  <si>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</si>
  <si>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</si>
  <si>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</si>
  <si>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</si>
  <si>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</si>
  <si>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</si>
  <si>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</si>
  <si>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</si>
  <si>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</si>
  <si>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</si>
  <si>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</si>
  <si>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</si>
  <si>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</si>
  <si>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</si>
  <si>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</si>
  <si>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</si>
  <si>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</si>
  <si>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</si>
  <si>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</si>
  <si>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</si>
  <si>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</si>
  <si>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</si>
  <si>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</si>
  <si>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</si>
  <si>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</si>
  <si>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</si>
  <si>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</si>
  <si>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</si>
  <si>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</si>
  <si>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</si>
  <si>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</si>
  <si>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</si>
  <si>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</si>
  <si>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</si>
  <si>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</si>
  <si>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</si>
  <si>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</si>
  <si>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</si>
  <si>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</si>
  <si>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</si>
  <si>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</si>
  <si>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</si>
  <si>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</si>
  <si>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</si>
  <si>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</si>
  <si>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</si>
  <si>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</si>
  <si>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</si>
  <si>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</si>
  <si>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</si>
  <si>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</si>
  <si>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</si>
  <si>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</si>
  <si>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</si>
  <si>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</si>
  <si>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</si>
  <si>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</si>
  <si>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</si>
  <si>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</si>
  <si>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</si>
  <si>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</si>
  <si>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</si>
  <si>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</si>
  <si>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</si>
  <si>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</si>
  <si>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</si>
  <si>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</si>
  <si>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</si>
  <si>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</si>
  <si>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</si>
  <si>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</si>
  <si>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</si>
  <si>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</si>
  <si>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</si>
  <si>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</si>
  <si>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</si>
  <si>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</si>
  <si>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</si>
  <si>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</si>
  <si>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</si>
  <si>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</si>
  <si>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</si>
  <si>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</si>
  <si>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</si>
  <si>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</si>
  <si>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</si>
  <si>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</si>
  <si>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</si>
  <si>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</si>
  <si>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</si>
  <si>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</si>
  <si>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</si>
  <si>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</si>
  <si>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</si>
  <si>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</si>
  <si>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</si>
  <si>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</si>
  <si>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</si>
  <si>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</si>
  <si>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</si>
  <si>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</si>
  <si>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</si>
  <si>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</si>
  <si>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</si>
  <si>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</si>
  <si>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</si>
  <si>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</si>
  <si>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</si>
  <si>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</si>
  <si>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</si>
  <si>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</si>
  <si>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</si>
  <si>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</si>
  <si>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</si>
  <si>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</si>
  <si>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</si>
  <si>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</si>
  <si>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</si>
  <si>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</si>
  <si>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</si>
  <si>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</si>
  <si>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</si>
  <si>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</si>
  <si>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</si>
  <si>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</si>
  <si>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</si>
  <si>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</si>
  <si>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</si>
  <si>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</si>
  <si>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</si>
  <si>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</si>
  <si>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</si>
  <si>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</si>
  <si>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</si>
  <si>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</si>
  <si>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</si>
  <si>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</si>
  <si>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</si>
  <si>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</si>
  <si>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</si>
  <si>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</si>
  <si>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</si>
  <si>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</si>
  <si>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</si>
  <si>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</si>
  <si>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</si>
  <si>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</si>
  <si>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</si>
  <si>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</si>
  <si>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</si>
  <si>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</si>
  <si>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</si>
  <si>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</si>
  <si>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</si>
  <si>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</si>
  <si>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</si>
  <si>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</si>
  <si>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</si>
  <si>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</si>
  <si>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</si>
  <si>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</si>
  <si>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</si>
  <si>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</si>
  <si>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</si>
  <si>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</si>
  <si>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</si>
  <si>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</si>
  <si>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</si>
  <si>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</si>
  <si>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</si>
  <si>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</si>
  <si>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</si>
  <si>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</si>
  <si>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</si>
  <si>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</si>
  <si>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</si>
  <si>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</si>
  <si>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</si>
  <si>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</si>
  <si>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</si>
  <si>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</si>
  <si>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</si>
  <si>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</si>
  <si>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</si>
  <si>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</si>
  <si>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</si>
  <si>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</si>
  <si>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</si>
  <si>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</si>
  <si>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</si>
  <si>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</si>
  <si>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</si>
  <si>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</si>
  <si>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</si>
  <si>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</si>
  <si>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</si>
  <si>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</si>
  <si>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</si>
  <si>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</si>
  <si>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</si>
  <si>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</si>
  <si>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</si>
  <si>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</si>
  <si>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</si>
  <si>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</si>
  <si>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</si>
  <si>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</si>
  <si>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</si>
  <si>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</si>
  <si>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</si>
  <si>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</si>
  <si>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</si>
  <si>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</si>
  <si>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</si>
  <si>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</si>
  <si>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</si>
  <si>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</si>
  <si>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</si>
  <si>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</si>
  <si>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</si>
  <si>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</si>
  <si>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</si>
  <si>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</si>
  <si>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</si>
  <si>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</si>
  <si>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</si>
  <si>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</si>
  <si>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</si>
  <si>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</si>
  <si>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</si>
  <si>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</si>
  <si>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</si>
  <si>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</si>
  <si>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</si>
  <si>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</si>
  <si>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</si>
  <si>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</si>
  <si>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</si>
  <si>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</si>
  <si>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</si>
  <si>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</si>
  <si>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</si>
  <si>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</si>
  <si>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</si>
  <si>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</si>
  <si>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</si>
  <si>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</si>
  <si>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</si>
  <si>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</si>
  <si>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</si>
  <si>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</si>
  <si>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</si>
  <si>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</si>
  <si>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</si>
  <si>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</si>
  <si>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</si>
  <si>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</si>
  <si>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</si>
  <si>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</si>
  <si>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</si>
  <si>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</si>
  <si>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</si>
  <si>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</si>
  <si>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</si>
  <si>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</si>
  <si>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</si>
  <si>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</si>
  <si>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</si>
  <si>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</si>
  <si>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</si>
  <si>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</si>
  <si>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</si>
  <si>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</si>
  <si>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</si>
  <si>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</si>
  <si>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</si>
  <si>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</si>
  <si>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</si>
  <si>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</si>
  <si>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</si>
  <si>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</si>
  <si>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</si>
  <si>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</si>
  <si>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</si>
  <si>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</si>
  <si>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</si>
  <si>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</si>
  <si>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</si>
  <si>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</si>
  <si>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</si>
  <si>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</si>
  <si>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</si>
  <si>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</si>
  <si>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</si>
  <si>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</si>
  <si>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</si>
  <si>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</si>
  <si>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</si>
  <si>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</si>
  <si>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</si>
  <si>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</si>
  <si>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</si>
  <si>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</si>
  <si>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</si>
  <si>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</si>
  <si>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</si>
  <si>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</si>
  <si>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</si>
  <si>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</si>
  <si>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</si>
  <si>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</si>
  <si>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</si>
  <si>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</si>
  <si>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</si>
  <si>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</si>
  <si>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</si>
  <si>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</si>
  <si>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</si>
  <si>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</si>
  <si>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</si>
  <si>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</si>
  <si>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</si>
  <si>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</si>
  <si>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</si>
  <si>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</si>
  <si>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</si>
  <si>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</si>
  <si>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</si>
  <si>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</si>
  <si>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</si>
  <si>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</si>
  <si>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</si>
  <si>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</si>
  <si>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</si>
  <si>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</si>
  <si>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</si>
  <si>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</si>
  <si>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</si>
  <si>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</si>
  <si>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</si>
  <si>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</si>
  <si>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</si>
  <si>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</si>
  <si>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</si>
  <si>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</si>
  <si>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</si>
  <si>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</si>
  <si>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</si>
  <si>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</si>
  <si>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</si>
  <si>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</si>
  <si>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</si>
  <si>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</si>
  <si>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</si>
  <si>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</si>
  <si>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</si>
  <si>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</si>
  <si>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</si>
  <si>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</si>
  <si>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</si>
  <si>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</si>
  <si>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</si>
  <si>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</si>
  <si>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</si>
  <si>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</si>
  <si>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</si>
  <si>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</si>
  <si>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</si>
  <si>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</si>
  <si>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</si>
  <si>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</si>
  <si>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</si>
  <si>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</si>
  <si>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</si>
  <si>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</si>
  <si>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</si>
  <si>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</si>
  <si>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</si>
  <si>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</si>
  <si>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</si>
  <si>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</si>
  <si>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</si>
  <si>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</si>
  <si>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</si>
  <si>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</si>
  <si>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</si>
  <si>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</si>
  <si>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</si>
  <si>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</si>
  <si>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</si>
  <si>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</si>
  <si>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</si>
  <si>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</si>
  <si>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</si>
  <si>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</si>
  <si>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</si>
  <si>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</si>
  <si>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</si>
  <si>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</si>
  <si>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</si>
  <si>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</si>
  <si>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</si>
  <si>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</si>
  <si>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</si>
  <si>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</si>
  <si>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</si>
  <si>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</si>
  <si>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</si>
  <si>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</si>
  <si>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</si>
  <si>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</si>
  <si>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</si>
  <si>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</si>
  <si>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</si>
  <si>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</si>
  <si>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</si>
  <si>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</si>
  <si>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</si>
  <si>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</si>
  <si>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</si>
  <si>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</si>
  <si>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</si>
  <si>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</si>
  <si>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</si>
  <si>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</si>
  <si>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</si>
  <si>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</si>
  <si>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</si>
  <si>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</si>
  <si>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</si>
  <si>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</si>
  <si>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</si>
  <si>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</si>
  <si>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</si>
  <si>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</si>
  <si>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</si>
  <si>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</si>
  <si>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</si>
  <si>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</si>
  <si>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</si>
  <si>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</si>
  <si>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</si>
  <si>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</si>
  <si>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</si>
  <si>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</si>
  <si>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</si>
  <si>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</si>
  <si>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</si>
  <si>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</si>
  <si>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</si>
  <si>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</si>
  <si>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</si>
  <si>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</si>
  <si>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</si>
  <si>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</si>
  <si>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</si>
  <si>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</si>
  <si>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</si>
  <si>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</si>
  <si>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</si>
  <si>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</si>
  <si>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</si>
  <si>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</si>
  <si>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</si>
  <si>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</si>
  <si>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</si>
  <si>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</si>
  <si>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</si>
  <si>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</si>
  <si>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</si>
  <si>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</si>
  <si>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</si>
  <si>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</si>
  <si>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</si>
  <si>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</si>
  <si>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</si>
  <si>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</si>
  <si>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</si>
  <si>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</si>
  <si>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</si>
  <si>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</si>
  <si>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</si>
  <si>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</si>
  <si>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</si>
  <si>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</si>
  <si>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</si>
  <si>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</si>
  <si>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</si>
  <si>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</si>
  <si>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</si>
  <si>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</si>
  <si>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</si>
  <si>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</si>
  <si>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</si>
  <si>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</si>
  <si>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</si>
  <si>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</si>
  <si>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</si>
  <si>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</si>
  <si>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</si>
  <si>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</si>
  <si>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</si>
  <si>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</si>
  <si>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</si>
  <si>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</si>
  <si>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</si>
  <si>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</si>
  <si>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</si>
  <si>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</si>
  <si>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0239080</t>
  </si>
  <si>
    <t>Boer</t>
  </si>
  <si>
    <t>Victor</t>
  </si>
  <si>
    <t>N02BE01</t>
  </si>
  <si>
    <t>PARACETAMOL 10MG/ML INFVLST</t>
  </si>
  <si>
    <t>1 x / dag ||2 x / dag ||3 x / dag ||4 x / dag ||5 x / dag ||6 x / dag</t>
  </si>
  <si>
    <t>paracetamol</t>
  </si>
  <si>
    <t>pijn, acuut/post-operatief (kortdurend gebruik maximaal 2-3 dagen)</t>
  </si>
  <si>
    <t>infusievloeistof</t>
  </si>
  <si>
    <t>man</t>
  </si>
  <si>
    <t>Lab opmerking</t>
  </si>
  <si>
    <t>Ped Lijnen</t>
  </si>
  <si>
    <t>Opmerking continue iv medicatie</t>
  </si>
  <si>
    <t>17:00 uur Afspraken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</si>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</sst>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7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  <xf numFmtId="14" fontId="12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2" fillId="0" borderId="0" xfId="0" applyNumberFormat="1" applyFon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4"/>
              <a:ext cx="1362075" cy="695325"/>
              <a:chOff x="266700" y="428729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9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93"/>
  <sheetViews>
    <sheetView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8" customWidth="1"/>
    <col min="6" max="16384" width="9.140625" style="287"/>
  </cols>
  <sheetData>
    <row r="7" spans="4:18" s="760" customFormat="1" x14ac:dyDescent="0.2">
      <c r="E7" s="763"/>
    </row>
    <row r="8" spans="4:18" s="760" customFormat="1" x14ac:dyDescent="0.2">
      <c r="D8" s="761"/>
      <c r="E8" s="764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5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5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5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5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6" t="s">
        <v>3712</v>
      </c>
      <c r="F13" s="761"/>
      <c r="G13" s="762" t="str">
        <f>$G$20</f>
        <v>0.30.05-beta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4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4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7" t="s">
        <v>352</v>
      </c>
      <c r="G18" s="383" t="s">
        <v>3712</v>
      </c>
      <c r="J18" s="383" t="s">
        <v>6964</v>
      </c>
    </row>
    <row r="20" spans="5:10" x14ac:dyDescent="0.2">
      <c r="E20" s="924">
        <v>43244</v>
      </c>
      <c r="G20" s="288" t="s">
        <v>7930</v>
      </c>
      <c r="J20" s="288" t="s">
        <v>7931</v>
      </c>
    </row>
    <row r="21" spans="5:10" x14ac:dyDescent="0.2">
      <c r="E21" s="924">
        <v>43238</v>
      </c>
      <c r="G21" s="288" t="s">
        <v>7927</v>
      </c>
      <c r="J21" s="288" t="s">
        <v>7928</v>
      </c>
    </row>
    <row r="22" spans="5:10" x14ac:dyDescent="0.2">
      <c r="E22" s="924">
        <v>43196</v>
      </c>
      <c r="G22" s="288" t="s">
        <v>7912</v>
      </c>
      <c r="J22" s="288" t="s">
        <v>7911</v>
      </c>
    </row>
    <row r="23" spans="5:10" x14ac:dyDescent="0.2">
      <c r="E23" s="924" t="s">
        <v>7905</v>
      </c>
      <c r="G23" s="288" t="s">
        <v>7910</v>
      </c>
      <c r="J23" s="288" t="s">
        <v>7909</v>
      </c>
    </row>
    <row r="24" spans="5:10" x14ac:dyDescent="0.2">
      <c r="E24" s="924" t="s">
        <v>7905</v>
      </c>
      <c r="G24" s="288" t="s">
        <v>7907</v>
      </c>
      <c r="J24" s="288" t="s">
        <v>7908</v>
      </c>
    </row>
    <row r="25" spans="5:10" x14ac:dyDescent="0.2">
      <c r="E25" s="924" t="s">
        <v>7905</v>
      </c>
      <c r="G25" s="288" t="s">
        <v>7904</v>
      </c>
      <c r="J25" s="288" t="s">
        <v>7906</v>
      </c>
    </row>
    <row r="26" spans="5:10" x14ac:dyDescent="0.2">
      <c r="E26" s="924" t="s">
        <v>7837</v>
      </c>
      <c r="G26" s="288" t="s">
        <v>7838</v>
      </c>
      <c r="J26" s="288" t="s">
        <v>7839</v>
      </c>
    </row>
    <row r="27" spans="5:10" x14ac:dyDescent="0.2">
      <c r="E27" s="924" t="s">
        <v>7834</v>
      </c>
      <c r="G27" s="288" t="s">
        <v>7835</v>
      </c>
      <c r="J27" s="288" t="s">
        <v>7836</v>
      </c>
    </row>
    <row r="28" spans="5:10" x14ac:dyDescent="0.2">
      <c r="E28" s="924" t="s">
        <v>7707</v>
      </c>
      <c r="G28" s="288" t="s">
        <v>7832</v>
      </c>
      <c r="J28" s="288" t="s">
        <v>7833</v>
      </c>
    </row>
    <row r="29" spans="5:10" x14ac:dyDescent="0.2">
      <c r="E29" s="924" t="s">
        <v>7707</v>
      </c>
      <c r="G29" s="288" t="s">
        <v>7708</v>
      </c>
      <c r="J29" s="288" t="s">
        <v>7709</v>
      </c>
    </row>
    <row r="30" spans="5:10" x14ac:dyDescent="0.2">
      <c r="E30" s="924" t="s">
        <v>7704</v>
      </c>
      <c r="G30" s="288" t="s">
        <v>7705</v>
      </c>
      <c r="J30" s="288" t="s">
        <v>7706</v>
      </c>
    </row>
    <row r="31" spans="5:10" x14ac:dyDescent="0.2">
      <c r="E31" s="924" t="s">
        <v>7678</v>
      </c>
      <c r="G31" s="288" t="s">
        <v>7681</v>
      </c>
      <c r="J31" s="288" t="s">
        <v>7682</v>
      </c>
    </row>
    <row r="32" spans="5:10" x14ac:dyDescent="0.2">
      <c r="E32" s="924" t="s">
        <v>7678</v>
      </c>
      <c r="G32" s="288" t="s">
        <v>7679</v>
      </c>
      <c r="J32" s="288" t="s">
        <v>7680</v>
      </c>
    </row>
    <row r="33" spans="5:10" x14ac:dyDescent="0.2">
      <c r="E33" s="924" t="s">
        <v>7675</v>
      </c>
      <c r="G33" s="288" t="s">
        <v>7676</v>
      </c>
      <c r="J33" s="288" t="s">
        <v>7677</v>
      </c>
    </row>
    <row r="34" spans="5:10" x14ac:dyDescent="0.2">
      <c r="E34" s="924" t="s">
        <v>7664</v>
      </c>
      <c r="G34" s="288" t="s">
        <v>7665</v>
      </c>
      <c r="J34" s="288" t="s">
        <v>7666</v>
      </c>
    </row>
    <row r="35" spans="5:10" x14ac:dyDescent="0.2">
      <c r="E35" s="924" t="s">
        <v>7662</v>
      </c>
      <c r="G35" s="288" t="s">
        <v>7661</v>
      </c>
      <c r="J35" s="288" t="s">
        <v>7663</v>
      </c>
    </row>
    <row r="36" spans="5:10" x14ac:dyDescent="0.2">
      <c r="E36" s="924" t="s">
        <v>7655</v>
      </c>
      <c r="G36" s="288" t="s">
        <v>7654</v>
      </c>
      <c r="J36" s="288" t="s">
        <v>7653</v>
      </c>
    </row>
    <row r="37" spans="5:10" x14ac:dyDescent="0.2">
      <c r="E37" s="924" t="s">
        <v>7655</v>
      </c>
      <c r="G37" s="288" t="s">
        <v>7651</v>
      </c>
      <c r="J37" s="288" t="s">
        <v>7652</v>
      </c>
    </row>
    <row r="38" spans="5:10" x14ac:dyDescent="0.2">
      <c r="E38" s="924" t="s">
        <v>7542</v>
      </c>
      <c r="G38" s="288" t="s">
        <v>7649</v>
      </c>
      <c r="J38" s="288" t="s">
        <v>7650</v>
      </c>
    </row>
    <row r="39" spans="5:10" x14ac:dyDescent="0.2">
      <c r="E39" s="924" t="s">
        <v>7542</v>
      </c>
      <c r="G39" s="288" t="s">
        <v>7555</v>
      </c>
      <c r="J39" s="288" t="s">
        <v>7556</v>
      </c>
    </row>
    <row r="40" spans="5:10" x14ac:dyDescent="0.2">
      <c r="E40" s="924" t="s">
        <v>7542</v>
      </c>
      <c r="G40" s="288" t="s">
        <v>7553</v>
      </c>
      <c r="J40" s="288" t="s">
        <v>7554</v>
      </c>
    </row>
    <row r="41" spans="5:10" x14ac:dyDescent="0.2">
      <c r="E41" s="924" t="s">
        <v>7542</v>
      </c>
      <c r="G41" s="288" t="s">
        <v>7551</v>
      </c>
      <c r="J41" s="288" t="s">
        <v>7552</v>
      </c>
    </row>
    <row r="42" spans="5:10" x14ac:dyDescent="0.2">
      <c r="E42" s="924" t="s">
        <v>7542</v>
      </c>
      <c r="G42" s="288" t="s">
        <v>7549</v>
      </c>
      <c r="J42" s="288" t="s">
        <v>7550</v>
      </c>
    </row>
    <row r="43" spans="5:10" x14ac:dyDescent="0.2">
      <c r="E43" s="924" t="s">
        <v>7542</v>
      </c>
      <c r="G43" s="288" t="s">
        <v>7547</v>
      </c>
      <c r="J43" s="288" t="s">
        <v>7548</v>
      </c>
    </row>
    <row r="44" spans="5:10" x14ac:dyDescent="0.2">
      <c r="E44" s="924" t="s">
        <v>7542</v>
      </c>
      <c r="G44" s="288" t="s">
        <v>7545</v>
      </c>
      <c r="J44" s="288" t="s">
        <v>7546</v>
      </c>
    </row>
    <row r="45" spans="5:10" x14ac:dyDescent="0.2">
      <c r="E45" s="924" t="s">
        <v>7542</v>
      </c>
      <c r="G45" s="288" t="s">
        <v>7543</v>
      </c>
      <c r="J45" s="288" t="s">
        <v>7544</v>
      </c>
    </row>
    <row r="46" spans="5:10" x14ac:dyDescent="0.2">
      <c r="E46" s="924" t="s">
        <v>7530</v>
      </c>
      <c r="G46" s="288" t="s">
        <v>7535</v>
      </c>
      <c r="J46" s="288" t="s">
        <v>7536</v>
      </c>
    </row>
    <row r="47" spans="5:10" x14ac:dyDescent="0.2">
      <c r="E47" s="924" t="s">
        <v>7530</v>
      </c>
      <c r="G47" s="288" t="s">
        <v>7533</v>
      </c>
      <c r="J47" s="288" t="s">
        <v>7534</v>
      </c>
    </row>
    <row r="48" spans="5:10" x14ac:dyDescent="0.2">
      <c r="E48" s="924" t="s">
        <v>7530</v>
      </c>
      <c r="G48" s="288" t="s">
        <v>7531</v>
      </c>
      <c r="J48" s="288" t="s">
        <v>7532</v>
      </c>
    </row>
    <row r="49" spans="5:10" x14ac:dyDescent="0.2">
      <c r="E49" s="924" t="s">
        <v>7529</v>
      </c>
      <c r="G49" s="288" t="s">
        <v>7527</v>
      </c>
      <c r="J49" s="288" t="s">
        <v>7528</v>
      </c>
    </row>
    <row r="50" spans="5:10" x14ac:dyDescent="0.2">
      <c r="E50" s="924" t="s">
        <v>7529</v>
      </c>
      <c r="G50" s="288" t="s">
        <v>7525</v>
      </c>
      <c r="J50" s="288" t="s">
        <v>7526</v>
      </c>
    </row>
    <row r="51" spans="5:10" x14ac:dyDescent="0.2">
      <c r="E51" s="924" t="s">
        <v>7506</v>
      </c>
      <c r="G51" s="288" t="s">
        <v>7523</v>
      </c>
      <c r="J51" s="288" t="s">
        <v>7524</v>
      </c>
    </row>
    <row r="52" spans="5:10" x14ac:dyDescent="0.2">
      <c r="E52" s="924" t="s">
        <v>7506</v>
      </c>
      <c r="G52" s="288" t="s">
        <v>7521</v>
      </c>
      <c r="J52" s="288" t="s">
        <v>7520</v>
      </c>
    </row>
    <row r="53" spans="5:10" x14ac:dyDescent="0.2">
      <c r="E53" s="924" t="s">
        <v>7506</v>
      </c>
      <c r="G53" s="288" t="s">
        <v>7519</v>
      </c>
      <c r="J53" s="288" t="s">
        <v>7522</v>
      </c>
    </row>
    <row r="54" spans="5:10" x14ac:dyDescent="0.2">
      <c r="E54" s="924" t="s">
        <v>7506</v>
      </c>
      <c r="G54" s="288" t="s">
        <v>7517</v>
      </c>
      <c r="J54" s="288" t="s">
        <v>7518</v>
      </c>
    </row>
    <row r="55" spans="5:10" x14ac:dyDescent="0.2">
      <c r="E55" s="924" t="s">
        <v>7506</v>
      </c>
      <c r="G55" s="288" t="s">
        <v>7515</v>
      </c>
      <c r="J55" s="288" t="s">
        <v>7516</v>
      </c>
    </row>
    <row r="56" spans="5:10" x14ac:dyDescent="0.2">
      <c r="E56" s="924" t="s">
        <v>7506</v>
      </c>
      <c r="G56" s="288" t="s">
        <v>7513</v>
      </c>
      <c r="J56" s="288" t="s">
        <v>7514</v>
      </c>
    </row>
    <row r="57" spans="5:10" x14ac:dyDescent="0.2">
      <c r="E57" s="924" t="s">
        <v>7506</v>
      </c>
      <c r="G57" s="288" t="s">
        <v>7511</v>
      </c>
      <c r="J57" s="288" t="s">
        <v>7512</v>
      </c>
    </row>
    <row r="58" spans="5:10" x14ac:dyDescent="0.2">
      <c r="E58" s="924" t="s">
        <v>7506</v>
      </c>
      <c r="G58" s="288" t="s">
        <v>7509</v>
      </c>
      <c r="J58" s="288" t="s">
        <v>7510</v>
      </c>
    </row>
    <row r="59" spans="5:10" x14ac:dyDescent="0.2">
      <c r="E59" s="924" t="s">
        <v>7506</v>
      </c>
      <c r="G59" s="288" t="s">
        <v>7507</v>
      </c>
      <c r="J59" s="288" t="s">
        <v>7508</v>
      </c>
    </row>
    <row r="60" spans="5:10" x14ac:dyDescent="0.2">
      <c r="E60" s="924" t="s">
        <v>7506</v>
      </c>
      <c r="G60" s="288" t="s">
        <v>7504</v>
      </c>
      <c r="J60" s="288" t="s">
        <v>7505</v>
      </c>
    </row>
    <row r="61" spans="5:10" x14ac:dyDescent="0.2">
      <c r="E61" s="924" t="s">
        <v>7498</v>
      </c>
      <c r="G61" s="288" t="s">
        <v>7501</v>
      </c>
      <c r="J61" s="288" t="s">
        <v>7502</v>
      </c>
    </row>
    <row r="62" spans="5:10" x14ac:dyDescent="0.2">
      <c r="E62" s="924" t="s">
        <v>7498</v>
      </c>
      <c r="G62" s="288" t="s">
        <v>7500</v>
      </c>
      <c r="J62" s="288" t="s">
        <v>7503</v>
      </c>
    </row>
    <row r="63" spans="5:10" x14ac:dyDescent="0.2">
      <c r="E63" s="924" t="s">
        <v>7498</v>
      </c>
      <c r="G63" s="288" t="s">
        <v>7496</v>
      </c>
      <c r="J63" s="288" t="s">
        <v>7497</v>
      </c>
    </row>
    <row r="64" spans="5:10" x14ac:dyDescent="0.2">
      <c r="E64" s="924" t="s">
        <v>7484</v>
      </c>
      <c r="G64" s="288" t="s">
        <v>7487</v>
      </c>
      <c r="J64" s="288" t="s">
        <v>7488</v>
      </c>
    </row>
    <row r="65" spans="5:10" x14ac:dyDescent="0.2">
      <c r="E65" s="924" t="s">
        <v>7484</v>
      </c>
      <c r="G65" s="288" t="s">
        <v>7485</v>
      </c>
      <c r="J65" s="288" t="s">
        <v>7486</v>
      </c>
    </row>
    <row r="66" spans="5:10" x14ac:dyDescent="0.2">
      <c r="E66" s="924" t="s">
        <v>7472</v>
      </c>
      <c r="G66" s="288" t="s">
        <v>7482</v>
      </c>
      <c r="J66" s="288" t="s">
        <v>7483</v>
      </c>
    </row>
    <row r="67" spans="5:10" x14ac:dyDescent="0.2">
      <c r="E67" s="924" t="s">
        <v>7472</v>
      </c>
      <c r="G67" s="288" t="s">
        <v>7481</v>
      </c>
      <c r="J67" s="288" t="s">
        <v>7491</v>
      </c>
    </row>
    <row r="68" spans="5:10" x14ac:dyDescent="0.2">
      <c r="E68" s="924" t="s">
        <v>7472</v>
      </c>
      <c r="G68" s="288" t="s">
        <v>7478</v>
      </c>
      <c r="J68" s="288" t="s">
        <v>7479</v>
      </c>
    </row>
    <row r="69" spans="5:10" x14ac:dyDescent="0.2">
      <c r="E69" s="924" t="s">
        <v>7472</v>
      </c>
      <c r="G69" s="288" t="s">
        <v>7477</v>
      </c>
      <c r="J69" s="288" t="s">
        <v>7476</v>
      </c>
    </row>
    <row r="70" spans="5:10" x14ac:dyDescent="0.2">
      <c r="E70" s="924" t="s">
        <v>7472</v>
      </c>
      <c r="G70" s="288" t="s">
        <v>7473</v>
      </c>
      <c r="J70" s="288" t="s">
        <v>7474</v>
      </c>
    </row>
    <row r="71" spans="5:10" x14ac:dyDescent="0.2">
      <c r="E71" s="924" t="s">
        <v>7471</v>
      </c>
      <c r="G71" s="288" t="s">
        <v>7469</v>
      </c>
      <c r="J71" s="288" t="s">
        <v>7470</v>
      </c>
    </row>
    <row r="72" spans="5:10" x14ac:dyDescent="0.2">
      <c r="E72" s="924" t="s">
        <v>7460</v>
      </c>
      <c r="G72" s="288" t="s">
        <v>7467</v>
      </c>
      <c r="J72" s="288" t="s">
        <v>7468</v>
      </c>
    </row>
    <row r="73" spans="5:10" x14ac:dyDescent="0.2">
      <c r="E73" s="924" t="s">
        <v>7460</v>
      </c>
      <c r="G73" s="288" t="s">
        <v>7464</v>
      </c>
      <c r="J73" s="288" t="s">
        <v>7465</v>
      </c>
    </row>
    <row r="74" spans="5:10" x14ac:dyDescent="0.2">
      <c r="E74" s="924" t="s">
        <v>7460</v>
      </c>
      <c r="G74" s="288" t="s">
        <v>7461</v>
      </c>
      <c r="J74" s="288" t="s">
        <v>7462</v>
      </c>
    </row>
    <row r="75" spans="5:10" x14ac:dyDescent="0.2">
      <c r="E75" s="924" t="s">
        <v>7460</v>
      </c>
      <c r="G75" s="288" t="s">
        <v>7459</v>
      </c>
      <c r="J75" s="288" t="s">
        <v>7458</v>
      </c>
    </row>
    <row r="76" spans="5:10" x14ac:dyDescent="0.2">
      <c r="E76" s="924" t="s">
        <v>7460</v>
      </c>
      <c r="G76" s="288" t="s">
        <v>7454</v>
      </c>
      <c r="J76" s="288" t="s">
        <v>7490</v>
      </c>
    </row>
    <row r="77" spans="5:10" x14ac:dyDescent="0.2">
      <c r="E77" s="924" t="s">
        <v>7439</v>
      </c>
      <c r="G77" s="288" t="s">
        <v>7452</v>
      </c>
      <c r="J77" s="288" t="s">
        <v>7453</v>
      </c>
    </row>
    <row r="78" spans="5:10" x14ac:dyDescent="0.2">
      <c r="E78" s="924" t="s">
        <v>7439</v>
      </c>
      <c r="G78" s="288" t="s">
        <v>7449</v>
      </c>
      <c r="J78" s="288" t="s">
        <v>7450</v>
      </c>
    </row>
    <row r="79" spans="5:10" x14ac:dyDescent="0.2">
      <c r="E79" s="924" t="s">
        <v>7439</v>
      </c>
      <c r="G79" s="288" t="s">
        <v>7447</v>
      </c>
      <c r="J79" s="288" t="s">
        <v>7448</v>
      </c>
    </row>
    <row r="80" spans="5:10" x14ac:dyDescent="0.2">
      <c r="E80" s="924" t="s">
        <v>7439</v>
      </c>
      <c r="G80" s="288" t="s">
        <v>7442</v>
      </c>
      <c r="J80" s="288" t="s">
        <v>7443</v>
      </c>
    </row>
    <row r="81" spans="5:10" x14ac:dyDescent="0.2">
      <c r="E81" s="924" t="s">
        <v>7439</v>
      </c>
      <c r="G81" s="288" t="s">
        <v>7440</v>
      </c>
      <c r="J81" s="288" t="s">
        <v>7451</v>
      </c>
    </row>
    <row r="82" spans="5:10" x14ac:dyDescent="0.2">
      <c r="E82" s="924" t="s">
        <v>7434</v>
      </c>
      <c r="G82" s="288" t="s">
        <v>7437</v>
      </c>
      <c r="J82" s="288" t="s">
        <v>7438</v>
      </c>
    </row>
    <row r="83" spans="5:10" x14ac:dyDescent="0.2">
      <c r="E83" s="924" t="s">
        <v>7434</v>
      </c>
      <c r="G83" s="288" t="s">
        <v>7435</v>
      </c>
      <c r="J83" s="288" t="s">
        <v>7436</v>
      </c>
    </row>
    <row r="84" spans="5:10" x14ac:dyDescent="0.2">
      <c r="E84" s="924" t="s">
        <v>7405</v>
      </c>
      <c r="G84" s="288" t="s">
        <v>7413</v>
      </c>
      <c r="J84" s="288" t="s">
        <v>7415</v>
      </c>
    </row>
    <row r="85" spans="5:10" x14ac:dyDescent="0.2">
      <c r="E85" s="924" t="s">
        <v>7405</v>
      </c>
      <c r="G85" s="288" t="s">
        <v>7412</v>
      </c>
      <c r="J85" s="288" t="s">
        <v>7414</v>
      </c>
    </row>
    <row r="86" spans="5:10" x14ac:dyDescent="0.2">
      <c r="E86" s="924" t="s">
        <v>7405</v>
      </c>
      <c r="G86" s="288" t="s">
        <v>7410</v>
      </c>
      <c r="J86" s="288" t="s">
        <v>7411</v>
      </c>
    </row>
    <row r="87" spans="5:10" x14ac:dyDescent="0.2">
      <c r="E87" s="924" t="s">
        <v>7405</v>
      </c>
      <c r="G87" s="288" t="s">
        <v>7408</v>
      </c>
      <c r="J87" s="288" t="s">
        <v>7409</v>
      </c>
    </row>
    <row r="88" spans="5:10" x14ac:dyDescent="0.2">
      <c r="E88" s="924" t="s">
        <v>7405</v>
      </c>
      <c r="G88" s="288" t="s">
        <v>7406</v>
      </c>
      <c r="J88" s="288" t="s">
        <v>7407</v>
      </c>
    </row>
    <row r="89" spans="5:10" x14ac:dyDescent="0.2">
      <c r="E89" s="924" t="s">
        <v>7383</v>
      </c>
      <c r="G89" s="288" t="s">
        <v>7403</v>
      </c>
      <c r="J89" s="288" t="s">
        <v>7404</v>
      </c>
    </row>
    <row r="90" spans="5:10" x14ac:dyDescent="0.2">
      <c r="E90" s="924" t="s">
        <v>7383</v>
      </c>
      <c r="G90" s="288" t="s">
        <v>7398</v>
      </c>
      <c r="J90" s="288" t="s">
        <v>7399</v>
      </c>
    </row>
    <row r="91" spans="5:10" x14ac:dyDescent="0.2">
      <c r="E91" s="924" t="s">
        <v>7383</v>
      </c>
      <c r="G91" s="288" t="s">
        <v>7396</v>
      </c>
      <c r="J91" s="288" t="s">
        <v>7397</v>
      </c>
    </row>
    <row r="92" spans="5:10" x14ac:dyDescent="0.2">
      <c r="E92" s="924" t="s">
        <v>7383</v>
      </c>
      <c r="G92" s="288" t="s">
        <v>7393</v>
      </c>
      <c r="J92" s="288" t="s">
        <v>7394</v>
      </c>
    </row>
    <row r="93" spans="5:10" x14ac:dyDescent="0.2">
      <c r="E93" s="924" t="s">
        <v>7383</v>
      </c>
      <c r="G93" s="288" t="s">
        <v>7392</v>
      </c>
      <c r="J93" s="288" t="s">
        <v>7395</v>
      </c>
    </row>
    <row r="94" spans="5:10" x14ac:dyDescent="0.2">
      <c r="E94" s="924" t="s">
        <v>7383</v>
      </c>
      <c r="G94" s="288" t="s">
        <v>7390</v>
      </c>
      <c r="J94" s="288" t="s">
        <v>7391</v>
      </c>
    </row>
    <row r="95" spans="5:10" x14ac:dyDescent="0.2">
      <c r="E95" s="924" t="s">
        <v>7383</v>
      </c>
      <c r="G95" s="288" t="s">
        <v>7388</v>
      </c>
      <c r="J95" s="288" t="s">
        <v>7389</v>
      </c>
    </row>
    <row r="96" spans="5:10" x14ac:dyDescent="0.2">
      <c r="E96" s="924" t="s">
        <v>7383</v>
      </c>
      <c r="G96" s="288" t="s">
        <v>7386</v>
      </c>
      <c r="J96" s="288" t="s">
        <v>7387</v>
      </c>
    </row>
    <row r="97" spans="5:10" x14ac:dyDescent="0.2">
      <c r="E97" s="924" t="s">
        <v>7383</v>
      </c>
      <c r="G97" s="288" t="s">
        <v>7384</v>
      </c>
      <c r="J97" s="288" t="s">
        <v>7385</v>
      </c>
    </row>
    <row r="98" spans="5:10" x14ac:dyDescent="0.2">
      <c r="E98" s="924" t="s">
        <v>7376</v>
      </c>
      <c r="G98" s="288" t="s">
        <v>7381</v>
      </c>
      <c r="J98" s="288" t="s">
        <v>7382</v>
      </c>
    </row>
    <row r="99" spans="5:10" x14ac:dyDescent="0.2">
      <c r="E99" s="924" t="s">
        <v>7376</v>
      </c>
      <c r="G99" s="288" t="s">
        <v>7379</v>
      </c>
      <c r="J99" s="288" t="s">
        <v>7380</v>
      </c>
    </row>
    <row r="100" spans="5:10" x14ac:dyDescent="0.2">
      <c r="E100" s="924" t="s">
        <v>7376</v>
      </c>
      <c r="G100" s="288" t="s">
        <v>7377</v>
      </c>
      <c r="J100" s="288" t="s">
        <v>7378</v>
      </c>
    </row>
    <row r="101" spans="5:10" x14ac:dyDescent="0.2">
      <c r="E101" s="924" t="s">
        <v>7367</v>
      </c>
      <c r="G101" s="288" t="s">
        <v>7368</v>
      </c>
      <c r="J101" s="288" t="s">
        <v>7369</v>
      </c>
    </row>
    <row r="102" spans="5:10" x14ac:dyDescent="0.2">
      <c r="E102" s="924" t="s">
        <v>7360</v>
      </c>
      <c r="G102" s="288" t="s">
        <v>7364</v>
      </c>
      <c r="J102" s="288" t="s">
        <v>7366</v>
      </c>
    </row>
    <row r="103" spans="5:10" x14ac:dyDescent="0.2">
      <c r="E103" s="924" t="s">
        <v>7360</v>
      </c>
      <c r="G103" s="288" t="s">
        <v>7363</v>
      </c>
      <c r="J103" s="288" t="s">
        <v>7365</v>
      </c>
    </row>
    <row r="104" spans="5:10" x14ac:dyDescent="0.2">
      <c r="E104" s="924" t="s">
        <v>7360</v>
      </c>
      <c r="G104" s="288" t="s">
        <v>7361</v>
      </c>
      <c r="J104" s="288" t="s">
        <v>7362</v>
      </c>
    </row>
    <row r="105" spans="5:10" x14ac:dyDescent="0.2">
      <c r="E105" s="924" t="s">
        <v>7340</v>
      </c>
      <c r="G105" s="288" t="s">
        <v>7355</v>
      </c>
      <c r="J105" s="288" t="s">
        <v>7356</v>
      </c>
    </row>
    <row r="106" spans="5:10" x14ac:dyDescent="0.2">
      <c r="E106" s="924" t="s">
        <v>7340</v>
      </c>
      <c r="G106" s="288" t="s">
        <v>7353</v>
      </c>
      <c r="J106" s="288" t="s">
        <v>7354</v>
      </c>
    </row>
    <row r="107" spans="5:10" x14ac:dyDescent="0.2">
      <c r="E107" s="924" t="s">
        <v>7340</v>
      </c>
      <c r="G107" s="288" t="s">
        <v>7351</v>
      </c>
      <c r="J107" s="288" t="s">
        <v>7352</v>
      </c>
    </row>
    <row r="108" spans="5:10" x14ac:dyDescent="0.2">
      <c r="E108" s="924" t="s">
        <v>7340</v>
      </c>
      <c r="G108" s="288" t="s">
        <v>7349</v>
      </c>
      <c r="J108" s="288" t="s">
        <v>7350</v>
      </c>
    </row>
    <row r="109" spans="5:10" x14ac:dyDescent="0.2">
      <c r="E109" s="924" t="s">
        <v>7340</v>
      </c>
      <c r="G109" s="288" t="s">
        <v>7347</v>
      </c>
      <c r="J109" s="288" t="s">
        <v>7348</v>
      </c>
    </row>
    <row r="110" spans="5:10" x14ac:dyDescent="0.2">
      <c r="E110" s="924" t="s">
        <v>7340</v>
      </c>
      <c r="G110" s="288" t="s">
        <v>7345</v>
      </c>
      <c r="J110" s="288" t="s">
        <v>7346</v>
      </c>
    </row>
    <row r="111" spans="5:10" x14ac:dyDescent="0.2">
      <c r="E111" s="924" t="s">
        <v>7340</v>
      </c>
      <c r="G111" s="288" t="s">
        <v>7343</v>
      </c>
      <c r="J111" s="288" t="s">
        <v>7344</v>
      </c>
    </row>
    <row r="112" spans="5:10" x14ac:dyDescent="0.2">
      <c r="E112" s="924" t="s">
        <v>7340</v>
      </c>
      <c r="G112" s="288" t="s">
        <v>7341</v>
      </c>
      <c r="J112" s="288" t="s">
        <v>7342</v>
      </c>
    </row>
    <row r="113" spans="5:10" x14ac:dyDescent="0.2">
      <c r="E113" s="924" t="s">
        <v>7331</v>
      </c>
      <c r="G113" s="288" t="s">
        <v>7338</v>
      </c>
      <c r="J113" s="288" t="s">
        <v>7339</v>
      </c>
    </row>
    <row r="114" spans="5:10" x14ac:dyDescent="0.2">
      <c r="E114" s="924" t="s">
        <v>7331</v>
      </c>
      <c r="G114" s="288" t="s">
        <v>7335</v>
      </c>
      <c r="J114" s="288" t="s">
        <v>7337</v>
      </c>
    </row>
    <row r="115" spans="5:10" x14ac:dyDescent="0.2">
      <c r="E115" s="924" t="s">
        <v>7331</v>
      </c>
      <c r="G115" s="288" t="s">
        <v>7334</v>
      </c>
      <c r="J115" s="288" t="s">
        <v>7336</v>
      </c>
    </row>
    <row r="116" spans="5:10" x14ac:dyDescent="0.2">
      <c r="E116" s="924" t="s">
        <v>7331</v>
      </c>
      <c r="G116" s="288" t="s">
        <v>7332</v>
      </c>
      <c r="J116" s="288" t="s">
        <v>7333</v>
      </c>
    </row>
    <row r="117" spans="5:10" x14ac:dyDescent="0.2">
      <c r="E117" s="924" t="s">
        <v>7320</v>
      </c>
      <c r="G117" s="288" t="s">
        <v>7329</v>
      </c>
      <c r="J117" s="288" t="s">
        <v>7330</v>
      </c>
    </row>
    <row r="118" spans="5:10" x14ac:dyDescent="0.2">
      <c r="E118" s="924" t="s">
        <v>7320</v>
      </c>
      <c r="G118" s="288" t="s">
        <v>7327</v>
      </c>
      <c r="J118" s="288" t="s">
        <v>7328</v>
      </c>
    </row>
    <row r="119" spans="5:10" x14ac:dyDescent="0.2">
      <c r="E119" s="924" t="s">
        <v>7320</v>
      </c>
      <c r="G119" s="288" t="s">
        <v>7325</v>
      </c>
      <c r="J119" s="288" t="s">
        <v>7326</v>
      </c>
    </row>
    <row r="120" spans="5:10" x14ac:dyDescent="0.2">
      <c r="E120" s="924" t="s">
        <v>7320</v>
      </c>
      <c r="G120" s="288" t="s">
        <v>7323</v>
      </c>
      <c r="J120" s="288" t="s">
        <v>7324</v>
      </c>
    </row>
    <row r="121" spans="5:10" x14ac:dyDescent="0.2">
      <c r="E121" s="924" t="s">
        <v>7320</v>
      </c>
      <c r="G121" s="288" t="s">
        <v>7321</v>
      </c>
      <c r="J121" s="288" t="s">
        <v>7322</v>
      </c>
    </row>
    <row r="122" spans="5:10" x14ac:dyDescent="0.2">
      <c r="E122" s="924" t="s">
        <v>7313</v>
      </c>
      <c r="G122" s="288" t="s">
        <v>7318</v>
      </c>
      <c r="J122" s="288" t="s">
        <v>7319</v>
      </c>
    </row>
    <row r="123" spans="5:10" x14ac:dyDescent="0.2">
      <c r="E123" s="924" t="s">
        <v>7313</v>
      </c>
      <c r="G123" s="288" t="s">
        <v>7316</v>
      </c>
      <c r="J123" s="288" t="s">
        <v>7317</v>
      </c>
    </row>
    <row r="124" spans="5:10" x14ac:dyDescent="0.2">
      <c r="E124" s="924" t="s">
        <v>7313</v>
      </c>
      <c r="G124" s="288" t="s">
        <v>7314</v>
      </c>
      <c r="J124" s="288" t="s">
        <v>7315</v>
      </c>
    </row>
    <row r="125" spans="5:10" x14ac:dyDescent="0.2">
      <c r="E125" s="924" t="s">
        <v>7310</v>
      </c>
      <c r="G125" s="288" t="s">
        <v>7311</v>
      </c>
      <c r="J125" s="288" t="s">
        <v>7312</v>
      </c>
    </row>
    <row r="126" spans="5:10" x14ac:dyDescent="0.2">
      <c r="E126" s="924" t="s">
        <v>7287</v>
      </c>
      <c r="G126" s="288" t="s">
        <v>7307</v>
      </c>
      <c r="J126" s="288" t="s">
        <v>7308</v>
      </c>
    </row>
    <row r="127" spans="5:10" x14ac:dyDescent="0.2">
      <c r="E127" s="924" t="s">
        <v>7287</v>
      </c>
      <c r="G127" s="288" t="s">
        <v>7290</v>
      </c>
      <c r="J127" s="288" t="s">
        <v>7309</v>
      </c>
    </row>
    <row r="128" spans="5:10" x14ac:dyDescent="0.2">
      <c r="E128" s="924" t="s">
        <v>7287</v>
      </c>
      <c r="G128" s="288" t="s">
        <v>7288</v>
      </c>
      <c r="J128" s="288" t="s">
        <v>7289</v>
      </c>
    </row>
    <row r="129" spans="5:10" x14ac:dyDescent="0.2">
      <c r="E129" s="924" t="s">
        <v>7287</v>
      </c>
      <c r="G129" s="288" t="s">
        <v>7285</v>
      </c>
      <c r="J129" s="288" t="s">
        <v>7286</v>
      </c>
    </row>
    <row r="130" spans="5:10" x14ac:dyDescent="0.2">
      <c r="E130" s="924" t="s">
        <v>7239</v>
      </c>
      <c r="G130" s="288" t="s">
        <v>7264</v>
      </c>
      <c r="J130" s="288" t="s">
        <v>7265</v>
      </c>
    </row>
    <row r="131" spans="5:10" x14ac:dyDescent="0.2">
      <c r="E131" s="924" t="s">
        <v>7239</v>
      </c>
      <c r="G131" s="288" t="s">
        <v>7262</v>
      </c>
      <c r="J131" s="288" t="s">
        <v>7263</v>
      </c>
    </row>
    <row r="132" spans="5:10" x14ac:dyDescent="0.2">
      <c r="E132" s="924" t="s">
        <v>7239</v>
      </c>
      <c r="G132" s="288" t="s">
        <v>7260</v>
      </c>
      <c r="J132" s="288" t="s">
        <v>7261</v>
      </c>
    </row>
    <row r="133" spans="5:10" x14ac:dyDescent="0.2">
      <c r="E133" s="924" t="s">
        <v>7239</v>
      </c>
      <c r="G133" s="288" t="s">
        <v>7258</v>
      </c>
      <c r="J133" s="288" t="s">
        <v>7259</v>
      </c>
    </row>
    <row r="134" spans="5:10" x14ac:dyDescent="0.2">
      <c r="E134" s="924" t="s">
        <v>7239</v>
      </c>
      <c r="G134" s="288" t="s">
        <v>7257</v>
      </c>
      <c r="J134" s="288" t="s">
        <v>7256</v>
      </c>
    </row>
    <row r="135" spans="5:10" x14ac:dyDescent="0.2">
      <c r="E135" s="924" t="s">
        <v>7239</v>
      </c>
      <c r="G135" s="288" t="s">
        <v>7254</v>
      </c>
      <c r="J135" s="288" t="s">
        <v>7255</v>
      </c>
    </row>
    <row r="136" spans="5:10" x14ac:dyDescent="0.2">
      <c r="E136" s="924" t="s">
        <v>7239</v>
      </c>
      <c r="G136" s="288" t="s">
        <v>7252</v>
      </c>
      <c r="J136" s="288" t="s">
        <v>7253</v>
      </c>
    </row>
    <row r="137" spans="5:10" x14ac:dyDescent="0.2">
      <c r="E137" s="924" t="s">
        <v>7239</v>
      </c>
      <c r="G137" s="288" t="s">
        <v>7250</v>
      </c>
      <c r="J137" s="288" t="s">
        <v>7251</v>
      </c>
    </row>
    <row r="138" spans="5:10" x14ac:dyDescent="0.2">
      <c r="E138" s="924" t="s">
        <v>7239</v>
      </c>
      <c r="G138" s="288" t="s">
        <v>7248</v>
      </c>
      <c r="J138" s="288" t="s">
        <v>7249</v>
      </c>
    </row>
    <row r="139" spans="5:10" x14ac:dyDescent="0.2">
      <c r="E139" s="924" t="s">
        <v>7239</v>
      </c>
      <c r="G139" s="288" t="s">
        <v>7246</v>
      </c>
      <c r="J139" s="288" t="s">
        <v>7247</v>
      </c>
    </row>
    <row r="140" spans="5:10" x14ac:dyDescent="0.2">
      <c r="E140" s="924" t="s">
        <v>7239</v>
      </c>
      <c r="G140" s="288" t="s">
        <v>7245</v>
      </c>
      <c r="J140" s="288" t="s">
        <v>7244</v>
      </c>
    </row>
    <row r="141" spans="5:10" x14ac:dyDescent="0.2">
      <c r="E141" s="924" t="s">
        <v>7239</v>
      </c>
      <c r="G141" s="288" t="s">
        <v>7243</v>
      </c>
      <c r="J141" s="288" t="s">
        <v>7242</v>
      </c>
    </row>
    <row r="142" spans="5:10" x14ac:dyDescent="0.2">
      <c r="E142" s="924" t="s">
        <v>7239</v>
      </c>
      <c r="G142" s="288" t="s">
        <v>7241</v>
      </c>
      <c r="J142" s="288" t="s">
        <v>7238</v>
      </c>
    </row>
    <row r="143" spans="5:10" x14ac:dyDescent="0.2">
      <c r="E143" s="924" t="s">
        <v>7239</v>
      </c>
      <c r="G143" s="288" t="s">
        <v>7240</v>
      </c>
      <c r="J143" s="288" t="s">
        <v>7237</v>
      </c>
    </row>
    <row r="144" spans="5:10" x14ac:dyDescent="0.2">
      <c r="E144" s="924" t="s">
        <v>7169</v>
      </c>
      <c r="G144" s="288" t="s">
        <v>7170</v>
      </c>
      <c r="J144" s="288" t="s">
        <v>7171</v>
      </c>
    </row>
    <row r="145" spans="5:10" x14ac:dyDescent="0.2">
      <c r="E145" s="924" t="s">
        <v>7161</v>
      </c>
      <c r="G145" s="288" t="s">
        <v>7167</v>
      </c>
      <c r="J145" s="288" t="s">
        <v>7168</v>
      </c>
    </row>
    <row r="146" spans="5:10" x14ac:dyDescent="0.2">
      <c r="E146" s="924" t="s">
        <v>7161</v>
      </c>
      <c r="G146" s="288" t="s">
        <v>7162</v>
      </c>
      <c r="J146" s="288" t="s">
        <v>7163</v>
      </c>
    </row>
    <row r="147" spans="5:10" x14ac:dyDescent="0.2">
      <c r="E147" s="924" t="s">
        <v>7161</v>
      </c>
      <c r="G147" s="288" t="s">
        <v>7159</v>
      </c>
      <c r="J147" s="288" t="s">
        <v>7160</v>
      </c>
    </row>
    <row r="148" spans="5:10" x14ac:dyDescent="0.2">
      <c r="E148" s="924" t="s">
        <v>7109</v>
      </c>
      <c r="G148" s="288" t="s">
        <v>7116</v>
      </c>
      <c r="J148" s="288" t="s">
        <v>7117</v>
      </c>
    </row>
    <row r="149" spans="5:10" x14ac:dyDescent="0.2">
      <c r="E149" s="924" t="s">
        <v>7109</v>
      </c>
      <c r="G149" s="288" t="s">
        <v>7114</v>
      </c>
      <c r="J149" s="288" t="s">
        <v>7115</v>
      </c>
    </row>
    <row r="150" spans="5:10" x14ac:dyDescent="0.2">
      <c r="E150" s="924" t="s">
        <v>7109</v>
      </c>
      <c r="G150" s="288" t="s">
        <v>7112</v>
      </c>
      <c r="J150" s="288" t="s">
        <v>7113</v>
      </c>
    </row>
    <row r="151" spans="5:10" x14ac:dyDescent="0.2">
      <c r="E151" s="924" t="s">
        <v>7109</v>
      </c>
      <c r="G151" s="288" t="s">
        <v>7110</v>
      </c>
      <c r="J151" s="288" t="s">
        <v>7111</v>
      </c>
    </row>
    <row r="152" spans="5:10" x14ac:dyDescent="0.2">
      <c r="E152" s="924" t="s">
        <v>7104</v>
      </c>
      <c r="G152" s="288" t="s">
        <v>7107</v>
      </c>
      <c r="J152" s="288" t="s">
        <v>7108</v>
      </c>
    </row>
    <row r="153" spans="5:10" x14ac:dyDescent="0.2">
      <c r="E153" s="924" t="s">
        <v>7104</v>
      </c>
      <c r="G153" s="288" t="s">
        <v>7105</v>
      </c>
      <c r="J153" s="288" t="s">
        <v>7106</v>
      </c>
    </row>
    <row r="154" spans="5:10" x14ac:dyDescent="0.2">
      <c r="E154" s="924" t="s">
        <v>7101</v>
      </c>
      <c r="G154" s="288" t="s">
        <v>7102</v>
      </c>
      <c r="J154" s="288" t="s">
        <v>7103</v>
      </c>
    </row>
    <row r="155" spans="5:10" x14ac:dyDescent="0.2">
      <c r="E155" s="925" t="s">
        <v>7098</v>
      </c>
      <c r="G155" s="288" t="s">
        <v>7099</v>
      </c>
      <c r="J155" s="288" t="s">
        <v>7100</v>
      </c>
    </row>
    <row r="156" spans="5:10" x14ac:dyDescent="0.2">
      <c r="E156" s="925">
        <v>43039</v>
      </c>
      <c r="G156" s="288" t="s">
        <v>7096</v>
      </c>
      <c r="J156" s="288" t="s">
        <v>7097</v>
      </c>
    </row>
    <row r="157" spans="5:10" x14ac:dyDescent="0.2">
      <c r="E157" s="925">
        <v>43039</v>
      </c>
      <c r="G157" s="288" t="s">
        <v>7048</v>
      </c>
      <c r="J157" s="288" t="s">
        <v>7049</v>
      </c>
    </row>
    <row r="158" spans="5:10" x14ac:dyDescent="0.2">
      <c r="E158" s="925">
        <v>43039</v>
      </c>
      <c r="G158" s="288" t="s">
        <v>7046</v>
      </c>
      <c r="J158" s="288" t="s">
        <v>7047</v>
      </c>
    </row>
    <row r="159" spans="5:10" x14ac:dyDescent="0.2">
      <c r="E159" s="925">
        <v>43038</v>
      </c>
      <c r="G159" s="288" t="s">
        <v>7044</v>
      </c>
      <c r="J159" s="288" t="s">
        <v>7045</v>
      </c>
    </row>
    <row r="160" spans="5:10" x14ac:dyDescent="0.2">
      <c r="E160" s="925">
        <v>43038</v>
      </c>
      <c r="G160" s="288" t="s">
        <v>7042</v>
      </c>
      <c r="J160" s="288" t="s">
        <v>7043</v>
      </c>
    </row>
    <row r="161" spans="5:10" x14ac:dyDescent="0.2">
      <c r="E161" s="925">
        <v>43038</v>
      </c>
      <c r="G161" s="288" t="s">
        <v>7037</v>
      </c>
      <c r="J161" s="288" t="s">
        <v>7038</v>
      </c>
    </row>
    <row r="162" spans="5:10" x14ac:dyDescent="0.2">
      <c r="E162" s="925">
        <v>43038</v>
      </c>
      <c r="G162" s="288" t="s">
        <v>7035</v>
      </c>
      <c r="J162" s="288" t="s">
        <v>7036</v>
      </c>
    </row>
    <row r="163" spans="5:10" x14ac:dyDescent="0.2">
      <c r="E163" s="925">
        <v>43038</v>
      </c>
      <c r="G163" s="288" t="s">
        <v>7033</v>
      </c>
      <c r="J163" s="288" t="s">
        <v>7034</v>
      </c>
    </row>
    <row r="164" spans="5:10" x14ac:dyDescent="0.2">
      <c r="E164" s="925">
        <v>43037</v>
      </c>
      <c r="G164" s="288" t="s">
        <v>7031</v>
      </c>
      <c r="J164" s="288" t="s">
        <v>7032</v>
      </c>
    </row>
    <row r="165" spans="5:10" x14ac:dyDescent="0.2">
      <c r="E165" s="925">
        <v>43037</v>
      </c>
      <c r="G165" s="288" t="s">
        <v>7029</v>
      </c>
      <c r="J165" s="288" t="s">
        <v>7030</v>
      </c>
    </row>
    <row r="166" spans="5:10" x14ac:dyDescent="0.2">
      <c r="E166" s="925">
        <v>43037</v>
      </c>
      <c r="G166" s="288" t="s">
        <v>7023</v>
      </c>
      <c r="J166" s="288" t="s">
        <v>7024</v>
      </c>
    </row>
    <row r="167" spans="5:10" x14ac:dyDescent="0.2">
      <c r="E167" s="925">
        <v>43037</v>
      </c>
      <c r="G167" s="288" t="s">
        <v>7021</v>
      </c>
      <c r="J167" s="288" t="s">
        <v>7025</v>
      </c>
    </row>
    <row r="168" spans="5:10" x14ac:dyDescent="0.2">
      <c r="E168" s="925">
        <v>43037</v>
      </c>
      <c r="G168" s="288" t="s">
        <v>7020</v>
      </c>
      <c r="J168" s="288" t="s">
        <v>7022</v>
      </c>
    </row>
    <row r="169" spans="5:10" x14ac:dyDescent="0.2">
      <c r="E169" s="925">
        <v>43033</v>
      </c>
      <c r="G169" s="288" t="s">
        <v>7018</v>
      </c>
      <c r="J169" s="288" t="s">
        <v>7019</v>
      </c>
    </row>
    <row r="170" spans="5:10" x14ac:dyDescent="0.2">
      <c r="E170" s="925">
        <v>43033</v>
      </c>
      <c r="G170" s="288" t="s">
        <v>7016</v>
      </c>
      <c r="J170" s="288" t="s">
        <v>7017</v>
      </c>
    </row>
    <row r="171" spans="5:10" x14ac:dyDescent="0.2">
      <c r="E171" s="925">
        <v>43033</v>
      </c>
      <c r="G171" s="288" t="s">
        <v>7014</v>
      </c>
      <c r="J171" s="288" t="s">
        <v>7015</v>
      </c>
    </row>
    <row r="172" spans="5:10" x14ac:dyDescent="0.2">
      <c r="E172" s="925">
        <v>43033</v>
      </c>
      <c r="G172" s="288" t="s">
        <v>7011</v>
      </c>
      <c r="J172" s="287" t="s">
        <v>7012</v>
      </c>
    </row>
    <row r="173" spans="5:10" x14ac:dyDescent="0.2">
      <c r="E173" s="925">
        <v>43033</v>
      </c>
      <c r="G173" s="288" t="s">
        <v>7009</v>
      </c>
      <c r="J173" s="288" t="s">
        <v>7010</v>
      </c>
    </row>
    <row r="174" spans="5:10" x14ac:dyDescent="0.2">
      <c r="E174" s="925">
        <v>43033</v>
      </c>
      <c r="G174" s="288" t="s">
        <v>7007</v>
      </c>
      <c r="J174" s="288" t="s">
        <v>7008</v>
      </c>
    </row>
    <row r="175" spans="5:10" x14ac:dyDescent="0.2">
      <c r="E175" s="925">
        <v>43032</v>
      </c>
      <c r="G175" s="288" t="s">
        <v>7005</v>
      </c>
      <c r="J175" s="288" t="s">
        <v>7006</v>
      </c>
    </row>
    <row r="176" spans="5:10" x14ac:dyDescent="0.2">
      <c r="E176" s="925">
        <v>43032</v>
      </c>
      <c r="G176" s="288" t="s">
        <v>7003</v>
      </c>
      <c r="J176" s="288" t="s">
        <v>7004</v>
      </c>
    </row>
    <row r="177" spans="5:10" x14ac:dyDescent="0.2">
      <c r="E177" s="925">
        <v>43032</v>
      </c>
      <c r="G177" s="288" t="s">
        <v>7001</v>
      </c>
      <c r="J177" s="288" t="s">
        <v>7002</v>
      </c>
    </row>
    <row r="178" spans="5:10" x14ac:dyDescent="0.2">
      <c r="E178" s="925">
        <v>43032</v>
      </c>
      <c r="G178" s="288" t="s">
        <v>7000</v>
      </c>
      <c r="J178" s="288" t="s">
        <v>6999</v>
      </c>
    </row>
    <row r="179" spans="5:10" x14ac:dyDescent="0.2">
      <c r="E179" s="925">
        <v>43031</v>
      </c>
      <c r="G179" s="288" t="s">
        <v>6997</v>
      </c>
      <c r="J179" s="288" t="s">
        <v>6998</v>
      </c>
    </row>
    <row r="180" spans="5:10" x14ac:dyDescent="0.2">
      <c r="E180" s="925">
        <v>43031</v>
      </c>
      <c r="G180" s="288" t="s">
        <v>6995</v>
      </c>
      <c r="J180" s="288" t="s">
        <v>6996</v>
      </c>
    </row>
    <row r="181" spans="5:10" x14ac:dyDescent="0.2">
      <c r="E181" s="925">
        <v>43031</v>
      </c>
      <c r="G181" s="288" t="s">
        <v>6993</v>
      </c>
      <c r="J181" s="288" t="s">
        <v>6994</v>
      </c>
    </row>
    <row r="182" spans="5:10" x14ac:dyDescent="0.2">
      <c r="E182" s="925">
        <v>43031</v>
      </c>
      <c r="G182" s="288" t="s">
        <v>6991</v>
      </c>
      <c r="J182" s="288" t="s">
        <v>6992</v>
      </c>
    </row>
    <row r="183" spans="5:10" x14ac:dyDescent="0.2">
      <c r="E183" s="925">
        <v>43030</v>
      </c>
      <c r="G183" s="288" t="s">
        <v>6987</v>
      </c>
      <c r="J183" s="288" t="s">
        <v>6988</v>
      </c>
    </row>
    <row r="184" spans="5:10" x14ac:dyDescent="0.2">
      <c r="E184" s="925">
        <v>43030</v>
      </c>
      <c r="G184" s="288" t="s">
        <v>7013</v>
      </c>
      <c r="J184" s="288" t="s">
        <v>6986</v>
      </c>
    </row>
    <row r="185" spans="5:10" x14ac:dyDescent="0.2">
      <c r="E185" s="925">
        <v>43030</v>
      </c>
      <c r="G185" s="288" t="s">
        <v>6981</v>
      </c>
      <c r="J185" s="288" t="s">
        <v>6982</v>
      </c>
    </row>
    <row r="186" spans="5:10" x14ac:dyDescent="0.2">
      <c r="E186" s="925">
        <v>43030</v>
      </c>
      <c r="G186" s="288" t="s">
        <v>6979</v>
      </c>
      <c r="J186" s="288" t="s">
        <v>6980</v>
      </c>
    </row>
    <row r="187" spans="5:10" x14ac:dyDescent="0.2">
      <c r="E187" s="925">
        <v>43017</v>
      </c>
      <c r="G187" s="287" t="s">
        <v>6973</v>
      </c>
      <c r="J187" s="287" t="s">
        <v>6977</v>
      </c>
    </row>
    <row r="188" spans="5:10" x14ac:dyDescent="0.2">
      <c r="E188" s="925">
        <v>43017</v>
      </c>
      <c r="G188" s="287" t="s">
        <v>6972</v>
      </c>
      <c r="J188" s="287" t="s">
        <v>6971</v>
      </c>
    </row>
    <row r="189" spans="5:10" x14ac:dyDescent="0.2">
      <c r="E189" s="925">
        <v>43017</v>
      </c>
      <c r="G189" s="287" t="s">
        <v>6974</v>
      </c>
      <c r="J189" s="287" t="s">
        <v>6970</v>
      </c>
    </row>
    <row r="190" spans="5:10" x14ac:dyDescent="0.2">
      <c r="E190" s="925">
        <v>43017</v>
      </c>
      <c r="G190" s="287" t="s">
        <v>6968</v>
      </c>
      <c r="J190" s="287" t="s">
        <v>6969</v>
      </c>
    </row>
    <row r="191" spans="5:10" x14ac:dyDescent="0.2">
      <c r="E191" s="925">
        <v>43017</v>
      </c>
      <c r="G191" s="288" t="s">
        <v>6966</v>
      </c>
      <c r="J191" s="288" t="s">
        <v>6967</v>
      </c>
    </row>
    <row r="192" spans="5:10" x14ac:dyDescent="0.2">
      <c r="E192" s="925">
        <v>43017</v>
      </c>
      <c r="G192" s="288" t="s">
        <v>6975</v>
      </c>
      <c r="J192" s="288" t="s">
        <v>6965</v>
      </c>
    </row>
    <row r="193" spans="5:10" x14ac:dyDescent="0.2">
      <c r="E193" s="925">
        <v>43015</v>
      </c>
      <c r="G193" s="288" t="s">
        <v>6976</v>
      </c>
      <c r="J193" s="288" t="s">
        <v>6963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24-mei-2018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2" t="str">
        <f>GlobBerMedDisc!AR2</f>
        <v/>
      </c>
      <c r="G9" s="812"/>
      <c r="H9" s="812"/>
      <c r="I9" s="812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1" t="str">
        <f>GlobBerMedDisc!AR3</f>
        <v/>
      </c>
      <c r="G10" s="811"/>
      <c r="H10" s="811"/>
      <c r="I10" s="811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1" t="str">
        <f>GlobBerMedDisc!AR4</f>
        <v/>
      </c>
      <c r="G11" s="811"/>
      <c r="H11" s="811"/>
      <c r="I11" s="811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1" t="str">
        <f>GlobBerMedDisc!AR5</f>
        <v/>
      </c>
      <c r="G12" s="811"/>
      <c r="H12" s="811"/>
      <c r="I12" s="811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1" t="str">
        <f>GlobBerMedDisc!AR6</f>
        <v/>
      </c>
      <c r="G13" s="811"/>
      <c r="H13" s="811"/>
      <c r="I13" s="811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1" t="str">
        <f>GlobBerMedDisc!AR7</f>
        <v/>
      </c>
      <c r="G14" s="811"/>
      <c r="H14" s="811"/>
      <c r="I14" s="811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1" t="str">
        <f>GlobBerMedDisc!AR8</f>
        <v/>
      </c>
      <c r="G15" s="811"/>
      <c r="H15" s="811"/>
      <c r="I15" s="811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1" t="str">
        <f>GlobBerMedDisc!AR9</f>
        <v/>
      </c>
      <c r="G16" s="811"/>
      <c r="H16" s="811"/>
      <c r="I16" s="811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1" t="str">
        <f>GlobBerMedDisc!AR10</f>
        <v/>
      </c>
      <c r="G17" s="811"/>
      <c r="H17" s="811"/>
      <c r="I17" s="811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1" t="str">
        <f>GlobBerMedDisc!AR11</f>
        <v/>
      </c>
      <c r="G18" s="811"/>
      <c r="H18" s="811"/>
      <c r="I18" s="811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1" t="str">
        <f>GlobBerMedDisc!AR12</f>
        <v/>
      </c>
      <c r="G19" s="811"/>
      <c r="H19" s="811"/>
      <c r="I19" s="811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1" t="str">
        <f>GlobBerMedDisc!AR13</f>
        <v/>
      </c>
      <c r="G20" s="811"/>
      <c r="H20" s="811"/>
      <c r="I20" s="811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1" t="str">
        <f>GlobBerMedDisc!AR14</f>
        <v/>
      </c>
      <c r="G21" s="811"/>
      <c r="H21" s="811"/>
      <c r="I21" s="811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1" t="str">
        <f>GlobBerMedDisc!AR15</f>
        <v/>
      </c>
      <c r="G22" s="811"/>
      <c r="H22" s="811"/>
      <c r="I22" s="811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1" t="str">
        <f>GlobBerMedDisc!AR16</f>
        <v/>
      </c>
      <c r="G23" s="811"/>
      <c r="H23" s="811"/>
      <c r="I23" s="811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1" t="str">
        <f>GlobBerMedDisc!AR17</f>
        <v/>
      </c>
      <c r="G24" s="811"/>
      <c r="H24" s="811"/>
      <c r="I24" s="811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1" t="str">
        <f>GlobBerMedDisc!AR18</f>
        <v/>
      </c>
      <c r="G25" s="811"/>
      <c r="H25" s="811"/>
      <c r="I25" s="811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1" t="str">
        <f>GlobBerMedDisc!AR19</f>
        <v/>
      </c>
      <c r="G26" s="811"/>
      <c r="H26" s="811"/>
      <c r="I26" s="811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1" t="str">
        <f>GlobBerMedDisc!AR20</f>
        <v/>
      </c>
      <c r="G27" s="811"/>
      <c r="H27" s="811"/>
      <c r="I27" s="811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1" t="str">
        <f>GlobBerMedDisc!AR21</f>
        <v/>
      </c>
      <c r="G28" s="811"/>
      <c r="H28" s="811"/>
      <c r="I28" s="811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1" t="str">
        <f>GlobBerMedDisc!AR22</f>
        <v/>
      </c>
      <c r="G29" s="811"/>
      <c r="H29" s="811"/>
      <c r="I29" s="811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1" t="str">
        <f>GlobBerMedDisc!AR23</f>
        <v/>
      </c>
      <c r="G30" s="811"/>
      <c r="H30" s="811"/>
      <c r="I30" s="811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1" t="str">
        <f>GlobBerMedDisc!AR24</f>
        <v/>
      </c>
      <c r="G31" s="811"/>
      <c r="H31" s="811"/>
      <c r="I31" s="811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1" t="str">
        <f>GlobBerMedDisc!AR25</f>
        <v/>
      </c>
      <c r="G32" s="811"/>
      <c r="H32" s="811"/>
      <c r="I32" s="811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1" t="str">
        <f>GlobBerMedDisc!AR26</f>
        <v/>
      </c>
      <c r="G33" s="811"/>
      <c r="H33" s="811"/>
      <c r="I33" s="811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1" t="str">
        <f>GlobBerMedDisc!AR27</f>
        <v/>
      </c>
      <c r="G34" s="811"/>
      <c r="H34" s="811"/>
      <c r="I34" s="811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1" t="str">
        <f>GlobBerMedDisc!AR28</f>
        <v/>
      </c>
      <c r="G35" s="811"/>
      <c r="H35" s="811"/>
      <c r="I35" s="811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1" t="str">
        <f>GlobBerMedDisc!AR29</f>
        <v/>
      </c>
      <c r="G36" s="811"/>
      <c r="H36" s="811"/>
      <c r="I36" s="811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1" t="str">
        <f>GlobBerMedDisc!AR30</f>
        <v/>
      </c>
      <c r="G37" s="811"/>
      <c r="H37" s="811"/>
      <c r="I37" s="811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7565</v>
      </c>
      <c r="BR1" s="152" t="s">
        <v>7710</v>
      </c>
      <c r="BS1" s="152" t="s">
        <v>7711</v>
      </c>
      <c r="BT1" s="152" t="s">
        <v>7840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7557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7558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7559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7560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7561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7562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7563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7564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7416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7417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7418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7419</v>
      </c>
    </row>
    <row r="197" spans="1:1" x14ac:dyDescent="0.2">
      <c r="A197" t="s">
        <v>6175</v>
      </c>
    </row>
    <row r="198" spans="1:1" x14ac:dyDescent="0.2">
      <c r="A198" t="s">
        <v>7420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7421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7422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7423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7424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7492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7425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7426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7357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7427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7358</v>
      </c>
    </row>
    <row r="664" spans="1:1" x14ac:dyDescent="0.2">
      <c r="A664" t="s">
        <v>7428</v>
      </c>
    </row>
    <row r="665" spans="1:1" x14ac:dyDescent="0.2">
      <c r="A665" t="s">
        <v>7429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7430</v>
      </c>
    </row>
    <row r="673" spans="1:1" x14ac:dyDescent="0.2">
      <c r="A673" t="s">
        <v>7431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7432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7493</v>
      </c>
    </row>
    <row r="724" spans="1:1" x14ac:dyDescent="0.2">
      <c r="A724" t="s">
        <v>6685</v>
      </c>
    </row>
    <row r="725" spans="1:1" x14ac:dyDescent="0.2">
      <c r="A725" t="s">
        <v>7433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7494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7495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7359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1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67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IFERROR(VLOOKUP(B3,PatData!$A$2:$A$2030,1,),"")&lt;&gt;""</f>
        <v>1</v>
      </c>
      <c r="E3" t="s">
        <v>6934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IFERROR(VLOOKUP(B4,PatData!$A$2:$A$2030,1,),"")&lt;&gt;""</f>
        <v>1</v>
      </c>
      <c r="E4" t="s">
        <v>7689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IFERROR(VLOOKUP(B5,PatData!$A$2:$A$2030,1,),"")&lt;&gt;""</f>
        <v>1</v>
      </c>
      <c r="E5" t="s">
        <v>7690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7566</v>
      </c>
      <c r="B7" t="s">
        <v>1525</v>
      </c>
      <c r="D7" t="b">
        <f>IFERROR(VLOOKUP(B7,PatData!$A$2:$A$2030,1,),"")&lt;&gt;""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IFERROR(VLOOKUP(B8,PatData!$A$2:$A$2030,1,),"")&lt;&gt;""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7841</v>
      </c>
      <c r="B9" t="s">
        <v>892</v>
      </c>
      <c r="D9" t="b">
        <f>IFERROR(VLOOKUP(B9,PatData!$A$2:$A$2030,1,),"")&lt;&gt;""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IFERROR(VLOOKUP(B24,PatData!$A$2:$A$2030,1,),"")&lt;&gt;""</f>
        <v>1</v>
      </c>
      <c r="E24" t="s">
        <v>7691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IFERROR(VLOOKUP(B25,PatData!$A$2:$A$2030,1,),"")&lt;&gt;""</f>
        <v>1</v>
      </c>
      <c r="E25" t="s">
        <v>7692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IFERROR(VLOOKUP(B26,PatData!$A$2:$A$2030,1,),"")&lt;&gt;""</f>
        <v>1</v>
      </c>
      <c r="E26" t="s">
        <v>7693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IFERROR(VLOOKUP(B84,PatData!$A$2:$A$2030,1,),"")&lt;&gt;""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IFERROR(VLOOKUP(B85,PatData!$A$2:$A$2030,1,),"")&lt;&gt;""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IFERROR(VLOOKUP(B86,PatData!$A$2:$A$2030,1,),"")&lt;&gt;""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IFERROR(VLOOKUP(B144,PatData!$A$2:$A$2030,1,),"")&lt;&gt;""</f>
        <v>1</v>
      </c>
      <c r="E144" t="s">
        <v>7694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IFERROR(VLOOKUP(B145,PatData!$A$2:$A$2030,1,),"")&lt;&gt;""</f>
        <v>1</v>
      </c>
      <c r="E145" t="s">
        <v>7695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IFERROR(VLOOKUP(B146,PatData!$A$2:$A$2030,1,),"")&lt;&gt;""</f>
        <v>1</v>
      </c>
      <c r="E146" t="s">
        <v>7696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IFERROR(VLOOKUP(B234,PatData!$A$2:$A$2030,1,),"")&lt;&gt;""</f>
        <v>1</v>
      </c>
      <c r="E234" t="s">
        <v>7697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IFERROR(VLOOKUP(B235,PatData!$A$2:$A$2030,1,),"")&lt;&gt;""</f>
        <v>1</v>
      </c>
      <c r="E235" t="s">
        <v>34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IFERROR(VLOOKUP(B236,PatData!$A$2:$A$2030,1,),"")&lt;&gt;""</f>
        <v>1</v>
      </c>
      <c r="E236" t="s">
        <v>7698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IFERROR(VLOOKUP(B324,PatData!$A$2:$A$2030,1,),"")&lt;&gt;""</f>
        <v>1</v>
      </c>
      <c r="E324" t="s">
        <v>7537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IFERROR(VLOOKUP(B325,PatData!$A$2:$A$2030,1,),"")&lt;&gt;""</f>
        <v>1</v>
      </c>
      <c r="E325" t="s">
        <v>7699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IFERROR(VLOOKUP(B326,PatData!$A$2:$A$2030,1,),"")&lt;&gt;""</f>
        <v>1</v>
      </c>
      <c r="E326" t="s">
        <v>7700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7842</v>
      </c>
      <c r="B444" t="s">
        <v>7843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7844</v>
      </c>
      <c r="B445" t="s">
        <v>7845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7846</v>
      </c>
      <c r="B446" t="s">
        <v>7847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7848</v>
      </c>
      <c r="B447" t="s">
        <v>7849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7850</v>
      </c>
      <c r="B448" t="s">
        <v>7851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7852</v>
      </c>
      <c r="B449" t="s">
        <v>7853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7854</v>
      </c>
      <c r="B450" t="s">
        <v>7855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7856</v>
      </c>
      <c r="B451" t="s">
        <v>7857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7858</v>
      </c>
      <c r="B452" t="s">
        <v>7859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7860</v>
      </c>
      <c r="B453" t="s">
        <v>7861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7862</v>
      </c>
      <c r="B454" t="s">
        <v>7863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7864</v>
      </c>
      <c r="B455" t="s">
        <v>7865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7866</v>
      </c>
      <c r="B456" t="s">
        <v>7867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7868</v>
      </c>
      <c r="B457" t="s">
        <v>7869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7870</v>
      </c>
      <c r="B458" t="s">
        <v>7871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7872</v>
      </c>
      <c r="B459" t="s">
        <v>7873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7874</v>
      </c>
      <c r="B460" t="s">
        <v>7875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7876</v>
      </c>
      <c r="B461" t="s">
        <v>7877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7878</v>
      </c>
      <c r="B462" t="s">
        <v>7879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7880</v>
      </c>
      <c r="B463" t="s">
        <v>7881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7882</v>
      </c>
      <c r="B464" t="s">
        <v>7883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7884</v>
      </c>
      <c r="B465" t="s">
        <v>7885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7886</v>
      </c>
      <c r="B466" t="s">
        <v>7887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7888</v>
      </c>
      <c r="B467" t="s">
        <v>7889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7890</v>
      </c>
      <c r="B468" t="s">
        <v>7891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7892</v>
      </c>
      <c r="B469" t="s">
        <v>7893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7894</v>
      </c>
      <c r="B470" t="s">
        <v>7895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7896</v>
      </c>
      <c r="B471" t="s">
        <v>7897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7898</v>
      </c>
      <c r="B472" t="s">
        <v>7899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7900</v>
      </c>
      <c r="B473" t="s">
        <v>7901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5449</v>
      </c>
      <c r="B474" t="s">
        <v>5450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5451</v>
      </c>
      <c r="B475" t="s">
        <v>5452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5453</v>
      </c>
      <c r="B476" t="s">
        <v>5454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5455</v>
      </c>
      <c r="B477" t="s">
        <v>5456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5457</v>
      </c>
      <c r="B478" t="s">
        <v>5458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5459</v>
      </c>
      <c r="B479" t="s">
        <v>5460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5461</v>
      </c>
      <c r="B480" t="s">
        <v>5462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5463</v>
      </c>
      <c r="B481" t="s">
        <v>5464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5465</v>
      </c>
      <c r="B482" t="s">
        <v>5466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5467</v>
      </c>
      <c r="B483" t="s">
        <v>5468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5469</v>
      </c>
      <c r="B484" t="s">
        <v>5470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5471</v>
      </c>
      <c r="B485" t="s">
        <v>5472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5473</v>
      </c>
      <c r="B486" t="s">
        <v>5474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5475</v>
      </c>
      <c r="B487" t="s">
        <v>5476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5477</v>
      </c>
      <c r="B488" t="s">
        <v>5478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5479</v>
      </c>
      <c r="B489" t="s">
        <v>5480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5481</v>
      </c>
      <c r="B490" t="s">
        <v>5482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5483</v>
      </c>
      <c r="B491" t="s">
        <v>5484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5485</v>
      </c>
      <c r="B492" t="s">
        <v>5486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5487</v>
      </c>
      <c r="B493" t="s">
        <v>5488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5489</v>
      </c>
      <c r="B494" t="s">
        <v>5490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5491</v>
      </c>
      <c r="B495" t="s">
        <v>5492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5493</v>
      </c>
      <c r="B496" t="s">
        <v>5494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5495</v>
      </c>
      <c r="B497" t="s">
        <v>5496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5497</v>
      </c>
      <c r="B498" t="s">
        <v>5498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5499</v>
      </c>
      <c r="B499" t="s">
        <v>5500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5501</v>
      </c>
      <c r="B500" t="s">
        <v>5502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5503</v>
      </c>
      <c r="B501" t="s">
        <v>5504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5505</v>
      </c>
      <c r="B502" t="s">
        <v>5506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5507</v>
      </c>
      <c r="B503" t="s">
        <v>5508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5795</v>
      </c>
      <c r="B504" t="s">
        <v>5796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5797</v>
      </c>
      <c r="B505" t="s">
        <v>5798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5799</v>
      </c>
      <c r="B506" t="s">
        <v>5800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5801</v>
      </c>
      <c r="B507" t="s">
        <v>5802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5803</v>
      </c>
      <c r="B508" t="s">
        <v>5804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5805</v>
      </c>
      <c r="B509" t="s">
        <v>5806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5807</v>
      </c>
      <c r="B510" t="s">
        <v>5808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5809</v>
      </c>
      <c r="B511" t="s">
        <v>5810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5811</v>
      </c>
      <c r="B512" t="s">
        <v>5812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5813</v>
      </c>
      <c r="B513" t="s">
        <v>5814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5815</v>
      </c>
      <c r="B514" t="s">
        <v>5816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5817</v>
      </c>
      <c r="B515" t="s">
        <v>5818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5819</v>
      </c>
      <c r="B516" t="s">
        <v>5820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5821</v>
      </c>
      <c r="B517" t="s">
        <v>5822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5823</v>
      </c>
      <c r="B518" t="s">
        <v>5824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5825</v>
      </c>
      <c r="B519" t="s">
        <v>5826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5827</v>
      </c>
      <c r="B520" t="s">
        <v>5828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5829</v>
      </c>
      <c r="B521" t="s">
        <v>5830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5831</v>
      </c>
      <c r="B522" t="s">
        <v>5832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5833</v>
      </c>
      <c r="B523" t="s">
        <v>5834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5835</v>
      </c>
      <c r="B524" t="s">
        <v>5836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5837</v>
      </c>
      <c r="B525" t="s">
        <v>5838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5839</v>
      </c>
      <c r="B526" t="s">
        <v>5840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5841</v>
      </c>
      <c r="B527" t="s">
        <v>5842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5843</v>
      </c>
      <c r="B528" t="s">
        <v>5844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5845</v>
      </c>
      <c r="B529" t="s">
        <v>5846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5847</v>
      </c>
      <c r="B530" t="s">
        <v>5848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5849</v>
      </c>
      <c r="B531" t="s">
        <v>5850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5851</v>
      </c>
      <c r="B532" t="s">
        <v>5852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5853</v>
      </c>
      <c r="B533" t="s">
        <v>5854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5509</v>
      </c>
      <c r="B534" t="s">
        <v>5510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5511</v>
      </c>
      <c r="B535" t="s">
        <v>5512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5513</v>
      </c>
      <c r="B536" t="s">
        <v>5514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5515</v>
      </c>
      <c r="B537" t="s">
        <v>5516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5517</v>
      </c>
      <c r="B538" t="s">
        <v>5518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5519</v>
      </c>
      <c r="B539" t="s">
        <v>5520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5521</v>
      </c>
      <c r="B540" t="s">
        <v>5522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5523</v>
      </c>
      <c r="B541" t="s">
        <v>5524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5525</v>
      </c>
      <c r="B542" t="s">
        <v>5526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5527</v>
      </c>
      <c r="B543" t="s">
        <v>5528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5529</v>
      </c>
      <c r="B544" t="s">
        <v>5530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5531</v>
      </c>
      <c r="B545" t="s">
        <v>5532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5533</v>
      </c>
      <c r="B546" t="s">
        <v>5534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5535</v>
      </c>
      <c r="B547" t="s">
        <v>5536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5537</v>
      </c>
      <c r="B548" t="s">
        <v>5538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5539</v>
      </c>
      <c r="B549" t="s">
        <v>5540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5541</v>
      </c>
      <c r="B550" t="s">
        <v>5542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5543</v>
      </c>
      <c r="B551" t="s">
        <v>5544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5545</v>
      </c>
      <c r="B552" t="s">
        <v>5546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5547</v>
      </c>
      <c r="B553" t="s">
        <v>5548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5549</v>
      </c>
      <c r="B554" t="s">
        <v>5550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5551</v>
      </c>
      <c r="B555" t="s">
        <v>5552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5553</v>
      </c>
      <c r="B556" t="s">
        <v>5554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5555</v>
      </c>
      <c r="B557" t="s">
        <v>5556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5557</v>
      </c>
      <c r="B558" t="s">
        <v>5558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5559</v>
      </c>
      <c r="B559" t="s">
        <v>5560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5561</v>
      </c>
      <c r="B560" t="s">
        <v>5562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5563</v>
      </c>
      <c r="B561" t="s">
        <v>5564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5565</v>
      </c>
      <c r="B562" t="s">
        <v>5566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5567</v>
      </c>
      <c r="B563" t="s">
        <v>5568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4624</v>
      </c>
      <c r="B564" t="s">
        <v>1970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4625</v>
      </c>
      <c r="B565" t="s">
        <v>1971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4626</v>
      </c>
      <c r="B566" t="s">
        <v>1972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4627</v>
      </c>
      <c r="B567" t="s">
        <v>1973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4628</v>
      </c>
      <c r="B568" t="s">
        <v>1974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4629</v>
      </c>
      <c r="B569" t="s">
        <v>1975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4630</v>
      </c>
      <c r="B570" t="s">
        <v>1976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4631</v>
      </c>
      <c r="B571" t="s">
        <v>1977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4632</v>
      </c>
      <c r="B572" t="s">
        <v>1978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4633</v>
      </c>
      <c r="B573" t="s">
        <v>1979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4634</v>
      </c>
      <c r="B574" t="s">
        <v>1980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4635</v>
      </c>
      <c r="B575" t="s">
        <v>1981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4636</v>
      </c>
      <c r="B576" t="s">
        <v>1982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4637</v>
      </c>
      <c r="B577" t="s">
        <v>1983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4638</v>
      </c>
      <c r="B578" t="s">
        <v>1984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4639</v>
      </c>
      <c r="B579" t="s">
        <v>1985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4640</v>
      </c>
      <c r="B580" t="s">
        <v>1986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4641</v>
      </c>
      <c r="B581" t="s">
        <v>1987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4642</v>
      </c>
      <c r="B582" t="s">
        <v>1988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4643</v>
      </c>
      <c r="B583" t="s">
        <v>1989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4644</v>
      </c>
      <c r="B584" t="s">
        <v>1990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4645</v>
      </c>
      <c r="B585" t="s">
        <v>1991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4646</v>
      </c>
      <c r="B586" t="s">
        <v>1992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4647</v>
      </c>
      <c r="B587" t="s">
        <v>1993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4648</v>
      </c>
      <c r="B588" t="s">
        <v>1994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4649</v>
      </c>
      <c r="B589" t="s">
        <v>1995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4650</v>
      </c>
      <c r="B590" t="s">
        <v>1996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4651</v>
      </c>
      <c r="B591" t="s">
        <v>1997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4652</v>
      </c>
      <c r="B592" t="s">
        <v>1998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4653</v>
      </c>
      <c r="B593" t="s">
        <v>1999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5569</v>
      </c>
      <c r="B594" t="s">
        <v>5570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5571</v>
      </c>
      <c r="B595" t="s">
        <v>5572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5573</v>
      </c>
      <c r="B596" t="s">
        <v>5574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5575</v>
      </c>
      <c r="B597" t="s">
        <v>5576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5577</v>
      </c>
      <c r="B598" t="s">
        <v>5578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5579</v>
      </c>
      <c r="B599" t="s">
        <v>5580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5581</v>
      </c>
      <c r="B600" t="s">
        <v>5582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5583</v>
      </c>
      <c r="B601" t="s">
        <v>5584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5585</v>
      </c>
      <c r="B602" t="s">
        <v>5586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5587</v>
      </c>
      <c r="B603" t="s">
        <v>5588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5589</v>
      </c>
      <c r="B604" t="s">
        <v>5590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5591</v>
      </c>
      <c r="B605" t="s">
        <v>5592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5593</v>
      </c>
      <c r="B606" t="s">
        <v>5594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5595</v>
      </c>
      <c r="B607" t="s">
        <v>5596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5597</v>
      </c>
      <c r="B608" t="s">
        <v>5598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5599</v>
      </c>
      <c r="B609" t="s">
        <v>5600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5601</v>
      </c>
      <c r="B610" t="s">
        <v>5602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5603</v>
      </c>
      <c r="B611" t="s">
        <v>5604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5605</v>
      </c>
      <c r="B612" t="s">
        <v>5606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5607</v>
      </c>
      <c r="B613" t="s">
        <v>5608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5609</v>
      </c>
      <c r="B614" t="s">
        <v>5610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5611</v>
      </c>
      <c r="B615" t="s">
        <v>5612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5613</v>
      </c>
      <c r="B616" t="s">
        <v>5614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5615</v>
      </c>
      <c r="B617" t="s">
        <v>5616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5617</v>
      </c>
      <c r="B618" t="s">
        <v>5618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5619</v>
      </c>
      <c r="B619" t="s">
        <v>5620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5621</v>
      </c>
      <c r="B620" t="s">
        <v>5622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5623</v>
      </c>
      <c r="B621" t="s">
        <v>5624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5625</v>
      </c>
      <c r="B622" t="s">
        <v>5626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5627</v>
      </c>
      <c r="B623" t="s">
        <v>5628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2995</v>
      </c>
      <c r="B624" t="s">
        <v>2000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2996</v>
      </c>
      <c r="B625" t="s">
        <v>2001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2997</v>
      </c>
      <c r="B626" t="s">
        <v>2002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2998</v>
      </c>
      <c r="B627" t="s">
        <v>2003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2999</v>
      </c>
      <c r="B628" t="s">
        <v>2004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3000</v>
      </c>
      <c r="B629" t="s">
        <v>2005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3001</v>
      </c>
      <c r="B630" t="s">
        <v>2006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3002</v>
      </c>
      <c r="B631" t="s">
        <v>2007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3003</v>
      </c>
      <c r="B632" t="s">
        <v>2008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3004</v>
      </c>
      <c r="B633" t="s">
        <v>2009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3005</v>
      </c>
      <c r="B634" t="s">
        <v>2010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3006</v>
      </c>
      <c r="B635" t="s">
        <v>2011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3007</v>
      </c>
      <c r="B636" t="s">
        <v>2012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3008</v>
      </c>
      <c r="B637" t="s">
        <v>2013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3009</v>
      </c>
      <c r="B638" t="s">
        <v>2014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3010</v>
      </c>
      <c r="B639" t="s">
        <v>2015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3011</v>
      </c>
      <c r="B640" t="s">
        <v>2016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3012</v>
      </c>
      <c r="B641" t="s">
        <v>2017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3013</v>
      </c>
      <c r="B642" t="s">
        <v>2018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3014</v>
      </c>
      <c r="B643" t="s">
        <v>2019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3015</v>
      </c>
      <c r="B644" t="s">
        <v>2020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3016</v>
      </c>
      <c r="B645" t="s">
        <v>2021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3017</v>
      </c>
      <c r="B646" t="s">
        <v>2022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3018</v>
      </c>
      <c r="B647" t="s">
        <v>2023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3019</v>
      </c>
      <c r="B648" t="s">
        <v>2024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3020</v>
      </c>
      <c r="B649" t="s">
        <v>2025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3021</v>
      </c>
      <c r="B650" t="s">
        <v>2026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3022</v>
      </c>
      <c r="B651" t="s">
        <v>2027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3023</v>
      </c>
      <c r="B652" t="s">
        <v>2028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3024</v>
      </c>
      <c r="B653" t="s">
        <v>2029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5629</v>
      </c>
      <c r="B654" t="s">
        <v>2030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5630</v>
      </c>
      <c r="B655" t="s">
        <v>2031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5631</v>
      </c>
      <c r="B656" t="s">
        <v>2032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5632</v>
      </c>
      <c r="B657" t="s">
        <v>2033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5633</v>
      </c>
      <c r="B658" t="s">
        <v>2034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5634</v>
      </c>
      <c r="B659" t="s">
        <v>2035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5635</v>
      </c>
      <c r="B660" t="s">
        <v>2036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5636</v>
      </c>
      <c r="B661" t="s">
        <v>2037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5637</v>
      </c>
      <c r="B662" t="s">
        <v>2038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5638</v>
      </c>
      <c r="B663" t="s">
        <v>2039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5639</v>
      </c>
      <c r="B664" t="s">
        <v>2040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5640</v>
      </c>
      <c r="B665" t="s">
        <v>2041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5641</v>
      </c>
      <c r="B666" t="s">
        <v>2042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5642</v>
      </c>
      <c r="B667" t="s">
        <v>2043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5643</v>
      </c>
      <c r="B668" t="s">
        <v>2044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5644</v>
      </c>
      <c r="B669" t="s">
        <v>2045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5645</v>
      </c>
      <c r="B670" t="s">
        <v>2046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5646</v>
      </c>
      <c r="B671" t="s">
        <v>2047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5647</v>
      </c>
      <c r="B672" t="s">
        <v>2048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5648</v>
      </c>
      <c r="B673" t="s">
        <v>2049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5649</v>
      </c>
      <c r="B674" t="s">
        <v>2050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5650</v>
      </c>
      <c r="B675" t="s">
        <v>2051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5651</v>
      </c>
      <c r="B676" t="s">
        <v>2052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5652</v>
      </c>
      <c r="B677" t="s">
        <v>2053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5653</v>
      </c>
      <c r="B678" t="s">
        <v>2054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5654</v>
      </c>
      <c r="B679" t="s">
        <v>2055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5655</v>
      </c>
      <c r="B680" t="s">
        <v>2056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5656</v>
      </c>
      <c r="B681" t="s">
        <v>2057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5657</v>
      </c>
      <c r="B682" t="s">
        <v>2058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5658</v>
      </c>
      <c r="B683" t="s">
        <v>2059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7567</v>
      </c>
      <c r="B684" t="s">
        <v>7568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7569</v>
      </c>
      <c r="B685" t="s">
        <v>7570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7571</v>
      </c>
      <c r="B686" t="s">
        <v>7572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7573</v>
      </c>
      <c r="B687" t="s">
        <v>7574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7575</v>
      </c>
      <c r="B688" t="s">
        <v>7576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7577</v>
      </c>
      <c r="B689" t="s">
        <v>7578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7579</v>
      </c>
      <c r="B690" t="s">
        <v>7580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7581</v>
      </c>
      <c r="B691" t="s">
        <v>7582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7583</v>
      </c>
      <c r="B692" t="s">
        <v>7584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7585</v>
      </c>
      <c r="B693" t="s">
        <v>7586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7587</v>
      </c>
      <c r="B694" t="s">
        <v>7588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7589</v>
      </c>
      <c r="B695" t="s">
        <v>7590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7591</v>
      </c>
      <c r="B696" t="s">
        <v>7592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7593</v>
      </c>
      <c r="B697" t="s">
        <v>7594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7595</v>
      </c>
      <c r="B698" t="s">
        <v>7596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7597</v>
      </c>
      <c r="B699" t="s">
        <v>7598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7599</v>
      </c>
      <c r="B700" t="s">
        <v>7600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7601</v>
      </c>
      <c r="B701" t="s">
        <v>7602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7603</v>
      </c>
      <c r="B702" t="s">
        <v>7604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7605</v>
      </c>
      <c r="B703" t="s">
        <v>7606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7607</v>
      </c>
      <c r="B704" t="s">
        <v>7608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7609</v>
      </c>
      <c r="B705" t="s">
        <v>7610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7611</v>
      </c>
      <c r="B706" t="s">
        <v>7612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7613</v>
      </c>
      <c r="B707" t="s">
        <v>7614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7615</v>
      </c>
      <c r="B708" t="s">
        <v>7616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7617</v>
      </c>
      <c r="B709" t="s">
        <v>7618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7619</v>
      </c>
      <c r="B710" t="s">
        <v>7620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7621</v>
      </c>
      <c r="B711" t="s">
        <v>7622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7623</v>
      </c>
      <c r="B712" t="s">
        <v>7624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7625</v>
      </c>
      <c r="B713" t="s">
        <v>7626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7712</v>
      </c>
      <c r="B714" t="s">
        <v>7713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7714</v>
      </c>
      <c r="B715" t="s">
        <v>7715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7716</v>
      </c>
      <c r="B716" t="s">
        <v>7717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7718</v>
      </c>
      <c r="B717" t="s">
        <v>7719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7720</v>
      </c>
      <c r="B718" t="s">
        <v>7721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7722</v>
      </c>
      <c r="B719" t="s">
        <v>7723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7724</v>
      </c>
      <c r="B720" t="s">
        <v>7725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7726</v>
      </c>
      <c r="B721" t="s">
        <v>7727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7728</v>
      </c>
      <c r="B722" t="s">
        <v>7729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7730</v>
      </c>
      <c r="B723" t="s">
        <v>7731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7732</v>
      </c>
      <c r="B724" t="s">
        <v>7733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7734</v>
      </c>
      <c r="B725" t="s">
        <v>7735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7736</v>
      </c>
      <c r="B726" t="s">
        <v>7737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7738</v>
      </c>
      <c r="B727" t="s">
        <v>7739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7740</v>
      </c>
      <c r="B728" t="s">
        <v>7741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7742</v>
      </c>
      <c r="B729" t="s">
        <v>7743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7744</v>
      </c>
      <c r="B730" t="s">
        <v>7745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7746</v>
      </c>
      <c r="B731" t="s">
        <v>7747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7748</v>
      </c>
      <c r="B732" t="s">
        <v>7749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7750</v>
      </c>
      <c r="B733" t="s">
        <v>7751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7752</v>
      </c>
      <c r="B734" t="s">
        <v>7753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7754</v>
      </c>
      <c r="B735" t="s">
        <v>7755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7756</v>
      </c>
      <c r="B736" t="s">
        <v>7757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7758</v>
      </c>
      <c r="B737" t="s">
        <v>7759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7760</v>
      </c>
      <c r="B738" t="s">
        <v>7761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7762</v>
      </c>
      <c r="B739" t="s">
        <v>7763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7764</v>
      </c>
      <c r="B740" t="s">
        <v>7765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7766</v>
      </c>
      <c r="B741" t="s">
        <v>7767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7768</v>
      </c>
      <c r="B742" t="s">
        <v>7769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7770</v>
      </c>
      <c r="B743" t="s">
        <v>7771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7772</v>
      </c>
      <c r="B744" t="s">
        <v>7773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7774</v>
      </c>
      <c r="B745" t="s">
        <v>7775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7776</v>
      </c>
      <c r="B746" t="s">
        <v>7777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7778</v>
      </c>
      <c r="B747" t="s">
        <v>7779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7780</v>
      </c>
      <c r="B748" t="s">
        <v>7781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7782</v>
      </c>
      <c r="B749" t="s">
        <v>7783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7784</v>
      </c>
      <c r="B750" t="s">
        <v>7785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7786</v>
      </c>
      <c r="B751" t="s">
        <v>7787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7788</v>
      </c>
      <c r="B752" t="s">
        <v>7789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7790</v>
      </c>
      <c r="B753" t="s">
        <v>7791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7792</v>
      </c>
      <c r="B754" t="s">
        <v>7793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7794</v>
      </c>
      <c r="B755" t="s">
        <v>7795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7796</v>
      </c>
      <c r="B756" t="s">
        <v>7797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7798</v>
      </c>
      <c r="B757" t="s">
        <v>7799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7800</v>
      </c>
      <c r="B758" t="s">
        <v>7801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7802</v>
      </c>
      <c r="B759" t="s">
        <v>7803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7804</v>
      </c>
      <c r="B760" t="s">
        <v>7805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7806</v>
      </c>
      <c r="B761" t="s">
        <v>7807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7808</v>
      </c>
      <c r="B762" t="s">
        <v>7809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7810</v>
      </c>
      <c r="B763" t="s">
        <v>7811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7812</v>
      </c>
      <c r="B764" t="s">
        <v>7813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7814</v>
      </c>
      <c r="B765" t="s">
        <v>7815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7816</v>
      </c>
      <c r="B766" t="s">
        <v>7817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7818</v>
      </c>
      <c r="B767" t="s">
        <v>7819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7820</v>
      </c>
      <c r="B768" t="s">
        <v>7821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7822</v>
      </c>
      <c r="B769" t="s">
        <v>7823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7824</v>
      </c>
      <c r="B770" t="s">
        <v>7825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7826</v>
      </c>
      <c r="B771" t="s">
        <v>7827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7828</v>
      </c>
      <c r="B772" t="s">
        <v>7829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7830</v>
      </c>
      <c r="B773" t="s">
        <v>7831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3055</v>
      </c>
      <c r="B774" t="s">
        <v>3335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3056</v>
      </c>
      <c r="B775" t="s">
        <v>3336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3057</v>
      </c>
      <c r="B776" t="s">
        <v>3337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3058</v>
      </c>
      <c r="B777" t="s">
        <v>3338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3059</v>
      </c>
      <c r="B778" t="s">
        <v>3339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3060</v>
      </c>
      <c r="B779" t="s">
        <v>3340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3061</v>
      </c>
      <c r="B780" t="s">
        <v>3341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3062</v>
      </c>
      <c r="B781" t="s">
        <v>3342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3063</v>
      </c>
      <c r="B782" t="s">
        <v>3343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3064</v>
      </c>
      <c r="B783" t="s">
        <v>3344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3065</v>
      </c>
      <c r="B784" t="s">
        <v>3345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3066</v>
      </c>
      <c r="B785" t="s">
        <v>3346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3067</v>
      </c>
      <c r="B786" t="s">
        <v>3347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3068</v>
      </c>
      <c r="B787" t="s">
        <v>3348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3069</v>
      </c>
      <c r="B788" t="s">
        <v>3349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3070</v>
      </c>
      <c r="B789" t="s">
        <v>3350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3071</v>
      </c>
      <c r="B790" t="s">
        <v>3351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3072</v>
      </c>
      <c r="B791" t="s">
        <v>3352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3073</v>
      </c>
      <c r="B792" t="s">
        <v>3353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3074</v>
      </c>
      <c r="B793" t="s">
        <v>3354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3075</v>
      </c>
      <c r="B794" t="s">
        <v>3355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3076</v>
      </c>
      <c r="B795" t="s">
        <v>3356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3077</v>
      </c>
      <c r="B796" t="s">
        <v>3357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3078</v>
      </c>
      <c r="B797" t="s">
        <v>3358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3079</v>
      </c>
      <c r="B798" t="s">
        <v>3359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3080</v>
      </c>
      <c r="B799" t="s">
        <v>3360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3081</v>
      </c>
      <c r="B800" t="s">
        <v>3361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3082</v>
      </c>
      <c r="B801" t="s">
        <v>3362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3083</v>
      </c>
      <c r="B802" t="s">
        <v>3363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3084</v>
      </c>
      <c r="B803" t="s">
        <v>3364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2875</v>
      </c>
      <c r="B804" t="s">
        <v>3365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2876</v>
      </c>
      <c r="B805" t="s">
        <v>3366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2877</v>
      </c>
      <c r="B806" t="s">
        <v>3367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2878</v>
      </c>
      <c r="B807" t="s">
        <v>3368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2879</v>
      </c>
      <c r="B808" t="s">
        <v>3369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2880</v>
      </c>
      <c r="B809" t="s">
        <v>3370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2881</v>
      </c>
      <c r="B810" t="s">
        <v>3371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2882</v>
      </c>
      <c r="B811" t="s">
        <v>3372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2883</v>
      </c>
      <c r="B812" t="s">
        <v>3373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2884</v>
      </c>
      <c r="B813" t="s">
        <v>3374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2885</v>
      </c>
      <c r="B814" t="s">
        <v>3375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2886</v>
      </c>
      <c r="B815" t="s">
        <v>3376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2887</v>
      </c>
      <c r="B816" t="s">
        <v>3377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2888</v>
      </c>
      <c r="B817" t="s">
        <v>3378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2889</v>
      </c>
      <c r="B818" t="s">
        <v>3379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2890</v>
      </c>
      <c r="B819" t="s">
        <v>3380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2891</v>
      </c>
      <c r="B820" t="s">
        <v>3381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2892</v>
      </c>
      <c r="B821" t="s">
        <v>3382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2893</v>
      </c>
      <c r="B822" t="s">
        <v>3383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2894</v>
      </c>
      <c r="B823" t="s">
        <v>3384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2895</v>
      </c>
      <c r="B824" t="s">
        <v>3385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2896</v>
      </c>
      <c r="B825" t="s">
        <v>3386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2897</v>
      </c>
      <c r="B826" t="s">
        <v>3387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2898</v>
      </c>
      <c r="B827" t="s">
        <v>3388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2899</v>
      </c>
      <c r="B828" t="s">
        <v>3389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2900</v>
      </c>
      <c r="B829" t="s">
        <v>3390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2901</v>
      </c>
      <c r="B830" t="s">
        <v>3391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2902</v>
      </c>
      <c r="B831" t="s">
        <v>3392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2903</v>
      </c>
      <c r="B832" t="s">
        <v>3393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2904</v>
      </c>
      <c r="B833" t="s">
        <v>3394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3025</v>
      </c>
      <c r="B834" t="s">
        <v>2060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3026</v>
      </c>
      <c r="B835" t="s">
        <v>2061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3027</v>
      </c>
      <c r="B836" t="s">
        <v>2062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3028</v>
      </c>
      <c r="B837" t="s">
        <v>2063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3029</v>
      </c>
      <c r="B838" t="s">
        <v>2064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3030</v>
      </c>
      <c r="B839" t="s">
        <v>2065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3031</v>
      </c>
      <c r="B840" t="s">
        <v>2066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3032</v>
      </c>
      <c r="B841" t="s">
        <v>2067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3033</v>
      </c>
      <c r="B842" t="s">
        <v>2068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3034</v>
      </c>
      <c r="B843" t="s">
        <v>2069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3035</v>
      </c>
      <c r="B844" t="s">
        <v>2070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3036</v>
      </c>
      <c r="B845" t="s">
        <v>2071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3037</v>
      </c>
      <c r="B846" t="s">
        <v>2072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3038</v>
      </c>
      <c r="B847" t="s">
        <v>2073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3039</v>
      </c>
      <c r="B848" t="s">
        <v>2074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3040</v>
      </c>
      <c r="B849" t="s">
        <v>2075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3041</v>
      </c>
      <c r="B850" t="s">
        <v>2076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3042</v>
      </c>
      <c r="B851" t="s">
        <v>2077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3043</v>
      </c>
      <c r="B852" t="s">
        <v>2078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3044</v>
      </c>
      <c r="B853" t="s">
        <v>2079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3045</v>
      </c>
      <c r="B854" t="s">
        <v>2080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3046</v>
      </c>
      <c r="B855" t="s">
        <v>2081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3047</v>
      </c>
      <c r="B856" t="s">
        <v>2082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3048</v>
      </c>
      <c r="B857" t="s">
        <v>2083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3049</v>
      </c>
      <c r="B858" t="s">
        <v>2084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3050</v>
      </c>
      <c r="B859" t="s">
        <v>2085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3051</v>
      </c>
      <c r="B860" t="s">
        <v>2086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3052</v>
      </c>
      <c r="B861" t="s">
        <v>2087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3053</v>
      </c>
      <c r="B862" t="s">
        <v>2088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3054</v>
      </c>
      <c r="B863" t="s">
        <v>2089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3305</v>
      </c>
      <c r="B864" t="s">
        <v>2090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3306</v>
      </c>
      <c r="B865" t="s">
        <v>2091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3307</v>
      </c>
      <c r="B866" t="s">
        <v>2092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3308</v>
      </c>
      <c r="B867" t="s">
        <v>2093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3309</v>
      </c>
      <c r="B868" t="s">
        <v>2094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3310</v>
      </c>
      <c r="B869" t="s">
        <v>2095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3311</v>
      </c>
      <c r="B870" t="s">
        <v>2096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3312</v>
      </c>
      <c r="B871" t="s">
        <v>2097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3313</v>
      </c>
      <c r="B872" t="s">
        <v>2098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3314</v>
      </c>
      <c r="B873" t="s">
        <v>2099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3315</v>
      </c>
      <c r="B874" t="s">
        <v>2100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3316</v>
      </c>
      <c r="B875" t="s">
        <v>2101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3317</v>
      </c>
      <c r="B876" t="s">
        <v>2102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3318</v>
      </c>
      <c r="B877" t="s">
        <v>2103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3319</v>
      </c>
      <c r="B878" t="s">
        <v>2104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3320</v>
      </c>
      <c r="B879" t="s">
        <v>2105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3321</v>
      </c>
      <c r="B880" t="s">
        <v>2106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3322</v>
      </c>
      <c r="B881" t="s">
        <v>2107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3323</v>
      </c>
      <c r="B882" t="s">
        <v>2108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3324</v>
      </c>
      <c r="B883" t="s">
        <v>2109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3325</v>
      </c>
      <c r="B884" t="s">
        <v>2110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3326</v>
      </c>
      <c r="B885" t="s">
        <v>2111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3327</v>
      </c>
      <c r="B886" t="s">
        <v>2112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3328</v>
      </c>
      <c r="B887" t="s">
        <v>2113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3329</v>
      </c>
      <c r="B888" t="s">
        <v>2114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3330</v>
      </c>
      <c r="B889" t="s">
        <v>2115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3331</v>
      </c>
      <c r="B890" t="s">
        <v>2116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3332</v>
      </c>
      <c r="B891" t="s">
        <v>2117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3333</v>
      </c>
      <c r="B892" t="s">
        <v>2118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3334</v>
      </c>
      <c r="B893" t="s">
        <v>2119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4534</v>
      </c>
      <c r="B894" t="s">
        <v>2120</v>
      </c>
      <c r="C894"/>
      <c r="D894" t="b">
        <f>IFERROR(VLOOKUP(B894,PatData!$A$2:$A$2030,1,),"")&lt;&gt;""</f>
        <v>1</v>
      </c>
      <c r="E894" t="s">
        <v>7538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4535</v>
      </c>
      <c r="B895" t="s">
        <v>2121</v>
      </c>
      <c r="C895"/>
      <c r="D895" t="b">
        <f>IFERROR(VLOOKUP(B895,PatData!$A$2:$A$2030,1,),"")&lt;&gt;""</f>
        <v>1</v>
      </c>
      <c r="E895" t="s">
        <v>7539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4536</v>
      </c>
      <c r="B896" t="s">
        <v>2122</v>
      </c>
      <c r="C896"/>
      <c r="D896" t="b">
        <f>IFERROR(VLOOKUP(B896,PatData!$A$2:$A$2030,1,),"")&lt;&gt;""</f>
        <v>1</v>
      </c>
      <c r="E896" t="s">
        <v>7539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4537</v>
      </c>
      <c r="B897" t="s">
        <v>2123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4538</v>
      </c>
      <c r="B898" t="s">
        <v>2124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4539</v>
      </c>
      <c r="B899" t="s">
        <v>2125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4540</v>
      </c>
      <c r="B900" t="s">
        <v>2126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4541</v>
      </c>
      <c r="B901" t="s">
        <v>2127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4542</v>
      </c>
      <c r="B902" t="s">
        <v>2128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4543</v>
      </c>
      <c r="B903" t="s">
        <v>2129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4544</v>
      </c>
      <c r="B904" t="s">
        <v>2130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4545</v>
      </c>
      <c r="B905" t="s">
        <v>2131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4546</v>
      </c>
      <c r="B906" t="s">
        <v>2132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4547</v>
      </c>
      <c r="B907" t="s">
        <v>2133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4548</v>
      </c>
      <c r="B908" t="s">
        <v>2134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4549</v>
      </c>
      <c r="B909" t="s">
        <v>2135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4550</v>
      </c>
      <c r="B910" t="s">
        <v>2136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4551</v>
      </c>
      <c r="B911" t="s">
        <v>2137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4552</v>
      </c>
      <c r="B912" t="s">
        <v>2138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4553</v>
      </c>
      <c r="B913" t="s">
        <v>2139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4554</v>
      </c>
      <c r="B914" t="s">
        <v>2140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4555</v>
      </c>
      <c r="B915" t="s">
        <v>2141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4556</v>
      </c>
      <c r="B916" t="s">
        <v>2142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4557</v>
      </c>
      <c r="B917" t="s">
        <v>2143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4558</v>
      </c>
      <c r="B918" t="s">
        <v>2144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4559</v>
      </c>
      <c r="B919" t="s">
        <v>2145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4560</v>
      </c>
      <c r="B920" t="s">
        <v>2146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4561</v>
      </c>
      <c r="B921" t="s">
        <v>2147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4562</v>
      </c>
      <c r="B922" t="s">
        <v>2148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4563</v>
      </c>
      <c r="B923" t="s">
        <v>2149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3115</v>
      </c>
      <c r="B924" t="s">
        <v>2150</v>
      </c>
      <c r="C924"/>
      <c r="D924" t="b">
        <f>IFERROR(VLOOKUP(B924,PatData!$A$2:$A$2030,1,),"")&lt;&gt;""</f>
        <v>1</v>
      </c>
      <c r="E924" t="s">
        <v>7540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3116</v>
      </c>
      <c r="B925" t="s">
        <v>2151</v>
      </c>
      <c r="C925"/>
      <c r="D925" t="b">
        <f>IFERROR(VLOOKUP(B925,PatData!$A$2:$A$2030,1,),"")&lt;&gt;""</f>
        <v>1</v>
      </c>
      <c r="E925" t="s">
        <v>7540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3117</v>
      </c>
      <c r="B926" t="s">
        <v>2152</v>
      </c>
      <c r="C926"/>
      <c r="D926" t="b">
        <f>IFERROR(VLOOKUP(B926,PatData!$A$2:$A$2030,1,),"")&lt;&gt;""</f>
        <v>1</v>
      </c>
      <c r="E926" t="s">
        <v>7701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3118</v>
      </c>
      <c r="B927" t="s">
        <v>2153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3119</v>
      </c>
      <c r="B928" t="s">
        <v>2154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3120</v>
      </c>
      <c r="B929" t="s">
        <v>2155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3121</v>
      </c>
      <c r="B930" t="s">
        <v>2156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3122</v>
      </c>
      <c r="B931" t="s">
        <v>2157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3123</v>
      </c>
      <c r="B932" t="s">
        <v>2158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3124</v>
      </c>
      <c r="B933" t="s">
        <v>2159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3125</v>
      </c>
      <c r="B934" t="s">
        <v>2160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3126</v>
      </c>
      <c r="B935" t="s">
        <v>2161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3127</v>
      </c>
      <c r="B936" t="s">
        <v>2162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3128</v>
      </c>
      <c r="B937" t="s">
        <v>2163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3129</v>
      </c>
      <c r="B938" t="s">
        <v>2164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3130</v>
      </c>
      <c r="B939" t="s">
        <v>2165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3131</v>
      </c>
      <c r="B940" t="s">
        <v>2166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3132</v>
      </c>
      <c r="B941" t="s">
        <v>2167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3133</v>
      </c>
      <c r="B942" t="s">
        <v>2168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3134</v>
      </c>
      <c r="B943" t="s">
        <v>2169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3135</v>
      </c>
      <c r="B944" t="s">
        <v>2170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3136</v>
      </c>
      <c r="B945" t="s">
        <v>2171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3137</v>
      </c>
      <c r="B946" t="s">
        <v>2172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3138</v>
      </c>
      <c r="B947" t="s">
        <v>2173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3139</v>
      </c>
      <c r="B948" t="s">
        <v>2174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3140</v>
      </c>
      <c r="B949" t="s">
        <v>2175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3141</v>
      </c>
      <c r="B950" t="s">
        <v>2176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3142</v>
      </c>
      <c r="B951" t="s">
        <v>2177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3143</v>
      </c>
      <c r="B952" t="s">
        <v>2178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3144</v>
      </c>
      <c r="B953" t="s">
        <v>2179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2965</v>
      </c>
      <c r="B954" t="s">
        <v>3427</v>
      </c>
      <c r="D954" t="b">
        <f>IFERROR(VLOOKUP(B954,PatData!$A$2:$A$2030,1,),"")&lt;&gt;""</f>
        <v>1</v>
      </c>
      <c r="E954" t="s">
        <v>7688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2966</v>
      </c>
      <c r="B955" t="s">
        <v>3428</v>
      </c>
      <c r="D955" t="b">
        <f>IFERROR(VLOOKUP(B955,PatData!$A$2:$A$2030,1,),"")&lt;&gt;""</f>
        <v>1</v>
      </c>
      <c r="E955" t="s">
        <v>7541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2967</v>
      </c>
      <c r="B956" t="s">
        <v>3429</v>
      </c>
      <c r="D956" t="b">
        <f>IFERROR(VLOOKUP(B956,PatData!$A$2:$A$2030,1,),"")&lt;&gt;""</f>
        <v>1</v>
      </c>
      <c r="E956" t="s">
        <v>7702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2968</v>
      </c>
      <c r="B957" t="s">
        <v>3430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2969</v>
      </c>
      <c r="B958" t="s">
        <v>3431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2970</v>
      </c>
      <c r="B959" t="s">
        <v>3432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2971</v>
      </c>
      <c r="B960" t="s">
        <v>3433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2972</v>
      </c>
      <c r="B961" t="s">
        <v>3434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2973</v>
      </c>
      <c r="B962" t="s">
        <v>3435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2974</v>
      </c>
      <c r="B963" t="s">
        <v>3436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2975</v>
      </c>
      <c r="B964" t="s">
        <v>3437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2976</v>
      </c>
      <c r="B965" t="s">
        <v>3438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2977</v>
      </c>
      <c r="B966" t="s">
        <v>3439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2978</v>
      </c>
      <c r="B967" t="s">
        <v>3440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2979</v>
      </c>
      <c r="B968" t="s">
        <v>3441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2980</v>
      </c>
      <c r="B969" t="s">
        <v>3442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2981</v>
      </c>
      <c r="B970" t="s">
        <v>3443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2982</v>
      </c>
      <c r="B971" t="s">
        <v>3444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2983</v>
      </c>
      <c r="B972" t="s">
        <v>3445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2984</v>
      </c>
      <c r="B973" t="s">
        <v>3446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2985</v>
      </c>
      <c r="B974" t="s">
        <v>3447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2986</v>
      </c>
      <c r="B975" t="s">
        <v>3448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2987</v>
      </c>
      <c r="B976" t="s">
        <v>3449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2988</v>
      </c>
      <c r="B977" t="s">
        <v>3450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2989</v>
      </c>
      <c r="B978" t="s">
        <v>3451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2990</v>
      </c>
      <c r="B979" t="s">
        <v>3452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2991</v>
      </c>
      <c r="B980" t="s">
        <v>3453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2992</v>
      </c>
      <c r="B981" t="s">
        <v>3454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2993</v>
      </c>
      <c r="B982" t="s">
        <v>3455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2994</v>
      </c>
      <c r="B983" t="s">
        <v>3456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4092</v>
      </c>
      <c r="B984" t="s">
        <v>4093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4094</v>
      </c>
      <c r="B985" t="s">
        <v>4095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4096</v>
      </c>
      <c r="B986" t="s">
        <v>4097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4098</v>
      </c>
      <c r="B987" t="s">
        <v>4099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4100</v>
      </c>
      <c r="B988" t="s">
        <v>4101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4102</v>
      </c>
      <c r="B989" t="s">
        <v>4103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4104</v>
      </c>
      <c r="B990" t="s">
        <v>4105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4106</v>
      </c>
      <c r="B991" t="s">
        <v>4107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4108</v>
      </c>
      <c r="B992" t="s">
        <v>4109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4110</v>
      </c>
      <c r="B993" t="s">
        <v>4111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4112</v>
      </c>
      <c r="B994" t="s">
        <v>4113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4114</v>
      </c>
      <c r="B995" t="s">
        <v>4115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3508</v>
      </c>
      <c r="B996" t="s">
        <v>3809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4116</v>
      </c>
      <c r="B997" t="s">
        <v>4450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3509</v>
      </c>
      <c r="B998" t="s">
        <v>4451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3510</v>
      </c>
      <c r="B999" t="s">
        <v>4452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3511</v>
      </c>
      <c r="B1000" t="s">
        <v>4453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3512</v>
      </c>
      <c r="B1001" t="s">
        <v>4454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3513</v>
      </c>
      <c r="B1002" t="s">
        <v>4455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3514</v>
      </c>
      <c r="B1003" t="s">
        <v>4456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3515</v>
      </c>
      <c r="B1004" t="s">
        <v>4457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3516</v>
      </c>
      <c r="B1005" t="s">
        <v>4458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3517</v>
      </c>
      <c r="B1006" t="s">
        <v>4459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3518</v>
      </c>
      <c r="B1007" t="s">
        <v>4266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3519</v>
      </c>
      <c r="B1008" t="s">
        <v>4267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3520</v>
      </c>
      <c r="B1009" t="s">
        <v>4268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3521</v>
      </c>
      <c r="B1010" t="s">
        <v>4269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3522</v>
      </c>
      <c r="B1011" t="s">
        <v>4270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3523</v>
      </c>
      <c r="B1012" t="s">
        <v>4271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3524</v>
      </c>
      <c r="B1013" t="s">
        <v>4272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3525</v>
      </c>
      <c r="B1014" t="s">
        <v>4273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3526</v>
      </c>
      <c r="B1015" t="s">
        <v>4274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3527</v>
      </c>
      <c r="B1016" t="s">
        <v>4275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3528</v>
      </c>
      <c r="B1017" t="s">
        <v>3810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3529</v>
      </c>
      <c r="B1018" t="s">
        <v>3811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3530</v>
      </c>
      <c r="B1019" t="s">
        <v>4276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3531</v>
      </c>
      <c r="B1020" t="s">
        <v>4277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3532</v>
      </c>
      <c r="B1021" t="s">
        <v>4278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3533</v>
      </c>
      <c r="B1022" t="s">
        <v>4279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3534</v>
      </c>
      <c r="B1023" t="s">
        <v>4280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3535</v>
      </c>
      <c r="B1024" t="s">
        <v>4281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3536</v>
      </c>
      <c r="B1025" t="s">
        <v>4282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3537</v>
      </c>
      <c r="B1026" t="s">
        <v>4283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3538</v>
      </c>
      <c r="B1027" t="s">
        <v>4284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3539</v>
      </c>
      <c r="B1028" t="s">
        <v>4285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3540</v>
      </c>
      <c r="B1029" t="s">
        <v>3812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3541</v>
      </c>
      <c r="B1030" t="s">
        <v>3813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3542</v>
      </c>
      <c r="B1031" t="s">
        <v>3814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3543</v>
      </c>
      <c r="B1032" t="s">
        <v>3815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3544</v>
      </c>
      <c r="B1033" t="s">
        <v>3816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3545</v>
      </c>
      <c r="B1034" t="s">
        <v>3817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3546</v>
      </c>
      <c r="B1035" t="s">
        <v>3818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3547</v>
      </c>
      <c r="B1036" t="s">
        <v>3819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3548</v>
      </c>
      <c r="B1037" t="s">
        <v>3820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3549</v>
      </c>
      <c r="B1038" t="s">
        <v>3821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3550</v>
      </c>
      <c r="B1039" t="s">
        <v>3822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3551</v>
      </c>
      <c r="B1040" t="s">
        <v>3823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3552</v>
      </c>
      <c r="B1041" t="s">
        <v>4286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3553</v>
      </c>
      <c r="B1042" t="s">
        <v>3824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3554</v>
      </c>
      <c r="B1043" t="s">
        <v>3825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3555</v>
      </c>
      <c r="B1044" t="s">
        <v>3826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3556</v>
      </c>
      <c r="B1045" t="s">
        <v>3827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3557</v>
      </c>
      <c r="B1046" t="s">
        <v>3828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3558</v>
      </c>
      <c r="B1047" t="s">
        <v>3829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3559</v>
      </c>
      <c r="B1048" t="s">
        <v>3830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3560</v>
      </c>
      <c r="B1049" t="s">
        <v>3831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3561</v>
      </c>
      <c r="B1050" t="s">
        <v>3832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3562</v>
      </c>
      <c r="B1051" t="s">
        <v>3833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3563</v>
      </c>
      <c r="B1052" t="s">
        <v>3834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3564</v>
      </c>
      <c r="B1053" t="s">
        <v>3835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3565</v>
      </c>
      <c r="B1054" t="s">
        <v>4287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3566</v>
      </c>
      <c r="B1055" t="s">
        <v>3836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3567</v>
      </c>
      <c r="B1056" t="s">
        <v>3837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3568</v>
      </c>
      <c r="B1057" t="s">
        <v>3838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3569</v>
      </c>
      <c r="B1058" t="s">
        <v>3839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3570</v>
      </c>
      <c r="B1059" t="s">
        <v>3840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3571</v>
      </c>
      <c r="B1060" t="s">
        <v>3841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3572</v>
      </c>
      <c r="B1061" t="s">
        <v>3842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3573</v>
      </c>
      <c r="B1062" t="s">
        <v>3843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3574</v>
      </c>
      <c r="B1063" t="s">
        <v>3844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3575</v>
      </c>
      <c r="B1064" t="s">
        <v>3845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3576</v>
      </c>
      <c r="B1065" t="s">
        <v>3846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3577</v>
      </c>
      <c r="B1066" t="s">
        <v>3847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3578</v>
      </c>
      <c r="B1067" t="s">
        <v>3848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3579</v>
      </c>
      <c r="B1068" t="s">
        <v>3849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3580</v>
      </c>
      <c r="B1069" t="s">
        <v>4460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3581</v>
      </c>
      <c r="B1070" t="s">
        <v>3850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3582</v>
      </c>
      <c r="B1071" t="s">
        <v>3851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3583</v>
      </c>
      <c r="B1072" t="s">
        <v>3852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3584</v>
      </c>
      <c r="B1073" t="s">
        <v>3853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3585</v>
      </c>
      <c r="B1074" t="s">
        <v>3854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3586</v>
      </c>
      <c r="B1075" t="s">
        <v>3855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3587</v>
      </c>
      <c r="B1076" t="s">
        <v>3856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4117</v>
      </c>
      <c r="B1077" t="s">
        <v>3857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4118</v>
      </c>
      <c r="B1078" t="s">
        <v>3858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3588</v>
      </c>
      <c r="B1079" t="s">
        <v>3859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3589</v>
      </c>
      <c r="B1080" t="s">
        <v>3860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3590</v>
      </c>
      <c r="B1081" t="s">
        <v>3861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3591</v>
      </c>
      <c r="B1082" t="s">
        <v>3862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3592</v>
      </c>
      <c r="B1083" t="s">
        <v>3863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3593</v>
      </c>
      <c r="B1084" t="s">
        <v>3864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3594</v>
      </c>
      <c r="B1085" t="s">
        <v>3865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3595</v>
      </c>
      <c r="B1086" t="s">
        <v>3866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3596</v>
      </c>
      <c r="B1087" t="s">
        <v>3867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3597</v>
      </c>
      <c r="B1088" t="s">
        <v>3868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3598</v>
      </c>
      <c r="B1089" t="s">
        <v>3869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3599</v>
      </c>
      <c r="B1090" t="s">
        <v>3870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3600</v>
      </c>
      <c r="B1091" t="s">
        <v>3871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3601</v>
      </c>
      <c r="B1092" t="s">
        <v>3872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3602</v>
      </c>
      <c r="B1093" t="s">
        <v>3873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3603</v>
      </c>
      <c r="B1094" t="s">
        <v>3874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3604</v>
      </c>
      <c r="B1095" t="s">
        <v>3875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3605</v>
      </c>
      <c r="B1096" t="s">
        <v>3876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3606</v>
      </c>
      <c r="B1097" t="s">
        <v>3877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3607</v>
      </c>
      <c r="B1098" t="s">
        <v>3878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3608</v>
      </c>
      <c r="B1099" t="s">
        <v>3879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3609</v>
      </c>
      <c r="B1100" t="s">
        <v>3880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4288</v>
      </c>
      <c r="B1101" t="s">
        <v>4691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4289</v>
      </c>
      <c r="B1102" t="s">
        <v>3881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4290</v>
      </c>
      <c r="B1103" t="s">
        <v>3882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4291</v>
      </c>
      <c r="B1104" t="s">
        <v>3883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4292</v>
      </c>
      <c r="B1105" t="s">
        <v>4692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4461</v>
      </c>
      <c r="B1106" t="s">
        <v>3884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1118</v>
      </c>
      <c r="B1107" t="s">
        <v>1527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1119</v>
      </c>
      <c r="B1108" t="s">
        <v>1528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1120</v>
      </c>
      <c r="B1109" t="s">
        <v>1529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1121</v>
      </c>
      <c r="B1110" t="s">
        <v>1530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1122</v>
      </c>
      <c r="B1111" t="s">
        <v>1531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1123</v>
      </c>
      <c r="B1112" t="s">
        <v>1532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1124</v>
      </c>
      <c r="B1113" t="s">
        <v>1533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1125</v>
      </c>
      <c r="B1114" t="s">
        <v>1534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1126</v>
      </c>
      <c r="B1115" t="s">
        <v>1535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1127</v>
      </c>
      <c r="B1116" t="s">
        <v>1536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1128</v>
      </c>
      <c r="B1117" t="s">
        <v>1537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1129</v>
      </c>
      <c r="B1118" t="s">
        <v>1538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1130</v>
      </c>
      <c r="B1119" t="s">
        <v>1539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1131</v>
      </c>
      <c r="B1120" t="s">
        <v>1540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1132</v>
      </c>
      <c r="B1121" t="s">
        <v>1541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1133</v>
      </c>
      <c r="B1122" t="s">
        <v>1542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1134</v>
      </c>
      <c r="B1123" t="s">
        <v>1543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7050</v>
      </c>
      <c r="B1124" t="s">
        <v>1544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1135</v>
      </c>
      <c r="B1125" t="s">
        <v>1545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1136</v>
      </c>
      <c r="B1126" t="s">
        <v>1546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1137</v>
      </c>
      <c r="B1127" t="s">
        <v>1547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1138</v>
      </c>
      <c r="B1128" t="s">
        <v>1548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1139</v>
      </c>
      <c r="B1129" t="s">
        <v>1549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1140</v>
      </c>
      <c r="B1130" t="s">
        <v>1550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1141</v>
      </c>
      <c r="B1131" t="s">
        <v>1551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1142</v>
      </c>
      <c r="B1132" t="s">
        <v>1552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1143</v>
      </c>
      <c r="B1133" t="s">
        <v>7051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1154</v>
      </c>
      <c r="B1134" t="s">
        <v>1553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1144</v>
      </c>
      <c r="B1135" t="s">
        <v>1554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1145</v>
      </c>
      <c r="B1136" t="s">
        <v>1555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1146</v>
      </c>
      <c r="B1137" t="s">
        <v>1556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1147</v>
      </c>
      <c r="B1138" t="s">
        <v>1557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1148</v>
      </c>
      <c r="B1139" t="s">
        <v>1558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1149</v>
      </c>
      <c r="B1140" t="s">
        <v>1559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1150</v>
      </c>
      <c r="B1141" t="s">
        <v>1560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1151</v>
      </c>
      <c r="B1142" t="s">
        <v>1561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1152</v>
      </c>
      <c r="B1143" t="s">
        <v>1562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1160</v>
      </c>
      <c r="B1144" t="s">
        <v>1563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1155</v>
      </c>
      <c r="B1145" t="s">
        <v>1564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1153</v>
      </c>
      <c r="B1146" t="s">
        <v>1565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1156</v>
      </c>
      <c r="B1147" t="s">
        <v>1566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1157</v>
      </c>
      <c r="B1148" t="s">
        <v>1567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1158</v>
      </c>
      <c r="B1149" t="s">
        <v>1568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1159</v>
      </c>
      <c r="B1150" t="s">
        <v>1569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1167</v>
      </c>
      <c r="B1151" t="s">
        <v>1570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1161</v>
      </c>
      <c r="B1152" t="s">
        <v>1571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1162</v>
      </c>
      <c r="B1153" t="s">
        <v>1572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1163</v>
      </c>
      <c r="B1154" t="s">
        <v>1573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1164</v>
      </c>
      <c r="B1155" t="s">
        <v>1574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1165</v>
      </c>
      <c r="B1156" t="s">
        <v>1575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1166</v>
      </c>
      <c r="B1157" t="s">
        <v>1576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1168</v>
      </c>
      <c r="B1158" t="s">
        <v>1577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1192</v>
      </c>
      <c r="B1159" t="s">
        <v>1578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1169</v>
      </c>
      <c r="B1160" t="s">
        <v>1579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1170</v>
      </c>
      <c r="B1161" t="s">
        <v>1580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1171</v>
      </c>
      <c r="B1162" t="s">
        <v>1581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1172</v>
      </c>
      <c r="B1163" t="s">
        <v>1582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1173</v>
      </c>
      <c r="B1164" t="s">
        <v>1583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1174</v>
      </c>
      <c r="B1165" t="s">
        <v>1584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1175</v>
      </c>
      <c r="B1166" t="s">
        <v>1585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1176</v>
      </c>
      <c r="B1167" t="s">
        <v>1586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1177</v>
      </c>
      <c r="B1168" t="s">
        <v>1587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1178</v>
      </c>
      <c r="B1169" t="s">
        <v>1588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1179</v>
      </c>
      <c r="B1170" t="s">
        <v>1589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1180</v>
      </c>
      <c r="B1171" t="s">
        <v>1590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1181</v>
      </c>
      <c r="B1172" t="s">
        <v>1591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1182</v>
      </c>
      <c r="B1173" t="s">
        <v>1592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1183</v>
      </c>
      <c r="B1174" t="s">
        <v>1593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1184</v>
      </c>
      <c r="B1175" t="s">
        <v>1594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1185</v>
      </c>
      <c r="B1176" t="s">
        <v>1595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1186</v>
      </c>
      <c r="B1177" t="s">
        <v>1596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1187</v>
      </c>
      <c r="B1178" t="s">
        <v>1597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1188</v>
      </c>
      <c r="B1179" t="s">
        <v>1598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1189</v>
      </c>
      <c r="B1180" t="s">
        <v>1599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1190</v>
      </c>
      <c r="B1181" t="s">
        <v>1600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1191</v>
      </c>
      <c r="B1182" t="s">
        <v>1601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1193</v>
      </c>
      <c r="B1183" t="s">
        <v>1602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7052</v>
      </c>
      <c r="B1184" t="s">
        <v>1603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1196</v>
      </c>
      <c r="B1185" t="s">
        <v>1604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1194</v>
      </c>
      <c r="B1186" t="s">
        <v>1605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1195</v>
      </c>
      <c r="B1187" t="s">
        <v>1606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7053</v>
      </c>
      <c r="B1188" t="s">
        <v>1607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1197</v>
      </c>
      <c r="B1189" t="s">
        <v>1608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1198</v>
      </c>
      <c r="B1190" t="s">
        <v>1609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1199</v>
      </c>
      <c r="B1191" t="s">
        <v>1610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7054</v>
      </c>
      <c r="B1192" t="s">
        <v>1611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1200</v>
      </c>
      <c r="B1193" t="s">
        <v>1612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4769</v>
      </c>
      <c r="B1194" t="s">
        <v>4770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1201</v>
      </c>
      <c r="B1195" t="s">
        <v>1613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1202</v>
      </c>
      <c r="B1196" t="s">
        <v>1614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7055</v>
      </c>
      <c r="B1197" t="s">
        <v>1615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1203</v>
      </c>
      <c r="B1198" t="s">
        <v>1616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1204</v>
      </c>
      <c r="B1199" t="s">
        <v>1617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1205</v>
      </c>
      <c r="B1200" t="s">
        <v>1618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1206</v>
      </c>
      <c r="B1201" t="s">
        <v>1619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1207</v>
      </c>
      <c r="B1202" t="s">
        <v>1620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1208</v>
      </c>
      <c r="B1203" t="s">
        <v>1621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1209</v>
      </c>
      <c r="B1204" t="s">
        <v>1622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1210</v>
      </c>
      <c r="B1205" t="s">
        <v>1623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7056</v>
      </c>
      <c r="B1206" t="s">
        <v>7057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7058</v>
      </c>
      <c r="B1207" t="s">
        <v>1624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7059</v>
      </c>
      <c r="B1208" t="s">
        <v>1625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1211</v>
      </c>
      <c r="B1209" t="s">
        <v>1626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1212</v>
      </c>
      <c r="B1210" t="s">
        <v>1627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1213</v>
      </c>
      <c r="B1211" t="s">
        <v>1628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1214</v>
      </c>
      <c r="B1212" t="s">
        <v>1629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1215</v>
      </c>
      <c r="B1213" t="s">
        <v>1630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1216</v>
      </c>
      <c r="B1214" t="s">
        <v>1631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1217</v>
      </c>
      <c r="B1215" t="s">
        <v>1632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1218</v>
      </c>
      <c r="B1216" t="s">
        <v>1633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1219</v>
      </c>
      <c r="B1217" t="s">
        <v>1634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1220</v>
      </c>
      <c r="B1218" t="s">
        <v>1635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1221</v>
      </c>
      <c r="B1219" t="s">
        <v>1636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7060</v>
      </c>
      <c r="B1220" t="s">
        <v>1637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924</v>
      </c>
      <c r="B1221" t="s">
        <v>1638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1117</v>
      </c>
      <c r="B1222" t="s">
        <v>1639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924</v>
      </c>
      <c r="B1223" t="s">
        <v>1524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3610</v>
      </c>
      <c r="B1224" t="s">
        <v>3885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4119</v>
      </c>
      <c r="B1225" t="s">
        <v>4293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3611</v>
      </c>
      <c r="B1226" t="s">
        <v>4294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3612</v>
      </c>
      <c r="B1227" t="s">
        <v>4295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3613</v>
      </c>
      <c r="B1228" t="s">
        <v>4296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3614</v>
      </c>
      <c r="B1229" t="s">
        <v>4297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3615</v>
      </c>
      <c r="B1230" t="s">
        <v>4298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3616</v>
      </c>
      <c r="B1231" t="s">
        <v>4299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3617</v>
      </c>
      <c r="B1232" t="s">
        <v>4300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3618</v>
      </c>
      <c r="B1233" t="s">
        <v>4301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3619</v>
      </c>
      <c r="B1234" t="s">
        <v>4302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3620</v>
      </c>
      <c r="B1235" t="s">
        <v>4303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3621</v>
      </c>
      <c r="B1236" t="s">
        <v>4304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3622</v>
      </c>
      <c r="B1237" t="s">
        <v>4305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3623</v>
      </c>
      <c r="B1238" t="s">
        <v>4306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3624</v>
      </c>
      <c r="B1239" t="s">
        <v>4307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3625</v>
      </c>
      <c r="B1240" t="s">
        <v>4308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3626</v>
      </c>
      <c r="B1241" t="s">
        <v>4309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3627</v>
      </c>
      <c r="B1242" t="s">
        <v>4310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3628</v>
      </c>
      <c r="B1243" t="s">
        <v>4311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3629</v>
      </c>
      <c r="B1244" t="s">
        <v>4312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3630</v>
      </c>
      <c r="B1245" t="s">
        <v>3886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3631</v>
      </c>
      <c r="B1246" t="s">
        <v>3887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3632</v>
      </c>
      <c r="B1247" t="s">
        <v>4313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3633</v>
      </c>
      <c r="B1248" t="s">
        <v>4314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3634</v>
      </c>
      <c r="B1249" t="s">
        <v>4315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3635</v>
      </c>
      <c r="B1250" t="s">
        <v>4316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3636</v>
      </c>
      <c r="B1251" t="s">
        <v>4317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3637</v>
      </c>
      <c r="B1252" t="s">
        <v>4318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3638</v>
      </c>
      <c r="B1253" t="s">
        <v>4319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3639</v>
      </c>
      <c r="B1254" t="s">
        <v>4320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3640</v>
      </c>
      <c r="B1255" t="s">
        <v>4321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3641</v>
      </c>
      <c r="B1256" t="s">
        <v>4322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3642</v>
      </c>
      <c r="B1257" t="s">
        <v>3888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3643</v>
      </c>
      <c r="B1258" t="s">
        <v>3889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3644</v>
      </c>
      <c r="B1259" t="s">
        <v>3890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3645</v>
      </c>
      <c r="B1260" t="s">
        <v>3891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3646</v>
      </c>
      <c r="B1261" t="s">
        <v>3892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3647</v>
      </c>
      <c r="B1262" t="s">
        <v>3893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3648</v>
      </c>
      <c r="B1263" t="s">
        <v>3894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3649</v>
      </c>
      <c r="B1264" t="s">
        <v>3895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3650</v>
      </c>
      <c r="B1265" t="s">
        <v>3896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3651</v>
      </c>
      <c r="B1266" t="s">
        <v>3897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3652</v>
      </c>
      <c r="B1267" t="s">
        <v>3898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3653</v>
      </c>
      <c r="B1268" t="s">
        <v>3899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3654</v>
      </c>
      <c r="B1269" t="s">
        <v>4323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3655</v>
      </c>
      <c r="B1270" t="s">
        <v>3900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3656</v>
      </c>
      <c r="B1271" t="s">
        <v>3901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3657</v>
      </c>
      <c r="B1272" t="s">
        <v>3902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3658</v>
      </c>
      <c r="B1273" t="s">
        <v>3903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3659</v>
      </c>
      <c r="B1274" t="s">
        <v>3904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3660</v>
      </c>
      <c r="B1275" t="s">
        <v>3905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3661</v>
      </c>
      <c r="B1276" t="s">
        <v>3906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3662</v>
      </c>
      <c r="B1277" t="s">
        <v>3907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3663</v>
      </c>
      <c r="B1278" t="s">
        <v>3908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3664</v>
      </c>
      <c r="B1279" t="s">
        <v>3909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3665</v>
      </c>
      <c r="B1280" t="s">
        <v>3910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3666</v>
      </c>
      <c r="B1281" t="s">
        <v>3911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3667</v>
      </c>
      <c r="B1282" t="s">
        <v>4324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3668</v>
      </c>
      <c r="B1283" t="s">
        <v>3912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3669</v>
      </c>
      <c r="B1284" t="s">
        <v>3913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3670</v>
      </c>
      <c r="B1285" t="s">
        <v>3914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3671</v>
      </c>
      <c r="B1286" t="s">
        <v>3915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3672</v>
      </c>
      <c r="B1287" t="s">
        <v>3916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3673</v>
      </c>
      <c r="B1288" t="s">
        <v>3917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3674</v>
      </c>
      <c r="B1289" t="s">
        <v>3918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3675</v>
      </c>
      <c r="B1290" t="s">
        <v>3919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3676</v>
      </c>
      <c r="B1291" t="s">
        <v>3920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3677</v>
      </c>
      <c r="B1292" t="s">
        <v>3921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3678</v>
      </c>
      <c r="B1293" t="s">
        <v>3922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3679</v>
      </c>
      <c r="B1294" t="s">
        <v>3923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3680</v>
      </c>
      <c r="B1295" t="s">
        <v>3924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3681</v>
      </c>
      <c r="B1296" t="s">
        <v>3925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3682</v>
      </c>
      <c r="B1297" t="s">
        <v>4467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3683</v>
      </c>
      <c r="B1298" t="s">
        <v>3926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3684</v>
      </c>
      <c r="B1299" t="s">
        <v>3927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3685</v>
      </c>
      <c r="B1300" t="s">
        <v>3928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3686</v>
      </c>
      <c r="B1301" t="s">
        <v>3929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3687</v>
      </c>
      <c r="B1302" t="s">
        <v>3930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3688</v>
      </c>
      <c r="B1303" t="s">
        <v>3931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3689</v>
      </c>
      <c r="B1304" t="s">
        <v>3932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4120</v>
      </c>
      <c r="B1305" t="s">
        <v>3933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4121</v>
      </c>
      <c r="B1306" t="s">
        <v>3934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3690</v>
      </c>
      <c r="B1307" t="s">
        <v>3935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3691</v>
      </c>
      <c r="B1308" t="s">
        <v>3936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3692</v>
      </c>
      <c r="B1309" t="s">
        <v>3937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3693</v>
      </c>
      <c r="B1310" t="s">
        <v>3938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3694</v>
      </c>
      <c r="B1311" t="s">
        <v>3939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3695</v>
      </c>
      <c r="B1312" t="s">
        <v>3940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3696</v>
      </c>
      <c r="B1313" t="s">
        <v>3941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3697</v>
      </c>
      <c r="B1314" t="s">
        <v>3942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3698</v>
      </c>
      <c r="B1315" t="s">
        <v>3943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3699</v>
      </c>
      <c r="B1316" t="s">
        <v>3944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3700</v>
      </c>
      <c r="B1317" t="s">
        <v>3945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3701</v>
      </c>
      <c r="B1318" t="s">
        <v>3946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3702</v>
      </c>
      <c r="B1319" t="s">
        <v>3947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3703</v>
      </c>
      <c r="B1320" t="s">
        <v>3948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3704</v>
      </c>
      <c r="B1321" t="s">
        <v>3949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3705</v>
      </c>
      <c r="B1322" t="s">
        <v>3950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3706</v>
      </c>
      <c r="B1323" t="s">
        <v>3951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3707</v>
      </c>
      <c r="B1324" t="s">
        <v>3952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3708</v>
      </c>
      <c r="B1325" t="s">
        <v>3953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3709</v>
      </c>
      <c r="B1326" t="s">
        <v>3954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3710</v>
      </c>
      <c r="B1327" t="s">
        <v>3955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3711</v>
      </c>
      <c r="B1328" t="s">
        <v>3956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4325</v>
      </c>
      <c r="B1329" t="s">
        <v>4693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4326</v>
      </c>
      <c r="B1330" t="s">
        <v>3958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4327</v>
      </c>
      <c r="B1331" t="s">
        <v>3959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4328</v>
      </c>
      <c r="B1332" t="s">
        <v>3960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4329</v>
      </c>
      <c r="B1333" t="s">
        <v>4694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4462</v>
      </c>
      <c r="B1334" t="s">
        <v>3962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1227</v>
      </c>
      <c r="B1335" t="s">
        <v>2180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1238</v>
      </c>
      <c r="B1336" t="s">
        <v>2181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1249</v>
      </c>
      <c r="B1337" t="s">
        <v>2182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1252</v>
      </c>
      <c r="B1338" t="s">
        <v>2183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1253</v>
      </c>
      <c r="B1339" t="s">
        <v>2184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1254</v>
      </c>
      <c r="B1340" t="s">
        <v>2185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1255</v>
      </c>
      <c r="B1341" t="s">
        <v>2186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1256</v>
      </c>
      <c r="B1342" t="s">
        <v>2187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1257</v>
      </c>
      <c r="B1343" t="s">
        <v>2188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1228</v>
      </c>
      <c r="B1344" t="s">
        <v>2189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1229</v>
      </c>
      <c r="B1345" t="s">
        <v>2190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1230</v>
      </c>
      <c r="B1346" t="s">
        <v>2191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1231</v>
      </c>
      <c r="B1347" t="s">
        <v>2192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1232</v>
      </c>
      <c r="B1348" t="s">
        <v>2193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1233</v>
      </c>
      <c r="B1349" t="s">
        <v>2194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1234</v>
      </c>
      <c r="B1350" t="s">
        <v>2195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1235</v>
      </c>
      <c r="B1351" t="s">
        <v>2196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1236</v>
      </c>
      <c r="B1352" t="s">
        <v>2197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1237</v>
      </c>
      <c r="B1353" t="s">
        <v>2198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1239</v>
      </c>
      <c r="B1354" t="s">
        <v>2199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1240</v>
      </c>
      <c r="B1355" t="s">
        <v>2200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1241</v>
      </c>
      <c r="B1356" t="s">
        <v>2201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1242</v>
      </c>
      <c r="B1357" t="s">
        <v>2202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1243</v>
      </c>
      <c r="B1358" t="s">
        <v>2203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1244</v>
      </c>
      <c r="B1359" t="s">
        <v>2204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1245</v>
      </c>
      <c r="B1360" t="s">
        <v>2205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1246</v>
      </c>
      <c r="B1361" t="s">
        <v>2206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1247</v>
      </c>
      <c r="B1362" t="s">
        <v>2207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1248</v>
      </c>
      <c r="B1363" t="s">
        <v>2208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1250</v>
      </c>
      <c r="B1364" t="s">
        <v>2209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1251</v>
      </c>
      <c r="B1365" t="s">
        <v>2210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1258</v>
      </c>
      <c r="B1366" t="s">
        <v>2211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1269</v>
      </c>
      <c r="B1367" t="s">
        <v>2212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1280</v>
      </c>
      <c r="B1368" t="s">
        <v>2213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1283</v>
      </c>
      <c r="B1369" t="s">
        <v>2214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1284</v>
      </c>
      <c r="B1370" t="s">
        <v>2215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1285</v>
      </c>
      <c r="B1371" t="s">
        <v>2216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1286</v>
      </c>
      <c r="B1372" t="s">
        <v>2217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1287</v>
      </c>
      <c r="B1373" t="s">
        <v>2218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1288</v>
      </c>
      <c r="B1374" t="s">
        <v>2219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1259</v>
      </c>
      <c r="B1375" t="s">
        <v>2220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1260</v>
      </c>
      <c r="B1376" t="s">
        <v>2221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1261</v>
      </c>
      <c r="B1377" t="s">
        <v>2222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1262</v>
      </c>
      <c r="B1378" t="s">
        <v>2223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1263</v>
      </c>
      <c r="B1379" t="s">
        <v>2224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1264</v>
      </c>
      <c r="B1380" t="s">
        <v>2225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1265</v>
      </c>
      <c r="B1381" t="s">
        <v>2226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1266</v>
      </c>
      <c r="B1382" t="s">
        <v>2227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1267</v>
      </c>
      <c r="B1383" t="s">
        <v>2228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1268</v>
      </c>
      <c r="B1384" t="s">
        <v>2229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1270</v>
      </c>
      <c r="B1385" t="s">
        <v>2230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1271</v>
      </c>
      <c r="B1386" t="s">
        <v>2231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1272</v>
      </c>
      <c r="B1387" t="s">
        <v>2232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1273</v>
      </c>
      <c r="B1388" t="s">
        <v>2233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1274</v>
      </c>
      <c r="B1389" t="s">
        <v>2234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1275</v>
      </c>
      <c r="B1390" t="s">
        <v>2235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1276</v>
      </c>
      <c r="B1391" t="s">
        <v>2236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1277</v>
      </c>
      <c r="B1392" t="s">
        <v>2237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1278</v>
      </c>
      <c r="B1393" t="s">
        <v>2238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1279</v>
      </c>
      <c r="B1394" t="s">
        <v>2239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1281</v>
      </c>
      <c r="B1395" t="s">
        <v>2240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1282</v>
      </c>
      <c r="B1396" t="s">
        <v>2241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1289</v>
      </c>
      <c r="B1397" t="s">
        <v>2242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1300</v>
      </c>
      <c r="B1398" t="s">
        <v>2243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1311</v>
      </c>
      <c r="B1399" t="s">
        <v>2244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1314</v>
      </c>
      <c r="B1400" t="s">
        <v>2245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1315</v>
      </c>
      <c r="B1401" t="s">
        <v>2246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1316</v>
      </c>
      <c r="B1402" t="s">
        <v>2247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1317</v>
      </c>
      <c r="B1403" t="s">
        <v>2248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1318</v>
      </c>
      <c r="B1404" t="s">
        <v>2249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1319</v>
      </c>
      <c r="B1405" t="s">
        <v>2250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1290</v>
      </c>
      <c r="B1406" t="s">
        <v>2251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1291</v>
      </c>
      <c r="B1407" t="s">
        <v>2252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1292</v>
      </c>
      <c r="B1408" t="s">
        <v>2253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1293</v>
      </c>
      <c r="B1409" t="s">
        <v>2254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1294</v>
      </c>
      <c r="B1410" t="s">
        <v>2255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1295</v>
      </c>
      <c r="B1411" t="s">
        <v>2256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1296</v>
      </c>
      <c r="B1412" t="s">
        <v>2257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1297</v>
      </c>
      <c r="B1413" t="s">
        <v>2258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1298</v>
      </c>
      <c r="B1414" t="s">
        <v>2259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1299</v>
      </c>
      <c r="B1415" t="s">
        <v>2260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1301</v>
      </c>
      <c r="B1416" t="s">
        <v>2261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1302</v>
      </c>
      <c r="B1417" t="s">
        <v>2262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1303</v>
      </c>
      <c r="B1418" t="s">
        <v>2263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1304</v>
      </c>
      <c r="B1419" t="s">
        <v>2264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1305</v>
      </c>
      <c r="B1420" t="s">
        <v>2265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1306</v>
      </c>
      <c r="B1421" t="s">
        <v>2266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1307</v>
      </c>
      <c r="B1422" t="s">
        <v>2267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1308</v>
      </c>
      <c r="B1423" t="s">
        <v>2268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1309</v>
      </c>
      <c r="B1424" t="s">
        <v>2269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1310</v>
      </c>
      <c r="B1425" t="s">
        <v>2270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1312</v>
      </c>
      <c r="B1426" t="s">
        <v>2271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1313</v>
      </c>
      <c r="B1427" t="s">
        <v>2272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1320</v>
      </c>
      <c r="B1428" t="s">
        <v>2273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1331</v>
      </c>
      <c r="B1429" t="s">
        <v>2274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1342</v>
      </c>
      <c r="B1430" t="s">
        <v>2275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1345</v>
      </c>
      <c r="B1431" t="s">
        <v>2276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1346</v>
      </c>
      <c r="B1432" t="s">
        <v>2277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1347</v>
      </c>
      <c r="B1433" t="s">
        <v>2278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1348</v>
      </c>
      <c r="B1434" t="s">
        <v>2279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1349</v>
      </c>
      <c r="B1435" t="s">
        <v>2280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1350</v>
      </c>
      <c r="B1436" t="s">
        <v>2281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1321</v>
      </c>
      <c r="B1437" t="s">
        <v>2282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1322</v>
      </c>
      <c r="B1438" t="s">
        <v>2283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1323</v>
      </c>
      <c r="B1439" t="s">
        <v>2284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1324</v>
      </c>
      <c r="B1440" t="s">
        <v>2285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1325</v>
      </c>
      <c r="B1441" t="s">
        <v>2286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1326</v>
      </c>
      <c r="B1442" t="s">
        <v>2287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1327</v>
      </c>
      <c r="B1443" t="s">
        <v>2288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1328</v>
      </c>
      <c r="B1444" t="s">
        <v>2289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1329</v>
      </c>
      <c r="B1445" t="s">
        <v>2290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1330</v>
      </c>
      <c r="B1446" t="s">
        <v>2291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1332</v>
      </c>
      <c r="B1447" t="s">
        <v>2292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1333</v>
      </c>
      <c r="B1448" t="s">
        <v>2293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1334</v>
      </c>
      <c r="B1449" t="s">
        <v>2294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1335</v>
      </c>
      <c r="B1450" t="s">
        <v>2295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1336</v>
      </c>
      <c r="B1451" t="s">
        <v>2296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1337</v>
      </c>
      <c r="B1452" t="s">
        <v>2297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1338</v>
      </c>
      <c r="B1453" t="s">
        <v>2298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1339</v>
      </c>
      <c r="B1454" t="s">
        <v>2299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1340</v>
      </c>
      <c r="B1455" t="s">
        <v>2300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1341</v>
      </c>
      <c r="B1456" t="s">
        <v>2301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1343</v>
      </c>
      <c r="B1457" t="s">
        <v>2302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1344</v>
      </c>
      <c r="B1458" t="s">
        <v>2303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1351</v>
      </c>
      <c r="B1459" t="s">
        <v>2304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1362</v>
      </c>
      <c r="B1460" t="s">
        <v>2305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1373</v>
      </c>
      <c r="B1461" t="s">
        <v>2306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1376</v>
      </c>
      <c r="B1462" t="s">
        <v>2307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1377</v>
      </c>
      <c r="B1463" t="s">
        <v>2308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1378</v>
      </c>
      <c r="B1464" t="s">
        <v>2309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1379</v>
      </c>
      <c r="B1465" t="s">
        <v>2310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1380</v>
      </c>
      <c r="B1466" t="s">
        <v>2311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1381</v>
      </c>
      <c r="B1467" t="s">
        <v>2312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1352</v>
      </c>
      <c r="B1468" t="s">
        <v>2313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1353</v>
      </c>
      <c r="B1469" t="s">
        <v>2314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1354</v>
      </c>
      <c r="B1470" t="s">
        <v>2315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1355</v>
      </c>
      <c r="B1471" t="s">
        <v>2316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1356</v>
      </c>
      <c r="B1472" t="s">
        <v>2317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1357</v>
      </c>
      <c r="B1473" t="s">
        <v>2318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1358</v>
      </c>
      <c r="B1474" t="s">
        <v>2319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1359</v>
      </c>
      <c r="B1475" t="s">
        <v>2320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1360</v>
      </c>
      <c r="B1476" t="s">
        <v>2321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1361</v>
      </c>
      <c r="B1477" t="s">
        <v>2322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1363</v>
      </c>
      <c r="B1478" t="s">
        <v>2323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1364</v>
      </c>
      <c r="B1479" t="s">
        <v>2324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1365</v>
      </c>
      <c r="B1480" t="s">
        <v>2325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1366</v>
      </c>
      <c r="B1481" t="s">
        <v>2326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1367</v>
      </c>
      <c r="B1482" t="s">
        <v>2327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1368</v>
      </c>
      <c r="B1483" t="s">
        <v>2328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1369</v>
      </c>
      <c r="B1484" t="s">
        <v>2329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1370</v>
      </c>
      <c r="B1485" t="s">
        <v>2330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1371</v>
      </c>
      <c r="B1486" t="s">
        <v>2331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1372</v>
      </c>
      <c r="B1487" t="s">
        <v>2332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1374</v>
      </c>
      <c r="B1488" t="s">
        <v>2333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1375</v>
      </c>
      <c r="B1489" t="s">
        <v>2334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1382</v>
      </c>
      <c r="B1490" t="s">
        <v>2335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1393</v>
      </c>
      <c r="B1491" t="s">
        <v>2336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1404</v>
      </c>
      <c r="B1492" t="s">
        <v>2337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1407</v>
      </c>
      <c r="B1493" t="s">
        <v>2338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1408</v>
      </c>
      <c r="B1494" t="s">
        <v>2339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1409</v>
      </c>
      <c r="B1495" t="s">
        <v>2340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1410</v>
      </c>
      <c r="B1496" t="s">
        <v>2341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1411</v>
      </c>
      <c r="B1497" t="s">
        <v>2342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1412</v>
      </c>
      <c r="B1498" t="s">
        <v>2343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1383</v>
      </c>
      <c r="B1499" t="s">
        <v>2344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1384</v>
      </c>
      <c r="B1500" t="s">
        <v>2345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1385</v>
      </c>
      <c r="B1501" t="s">
        <v>2346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1386</v>
      </c>
      <c r="B1502" t="s">
        <v>2347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1387</v>
      </c>
      <c r="B1503" t="s">
        <v>2348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1388</v>
      </c>
      <c r="B1504" t="s">
        <v>2349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1389</v>
      </c>
      <c r="B1505" t="s">
        <v>2350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1390</v>
      </c>
      <c r="B1506" t="s">
        <v>2351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1391</v>
      </c>
      <c r="B1507" t="s">
        <v>2352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1392</v>
      </c>
      <c r="B1508" t="s">
        <v>2353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1394</v>
      </c>
      <c r="B1509" t="s">
        <v>2354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1395</v>
      </c>
      <c r="B1510" t="s">
        <v>2355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1396</v>
      </c>
      <c r="B1511" t="s">
        <v>2356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1397</v>
      </c>
      <c r="B1512" t="s">
        <v>2357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1398</v>
      </c>
      <c r="B1513" t="s">
        <v>2358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1399</v>
      </c>
      <c r="B1514" t="s">
        <v>2359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1400</v>
      </c>
      <c r="B1515" t="s">
        <v>2360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1401</v>
      </c>
      <c r="B1516" t="s">
        <v>2361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1402</v>
      </c>
      <c r="B1517" t="s">
        <v>2362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1403</v>
      </c>
      <c r="B1518" t="s">
        <v>2363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1405</v>
      </c>
      <c r="B1519" t="s">
        <v>2364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1406</v>
      </c>
      <c r="B1520" t="s">
        <v>2365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1413</v>
      </c>
      <c r="B1521" t="s">
        <v>2366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1424</v>
      </c>
      <c r="B1522" t="s">
        <v>2367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1435</v>
      </c>
      <c r="B1523" t="s">
        <v>2368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1438</v>
      </c>
      <c r="B1524" t="s">
        <v>2369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1439</v>
      </c>
      <c r="B1525" t="s">
        <v>2370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1440</v>
      </c>
      <c r="B1526" t="s">
        <v>2371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1441</v>
      </c>
      <c r="B1527" t="s">
        <v>2372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1442</v>
      </c>
      <c r="B1528" t="s">
        <v>2373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1443</v>
      </c>
      <c r="B1529" t="s">
        <v>2374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1414</v>
      </c>
      <c r="B1530" t="s">
        <v>2375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1415</v>
      </c>
      <c r="B1531" t="s">
        <v>2376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1416</v>
      </c>
      <c r="B1532" t="s">
        <v>2377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1417</v>
      </c>
      <c r="B1533" t="s">
        <v>2378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1418</v>
      </c>
      <c r="B1534" t="s">
        <v>2379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1419</v>
      </c>
      <c r="B1535" t="s">
        <v>2380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1420</v>
      </c>
      <c r="B1536" t="s">
        <v>2381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1421</v>
      </c>
      <c r="B1537" t="s">
        <v>2382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1422</v>
      </c>
      <c r="B1538" t="s">
        <v>2383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1423</v>
      </c>
      <c r="B1539" t="s">
        <v>2384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1425</v>
      </c>
      <c r="B1540" t="s">
        <v>2385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1426</v>
      </c>
      <c r="B1541" t="s">
        <v>2386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1427</v>
      </c>
      <c r="B1542" t="s">
        <v>2387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1428</v>
      </c>
      <c r="B1543" t="s">
        <v>2388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1429</v>
      </c>
      <c r="B1544" t="s">
        <v>2389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1430</v>
      </c>
      <c r="B1545" t="s">
        <v>2390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1431</v>
      </c>
      <c r="B1546" t="s">
        <v>2391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1432</v>
      </c>
      <c r="B1547" t="s">
        <v>2392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1433</v>
      </c>
      <c r="B1548" t="s">
        <v>2393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1434</v>
      </c>
      <c r="B1549" t="s">
        <v>2394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1436</v>
      </c>
      <c r="B1550" t="s">
        <v>2395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1437</v>
      </c>
      <c r="B1551" t="s">
        <v>2396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1444</v>
      </c>
      <c r="B1552" t="s">
        <v>2397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1455</v>
      </c>
      <c r="B1553" t="s">
        <v>2398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1466</v>
      </c>
      <c r="B1554" t="s">
        <v>2399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1469</v>
      </c>
      <c r="B1555" t="s">
        <v>2400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1470</v>
      </c>
      <c r="B1556" t="s">
        <v>2401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1471</v>
      </c>
      <c r="B1557" t="s">
        <v>2402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1472</v>
      </c>
      <c r="B1558" t="s">
        <v>2403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1473</v>
      </c>
      <c r="B1559" t="s">
        <v>2404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1474</v>
      </c>
      <c r="B1560" t="s">
        <v>2405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1445</v>
      </c>
      <c r="B1561" t="s">
        <v>2406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1446</v>
      </c>
      <c r="B1562" t="s">
        <v>2407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1447</v>
      </c>
      <c r="B1563" t="s">
        <v>2408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1448</v>
      </c>
      <c r="B1564" t="s">
        <v>2409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1449</v>
      </c>
      <c r="B1565" t="s">
        <v>2410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1450</v>
      </c>
      <c r="B1566" t="s">
        <v>2411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1451</v>
      </c>
      <c r="B1567" t="s">
        <v>2412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1452</v>
      </c>
      <c r="B1568" t="s">
        <v>2413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1453</v>
      </c>
      <c r="B1569" t="s">
        <v>2414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1454</v>
      </c>
      <c r="B1570" t="s">
        <v>2415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1456</v>
      </c>
      <c r="B1571" t="s">
        <v>2416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1457</v>
      </c>
      <c r="B1572" t="s">
        <v>2417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1458</v>
      </c>
      <c r="B1573" t="s">
        <v>2418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1459</v>
      </c>
      <c r="B1574" t="s">
        <v>2419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1460</v>
      </c>
      <c r="B1575" t="s">
        <v>2420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1461</v>
      </c>
      <c r="B1576" t="s">
        <v>2421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1462</v>
      </c>
      <c r="B1577" t="s">
        <v>2422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1463</v>
      </c>
      <c r="B1578" t="s">
        <v>2423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1464</v>
      </c>
      <c r="B1579" t="s">
        <v>2424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1465</v>
      </c>
      <c r="B1580" t="s">
        <v>2425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1467</v>
      </c>
      <c r="B1581" t="s">
        <v>2426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1468</v>
      </c>
      <c r="B1582" t="s">
        <v>2427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1475</v>
      </c>
      <c r="B1583" t="s">
        <v>2428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1476</v>
      </c>
      <c r="B1584" t="s">
        <v>2429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1487</v>
      </c>
      <c r="B1585" t="s">
        <v>2430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1498</v>
      </c>
      <c r="B1586" t="s">
        <v>2431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1502</v>
      </c>
      <c r="B1587" t="s">
        <v>2432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1503</v>
      </c>
      <c r="B1588" t="s">
        <v>2433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1504</v>
      </c>
      <c r="B1589" t="s">
        <v>2434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1505</v>
      </c>
      <c r="B1590" t="s">
        <v>2435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1506</v>
      </c>
      <c r="B1591" t="s">
        <v>2436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1507</v>
      </c>
      <c r="B1592" t="s">
        <v>2437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1477</v>
      </c>
      <c r="B1593" t="s">
        <v>2438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1478</v>
      </c>
      <c r="B1594" t="s">
        <v>2439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1479</v>
      </c>
      <c r="B1595" t="s">
        <v>2440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1480</v>
      </c>
      <c r="B1596" t="s">
        <v>2441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1481</v>
      </c>
      <c r="B1597" t="s">
        <v>2442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1482</v>
      </c>
      <c r="B1598" t="s">
        <v>2443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1483</v>
      </c>
      <c r="B1599" t="s">
        <v>2444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1484</v>
      </c>
      <c r="B1600" t="s">
        <v>2445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1485</v>
      </c>
      <c r="B1601" t="s">
        <v>2446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1486</v>
      </c>
      <c r="B1602" t="s">
        <v>2447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1488</v>
      </c>
      <c r="B1603" t="s">
        <v>2448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1489</v>
      </c>
      <c r="B1604" t="s">
        <v>2449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1490</v>
      </c>
      <c r="B1605" t="s">
        <v>2450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1491</v>
      </c>
      <c r="B1606" t="s">
        <v>2451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1492</v>
      </c>
      <c r="B1607" t="s">
        <v>2452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1493</v>
      </c>
      <c r="B1608" t="s">
        <v>2453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1494</v>
      </c>
      <c r="B1609" t="s">
        <v>2454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1495</v>
      </c>
      <c r="B1610" t="s">
        <v>2455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1496</v>
      </c>
      <c r="B1611" t="s">
        <v>2456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1497</v>
      </c>
      <c r="B1612" t="s">
        <v>2457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1499</v>
      </c>
      <c r="B1613" t="s">
        <v>2458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1500</v>
      </c>
      <c r="B1614" t="s">
        <v>2459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1501</v>
      </c>
      <c r="B1615" t="s">
        <v>2460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3173</v>
      </c>
      <c r="B1616" t="s">
        <v>3170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3169</v>
      </c>
      <c r="B1617" t="s">
        <v>5173</v>
      </c>
      <c r="D1617" t="b">
        <f>IFERROR(VLOOKUP(B1617,PatData!$A$2:$A$2030,1,),"")&lt;&gt;""</f>
        <v>1</v>
      </c>
      <c r="E1617" t="s">
        <v>7703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3425</v>
      </c>
      <c r="B1618" t="s">
        <v>4123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5174</v>
      </c>
      <c r="B1619" t="s">
        <v>4124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3171</v>
      </c>
      <c r="B1620" t="s">
        <v>2747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3172</v>
      </c>
      <c r="B1621" t="s">
        <v>2748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4122</v>
      </c>
      <c r="B1622" t="s">
        <v>2746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3174</v>
      </c>
      <c r="B1623" t="s">
        <v>1640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3175</v>
      </c>
      <c r="B1624" t="s">
        <v>1641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3176</v>
      </c>
      <c r="B1625" t="s">
        <v>1642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3177</v>
      </c>
      <c r="B1626" t="s">
        <v>1643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3178</v>
      </c>
      <c r="B1627" t="s">
        <v>1644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3179</v>
      </c>
      <c r="B1628" t="s">
        <v>1645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3180</v>
      </c>
      <c r="B1629" t="s">
        <v>1646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3181</v>
      </c>
      <c r="B1630" t="s">
        <v>1647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3182</v>
      </c>
      <c r="B1631" t="s">
        <v>1648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3183</v>
      </c>
      <c r="B1632" t="s">
        <v>1649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3184</v>
      </c>
      <c r="B1633" t="s">
        <v>1650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3185</v>
      </c>
      <c r="B1634" t="s">
        <v>1651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3186</v>
      </c>
      <c r="B1635" t="s">
        <v>1652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3187</v>
      </c>
      <c r="B1636" t="s">
        <v>1653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3188</v>
      </c>
      <c r="B1637" t="s">
        <v>1654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3189</v>
      </c>
      <c r="B1638" t="s">
        <v>1655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3190</v>
      </c>
      <c r="B1639" t="s">
        <v>1656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3191</v>
      </c>
      <c r="B1640" t="s">
        <v>1657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3192</v>
      </c>
      <c r="B1641" t="s">
        <v>1658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3193</v>
      </c>
      <c r="B1642" t="s">
        <v>1659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3194</v>
      </c>
      <c r="B1643" t="s">
        <v>1660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3195</v>
      </c>
      <c r="B1644" t="s">
        <v>1661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3196</v>
      </c>
      <c r="B1645" t="s">
        <v>1662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3197</v>
      </c>
      <c r="B1646" t="s">
        <v>1663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3198</v>
      </c>
      <c r="B1647" t="s">
        <v>1664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3199</v>
      </c>
      <c r="B1648" t="s">
        <v>1665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3200</v>
      </c>
      <c r="B1649" t="s">
        <v>1666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3201</v>
      </c>
      <c r="B1650" t="s">
        <v>1667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3202</v>
      </c>
      <c r="B1651" t="s">
        <v>1668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3203</v>
      </c>
      <c r="B1652" t="s">
        <v>1669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3204</v>
      </c>
      <c r="B1653" t="s">
        <v>1670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3205</v>
      </c>
      <c r="B1654" t="s">
        <v>1671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3206</v>
      </c>
      <c r="B1655" t="s">
        <v>1672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3207</v>
      </c>
      <c r="B1656" t="s">
        <v>1673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3208</v>
      </c>
      <c r="B1657" t="s">
        <v>1674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3209</v>
      </c>
      <c r="B1658" t="s">
        <v>1675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3210</v>
      </c>
      <c r="B1659" t="s">
        <v>1676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3211</v>
      </c>
      <c r="B1660" t="s">
        <v>1677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3212</v>
      </c>
      <c r="B1661" t="s">
        <v>1678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3213</v>
      </c>
      <c r="B1662" t="s">
        <v>1679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3214</v>
      </c>
      <c r="B1663" t="s">
        <v>1680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3215</v>
      </c>
      <c r="B1664" t="s">
        <v>1681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3216</v>
      </c>
      <c r="B1665" t="s">
        <v>1682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3217</v>
      </c>
      <c r="B1666" t="s">
        <v>1683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3218</v>
      </c>
      <c r="B1667" t="s">
        <v>1684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3219</v>
      </c>
      <c r="B1668" t="s">
        <v>1685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3220</v>
      </c>
      <c r="B1669" t="s">
        <v>1686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3221</v>
      </c>
      <c r="B1670" t="s">
        <v>1687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3222</v>
      </c>
      <c r="B1671" t="s">
        <v>1688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3223</v>
      </c>
      <c r="B1672" t="s">
        <v>1689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3224</v>
      </c>
      <c r="B1673" t="s">
        <v>1690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3225</v>
      </c>
      <c r="B1674" t="s">
        <v>1691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4498</v>
      </c>
      <c r="B1675" t="s">
        <v>4499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3226</v>
      </c>
      <c r="B1676" t="s">
        <v>1692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3227</v>
      </c>
      <c r="B1677" t="s">
        <v>1693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3228</v>
      </c>
      <c r="B1678" t="s">
        <v>1694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3229</v>
      </c>
      <c r="B1679" t="s">
        <v>1695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3230</v>
      </c>
      <c r="B1680" t="s">
        <v>1696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3231</v>
      </c>
      <c r="B1681" t="s">
        <v>1697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3232</v>
      </c>
      <c r="B1682" t="s">
        <v>1698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3233</v>
      </c>
      <c r="B1683" t="s">
        <v>1699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3234</v>
      </c>
      <c r="B1684" t="s">
        <v>1700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3235</v>
      </c>
      <c r="B1685" t="s">
        <v>1701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3236</v>
      </c>
      <c r="B1686" t="s">
        <v>1702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3237</v>
      </c>
      <c r="B1687" t="s">
        <v>2461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3237</v>
      </c>
      <c r="B1688" t="s">
        <v>1703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3238</v>
      </c>
      <c r="B1689" t="s">
        <v>1704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3225</v>
      </c>
      <c r="B1690" t="s">
        <v>1526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4125</v>
      </c>
      <c r="B1691" t="s">
        <v>2462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4126</v>
      </c>
      <c r="B1692" t="s">
        <v>2463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4127</v>
      </c>
      <c r="B1693" t="s">
        <v>2464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4788</v>
      </c>
      <c r="B1694" t="s">
        <v>2465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4129</v>
      </c>
      <c r="B1695" t="s">
        <v>2466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4130</v>
      </c>
      <c r="B1696" t="s">
        <v>2467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4131</v>
      </c>
      <c r="B1697" t="s">
        <v>2468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4789</v>
      </c>
      <c r="B1698" t="s">
        <v>2469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4790</v>
      </c>
      <c r="B1699" t="s">
        <v>2470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4128</v>
      </c>
      <c r="B1700" t="s">
        <v>2471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4132</v>
      </c>
      <c r="B1701" t="s">
        <v>2472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4133</v>
      </c>
      <c r="B1702" t="s">
        <v>2473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4134</v>
      </c>
      <c r="B1703" t="s">
        <v>2474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4791</v>
      </c>
      <c r="B1704" t="s">
        <v>2475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934</v>
      </c>
      <c r="B1705" t="s">
        <v>2476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935</v>
      </c>
      <c r="B1706" t="s">
        <v>2477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936</v>
      </c>
      <c r="B1707" t="s">
        <v>2478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937</v>
      </c>
      <c r="B1708" t="s">
        <v>2479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938</v>
      </c>
      <c r="B1709" t="s">
        <v>2480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939</v>
      </c>
      <c r="B1710" t="s">
        <v>2481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940</v>
      </c>
      <c r="B1711" t="s">
        <v>2482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941</v>
      </c>
      <c r="B1712" t="s">
        <v>2483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942</v>
      </c>
      <c r="B1713" t="s">
        <v>2484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943</v>
      </c>
      <c r="B1714" t="s">
        <v>2485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944</v>
      </c>
      <c r="B1715" t="s">
        <v>2486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945</v>
      </c>
      <c r="B1716" t="s">
        <v>2487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946</v>
      </c>
      <c r="B1717" t="s">
        <v>2488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947</v>
      </c>
      <c r="B1718" t="s">
        <v>2489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948</v>
      </c>
      <c r="B1719" t="s">
        <v>2490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949</v>
      </c>
      <c r="B1720" t="s">
        <v>2491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950</v>
      </c>
      <c r="B1721" t="s">
        <v>2492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951</v>
      </c>
      <c r="B1722" t="s">
        <v>2493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952</v>
      </c>
      <c r="B1723" t="s">
        <v>2494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953</v>
      </c>
      <c r="B1724" t="s">
        <v>2495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954</v>
      </c>
      <c r="B1725" t="s">
        <v>2496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955</v>
      </c>
      <c r="B1726" t="s">
        <v>2497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956</v>
      </c>
      <c r="B1727" t="s">
        <v>2498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957</v>
      </c>
      <c r="B1728" t="s">
        <v>2499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958</v>
      </c>
      <c r="B1729" t="s">
        <v>2500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959</v>
      </c>
      <c r="B1730" t="s">
        <v>2501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960</v>
      </c>
      <c r="B1731" t="s">
        <v>2502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961</v>
      </c>
      <c r="B1732" t="s">
        <v>2503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962</v>
      </c>
      <c r="B1733" t="s">
        <v>2504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963</v>
      </c>
      <c r="B1734" t="s">
        <v>2505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964</v>
      </c>
      <c r="B1735" t="s">
        <v>2506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965</v>
      </c>
      <c r="B1736" t="s">
        <v>2507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966</v>
      </c>
      <c r="B1737" t="s">
        <v>2508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967</v>
      </c>
      <c r="B1738" t="s">
        <v>2509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968</v>
      </c>
      <c r="B1739" t="s">
        <v>2510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969</v>
      </c>
      <c r="B1740" t="s">
        <v>2511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970</v>
      </c>
      <c r="B1741" t="s">
        <v>2512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971</v>
      </c>
      <c r="B1742" t="s">
        <v>2513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972</v>
      </c>
      <c r="B1743" t="s">
        <v>2514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973</v>
      </c>
      <c r="B1744" t="s">
        <v>2515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974</v>
      </c>
      <c r="B1745" t="s">
        <v>2516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975</v>
      </c>
      <c r="B1746" t="s">
        <v>2517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976</v>
      </c>
      <c r="B1747" t="s">
        <v>2518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977</v>
      </c>
      <c r="B1748" t="s">
        <v>2519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978</v>
      </c>
      <c r="B1749" t="s">
        <v>2520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979</v>
      </c>
      <c r="B1750" t="s">
        <v>2521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980</v>
      </c>
      <c r="B1751" t="s">
        <v>2522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981</v>
      </c>
      <c r="B1752" t="s">
        <v>2523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982</v>
      </c>
      <c r="B1753" t="s">
        <v>2524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983</v>
      </c>
      <c r="B1754" t="s">
        <v>2525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984</v>
      </c>
      <c r="B1755" t="s">
        <v>2526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985</v>
      </c>
      <c r="B1756" t="s">
        <v>2527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986</v>
      </c>
      <c r="B1757" t="s">
        <v>2528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987</v>
      </c>
      <c r="B1758" t="s">
        <v>2529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988</v>
      </c>
      <c r="B1759" t="s">
        <v>2530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989</v>
      </c>
      <c r="B1760" t="s">
        <v>2531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990</v>
      </c>
      <c r="B1761" t="s">
        <v>2532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991</v>
      </c>
      <c r="B1762" t="s">
        <v>2533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992</v>
      </c>
      <c r="B1763" t="s">
        <v>2534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993</v>
      </c>
      <c r="B1764" t="s">
        <v>2535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994</v>
      </c>
      <c r="B1765" t="s">
        <v>2536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995</v>
      </c>
      <c r="B1766" t="s">
        <v>2537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996</v>
      </c>
      <c r="B1767" t="s">
        <v>2538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997</v>
      </c>
      <c r="B1768" t="s">
        <v>2539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998</v>
      </c>
      <c r="B1769" t="s">
        <v>2540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999</v>
      </c>
      <c r="B1770" t="s">
        <v>2541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1000</v>
      </c>
      <c r="B1771" t="s">
        <v>2542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1001</v>
      </c>
      <c r="B1772" t="s">
        <v>2543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1002</v>
      </c>
      <c r="B1773" t="s">
        <v>2544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1003</v>
      </c>
      <c r="B1774" t="s">
        <v>2545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1004</v>
      </c>
      <c r="B1775" t="s">
        <v>2546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1005</v>
      </c>
      <c r="B1776" t="s">
        <v>2547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1006</v>
      </c>
      <c r="B1777" t="s">
        <v>2548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1007</v>
      </c>
      <c r="B1778" t="s">
        <v>2549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1008</v>
      </c>
      <c r="B1779" t="s">
        <v>2550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1009</v>
      </c>
      <c r="B1780" t="s">
        <v>2551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1010</v>
      </c>
      <c r="B1781" t="s">
        <v>2552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1011</v>
      </c>
      <c r="B1782" t="s">
        <v>2553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1012</v>
      </c>
      <c r="B1783" t="s">
        <v>2554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1013</v>
      </c>
      <c r="B1784" t="s">
        <v>2555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1014</v>
      </c>
      <c r="B1785" t="s">
        <v>2556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1015</v>
      </c>
      <c r="B1786" t="s">
        <v>2557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1016</v>
      </c>
      <c r="B1787" t="s">
        <v>2558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1017</v>
      </c>
      <c r="B1788" t="s">
        <v>2559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1018</v>
      </c>
      <c r="B1789" t="s">
        <v>2560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1019</v>
      </c>
      <c r="B1790" t="s">
        <v>2561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1020</v>
      </c>
      <c r="B1791" t="s">
        <v>2562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1021</v>
      </c>
      <c r="B1792" t="s">
        <v>2563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1022</v>
      </c>
      <c r="B1793" t="s">
        <v>2564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1023</v>
      </c>
      <c r="B1794" t="s">
        <v>2565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1024</v>
      </c>
      <c r="B1795" t="s">
        <v>2566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1025</v>
      </c>
      <c r="B1796" t="s">
        <v>2567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1026</v>
      </c>
      <c r="B1797" t="s">
        <v>2568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1027</v>
      </c>
      <c r="B1798" t="s">
        <v>2569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1028</v>
      </c>
      <c r="B1799" t="s">
        <v>2570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1029</v>
      </c>
      <c r="B1800" t="s">
        <v>2571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1030</v>
      </c>
      <c r="B1801" t="s">
        <v>2572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1031</v>
      </c>
      <c r="B1802" t="s">
        <v>2573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1032</v>
      </c>
      <c r="B1803" t="s">
        <v>2574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1033</v>
      </c>
      <c r="B1804" t="s">
        <v>2575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1034</v>
      </c>
      <c r="B1805" t="s">
        <v>2576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1035</v>
      </c>
      <c r="B1806" t="s">
        <v>2577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1036</v>
      </c>
      <c r="B1807" t="s">
        <v>2578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1037</v>
      </c>
      <c r="B1808" t="s">
        <v>2579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1038</v>
      </c>
      <c r="B1809" t="s">
        <v>2580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1039</v>
      </c>
      <c r="B1810" t="s">
        <v>2581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1040</v>
      </c>
      <c r="B1811" t="s">
        <v>2582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1041</v>
      </c>
      <c r="B1812" t="s">
        <v>2583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1042</v>
      </c>
      <c r="B1813" t="s">
        <v>2584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1043</v>
      </c>
      <c r="B1814" t="s">
        <v>2585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1044</v>
      </c>
      <c r="B1815" t="s">
        <v>2586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1045</v>
      </c>
      <c r="B1816" t="s">
        <v>2587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1046</v>
      </c>
      <c r="B1817" t="s">
        <v>2588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1047</v>
      </c>
      <c r="B1818" t="s">
        <v>2589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1048</v>
      </c>
      <c r="B1819" t="s">
        <v>2590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1049</v>
      </c>
      <c r="B1820" t="s">
        <v>2591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1050</v>
      </c>
      <c r="B1821" t="s">
        <v>2592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1051</v>
      </c>
      <c r="B1822" t="s">
        <v>2593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1052</v>
      </c>
      <c r="B1823" t="s">
        <v>2594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1053</v>
      </c>
      <c r="B1824" t="s">
        <v>2595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1054</v>
      </c>
      <c r="B1825" t="s">
        <v>2596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1055</v>
      </c>
      <c r="B1826" t="s">
        <v>2597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1056</v>
      </c>
      <c r="B1827" t="s">
        <v>2598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1057</v>
      </c>
      <c r="B1828" t="s">
        <v>2599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1058</v>
      </c>
      <c r="B1829" t="s">
        <v>2600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4792</v>
      </c>
      <c r="B1830" t="s">
        <v>2601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1059</v>
      </c>
      <c r="B1831" t="s">
        <v>2602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1060</v>
      </c>
      <c r="B1832" t="s">
        <v>2603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1061</v>
      </c>
      <c r="B1833" t="s">
        <v>2604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1062</v>
      </c>
      <c r="B1834" t="s">
        <v>2605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1063</v>
      </c>
      <c r="B1835" t="s">
        <v>2606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1064</v>
      </c>
      <c r="B1836" t="s">
        <v>2607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1065</v>
      </c>
      <c r="B1837" t="s">
        <v>2608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1066</v>
      </c>
      <c r="B1838" t="s">
        <v>2609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1067</v>
      </c>
      <c r="B1839" t="s">
        <v>2610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1068</v>
      </c>
      <c r="B1840" t="s">
        <v>2611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1069</v>
      </c>
      <c r="B1841" t="s">
        <v>2612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1070</v>
      </c>
      <c r="B1842" t="s">
        <v>2613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1071</v>
      </c>
      <c r="B1843" t="s">
        <v>2614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1072</v>
      </c>
      <c r="B1844" t="s">
        <v>2615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1073</v>
      </c>
      <c r="B1845" t="s">
        <v>2616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1074</v>
      </c>
      <c r="B1846" t="s">
        <v>2617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1075</v>
      </c>
      <c r="B1847" t="s">
        <v>2618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1076</v>
      </c>
      <c r="B1848" t="s">
        <v>2619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1077</v>
      </c>
      <c r="B1849" t="s">
        <v>2620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1078</v>
      </c>
      <c r="B1850" t="s">
        <v>2621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1079</v>
      </c>
      <c r="B1851" t="s">
        <v>2622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1080</v>
      </c>
      <c r="B1852" t="s">
        <v>2623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1081</v>
      </c>
      <c r="B1853" t="s">
        <v>2624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1082</v>
      </c>
      <c r="B1854" t="s">
        <v>2625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1083</v>
      </c>
      <c r="B1855" t="s">
        <v>2626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1084</v>
      </c>
      <c r="B1856" t="s">
        <v>2627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1085</v>
      </c>
      <c r="B1857" t="s">
        <v>2628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1086</v>
      </c>
      <c r="B1858" t="s">
        <v>2629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1087</v>
      </c>
      <c r="B1859" t="s">
        <v>2630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1088</v>
      </c>
      <c r="B1860" t="s">
        <v>2631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1089</v>
      </c>
      <c r="B1861" t="s">
        <v>2632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1090</v>
      </c>
      <c r="B1862" t="s">
        <v>2633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928</v>
      </c>
      <c r="B1863" t="s">
        <v>4697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929</v>
      </c>
      <c r="B1864" t="s">
        <v>4698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930</v>
      </c>
      <c r="B1865" t="s">
        <v>4699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931</v>
      </c>
      <c r="B1866" t="s">
        <v>4700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932</v>
      </c>
      <c r="B1867" t="s">
        <v>4701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933</v>
      </c>
      <c r="B1868" t="s">
        <v>4702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3503</v>
      </c>
      <c r="B1869" t="s">
        <v>4703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4135</v>
      </c>
      <c r="B1870" t="s">
        <v>2634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4136</v>
      </c>
      <c r="B1871" t="s">
        <v>2635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4137</v>
      </c>
      <c r="B1872" t="s">
        <v>2636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4138</v>
      </c>
      <c r="B1873" t="s">
        <v>2637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4139</v>
      </c>
      <c r="B1874" t="s">
        <v>2638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4140</v>
      </c>
      <c r="B1875" t="s">
        <v>2639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4141</v>
      </c>
      <c r="B1876" t="s">
        <v>2640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4142</v>
      </c>
      <c r="B1877" t="s">
        <v>2641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4143</v>
      </c>
      <c r="B1878" t="s">
        <v>2642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4144</v>
      </c>
      <c r="B1879" t="s">
        <v>2643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4145</v>
      </c>
      <c r="B1880" t="s">
        <v>2644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4146</v>
      </c>
      <c r="B1881" t="s">
        <v>2645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4147</v>
      </c>
      <c r="B1882" t="s">
        <v>2646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4148</v>
      </c>
      <c r="B1883" t="s">
        <v>2647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4149</v>
      </c>
      <c r="B1884" t="s">
        <v>2648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4150</v>
      </c>
      <c r="B1885" t="s">
        <v>3252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4151</v>
      </c>
      <c r="B1886" t="s">
        <v>3253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4152</v>
      </c>
      <c r="B1887" t="s">
        <v>3254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4153</v>
      </c>
      <c r="B1888" t="s">
        <v>3255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4154</v>
      </c>
      <c r="B1889" t="s">
        <v>3256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4155</v>
      </c>
      <c r="B1890" t="s">
        <v>2649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4156</v>
      </c>
      <c r="B1891" t="s">
        <v>2650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4157</v>
      </c>
      <c r="B1892" t="s">
        <v>2651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4158</v>
      </c>
      <c r="B1893" t="s">
        <v>2652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4159</v>
      </c>
      <c r="B1894" t="s">
        <v>2653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4160</v>
      </c>
      <c r="B1895" t="s">
        <v>2654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4161</v>
      </c>
      <c r="B1896" t="s">
        <v>2655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4162</v>
      </c>
      <c r="B1897" t="s">
        <v>2656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4163</v>
      </c>
      <c r="B1898" t="s">
        <v>2657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4164</v>
      </c>
      <c r="B1899" t="s">
        <v>2658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4165</v>
      </c>
      <c r="B1900" t="s">
        <v>2659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4166</v>
      </c>
      <c r="B1901" t="s">
        <v>2660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4167</v>
      </c>
      <c r="B1902" t="s">
        <v>2661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4168</v>
      </c>
      <c r="B1903" t="s">
        <v>2662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4169</v>
      </c>
      <c r="B1904" t="s">
        <v>2663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4170</v>
      </c>
      <c r="B1905" t="s">
        <v>3257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4171</v>
      </c>
      <c r="B1906" t="s">
        <v>3258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4172</v>
      </c>
      <c r="B1907" t="s">
        <v>3259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4173</v>
      </c>
      <c r="B1908" t="s">
        <v>3260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4174</v>
      </c>
      <c r="B1909" t="s">
        <v>3261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1091</v>
      </c>
      <c r="B1910" t="s">
        <v>2664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1092</v>
      </c>
      <c r="B1911" t="s">
        <v>2665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1093</v>
      </c>
      <c r="B1912" t="s">
        <v>2666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1094</v>
      </c>
      <c r="B1913" t="s">
        <v>2667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1095</v>
      </c>
      <c r="B1914" t="s">
        <v>2668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1096</v>
      </c>
      <c r="B1915" t="s">
        <v>2669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1097</v>
      </c>
      <c r="B1916" t="s">
        <v>2670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1098</v>
      </c>
      <c r="B1917" t="s">
        <v>2671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1099</v>
      </c>
      <c r="B1918" t="s">
        <v>2672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1100</v>
      </c>
      <c r="B1919" t="s">
        <v>2673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1101</v>
      </c>
      <c r="B1920" t="s">
        <v>2674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1102</v>
      </c>
      <c r="B1921" t="s">
        <v>2675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1103</v>
      </c>
      <c r="B1922" t="s">
        <v>2676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3262</v>
      </c>
      <c r="B1923" t="s">
        <v>2677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3264</v>
      </c>
      <c r="B1924" t="s">
        <v>2678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3267</v>
      </c>
      <c r="B1925" t="s">
        <v>3263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3269</v>
      </c>
      <c r="B1926" t="s">
        <v>3265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4175</v>
      </c>
      <c r="B1927" t="s">
        <v>3266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4176</v>
      </c>
      <c r="B1928" t="s">
        <v>3268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4177</v>
      </c>
      <c r="B1929" t="s">
        <v>3270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4771</v>
      </c>
      <c r="B1930" t="s">
        <v>2679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4178</v>
      </c>
      <c r="B1931" t="s">
        <v>2680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4179</v>
      </c>
      <c r="B1932" t="s">
        <v>2681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4180</v>
      </c>
      <c r="B1933" t="s">
        <v>2682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4181</v>
      </c>
      <c r="B1934" t="s">
        <v>2683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4182</v>
      </c>
      <c r="B1935" t="s">
        <v>2684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4183</v>
      </c>
      <c r="B1936" t="s">
        <v>2685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4184</v>
      </c>
      <c r="B1937" t="s">
        <v>2686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4185</v>
      </c>
      <c r="B1938" t="s">
        <v>2687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4186</v>
      </c>
      <c r="B1939" t="s">
        <v>2688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4187</v>
      </c>
      <c r="B1940" t="s">
        <v>2689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4188</v>
      </c>
      <c r="B1941" t="s">
        <v>2690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4189</v>
      </c>
      <c r="B1942" t="s">
        <v>2691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4190</v>
      </c>
      <c r="B1943" t="s">
        <v>2692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4191</v>
      </c>
      <c r="B1944" t="s">
        <v>2693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4192</v>
      </c>
      <c r="B1945" t="s">
        <v>2694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4193</v>
      </c>
      <c r="B1946" t="s">
        <v>3271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4194</v>
      </c>
      <c r="B1947" t="s">
        <v>3272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4195</v>
      </c>
      <c r="B1948" t="s">
        <v>3273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4196</v>
      </c>
      <c r="B1949" t="s">
        <v>3274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4197</v>
      </c>
      <c r="B1950" t="s">
        <v>3275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1104</v>
      </c>
      <c r="B1951" t="s">
        <v>2695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1105</v>
      </c>
      <c r="B1952" t="s">
        <v>2696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1106</v>
      </c>
      <c r="B1953" t="s">
        <v>2697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1107</v>
      </c>
      <c r="B1954" t="s">
        <v>2698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1108</v>
      </c>
      <c r="B1955" t="s">
        <v>2699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1109</v>
      </c>
      <c r="B1956" t="s">
        <v>2700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1110</v>
      </c>
      <c r="B1957" t="s">
        <v>2701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1111</v>
      </c>
      <c r="B1958" t="s">
        <v>2702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1112</v>
      </c>
      <c r="B1959" t="s">
        <v>2703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1113</v>
      </c>
      <c r="B1960" t="s">
        <v>2704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1114</v>
      </c>
      <c r="B1961" t="s">
        <v>2705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1115</v>
      </c>
      <c r="B1962" t="s">
        <v>2706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1116</v>
      </c>
      <c r="B1963" t="s">
        <v>2707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3276</v>
      </c>
      <c r="B1964" t="s">
        <v>2708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3278</v>
      </c>
      <c r="B1965" t="s">
        <v>2709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3281</v>
      </c>
      <c r="B1966" t="s">
        <v>3277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3283</v>
      </c>
      <c r="B1967" t="s">
        <v>3279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4198</v>
      </c>
      <c r="B1968" t="s">
        <v>3280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4199</v>
      </c>
      <c r="B1969" t="s">
        <v>3282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4200</v>
      </c>
      <c r="B1970" t="s">
        <v>3284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4942</v>
      </c>
      <c r="B1971" t="s">
        <v>2710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4943</v>
      </c>
      <c r="B1972" t="s">
        <v>2711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4944</v>
      </c>
      <c r="B1973" t="s">
        <v>2712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4945</v>
      </c>
      <c r="B1974" t="s">
        <v>2713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4946</v>
      </c>
      <c r="B1975" t="s">
        <v>2714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4947</v>
      </c>
      <c r="B1976" t="s">
        <v>2715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4948</v>
      </c>
      <c r="B1977" t="s">
        <v>2716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4949</v>
      </c>
      <c r="B1978" t="s">
        <v>2717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4751</v>
      </c>
      <c r="B1979" t="s">
        <v>2718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4752</v>
      </c>
      <c r="B1980" t="s">
        <v>2719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1523</v>
      </c>
      <c r="B1981" t="s">
        <v>4744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4745</v>
      </c>
      <c r="B1982" t="s">
        <v>2720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4746</v>
      </c>
      <c r="B1983" t="s">
        <v>2721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1508</v>
      </c>
      <c r="B1984" t="s">
        <v>2722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4747</v>
      </c>
      <c r="B1985" t="s">
        <v>2723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4748</v>
      </c>
      <c r="B1986" t="s">
        <v>2724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4950</v>
      </c>
      <c r="B1987" t="s">
        <v>2725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4951</v>
      </c>
      <c r="B1988" t="s">
        <v>2726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7670</v>
      </c>
      <c r="B1989" t="s">
        <v>7674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1520</v>
      </c>
      <c r="B1990" t="s">
        <v>2727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4749</v>
      </c>
      <c r="B1991" t="s">
        <v>2728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4750</v>
      </c>
      <c r="B1992" t="s">
        <v>2729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4753</v>
      </c>
      <c r="B1993" t="s">
        <v>2730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4754</v>
      </c>
      <c r="B1994" t="s">
        <v>2731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1226</v>
      </c>
      <c r="B1995" t="s">
        <v>2732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4755</v>
      </c>
      <c r="B1996" t="s">
        <v>2733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4793</v>
      </c>
      <c r="B1997" t="s">
        <v>2734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4756</v>
      </c>
      <c r="B1998" t="s">
        <v>2735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4952</v>
      </c>
      <c r="B1999" t="s">
        <v>2736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4953</v>
      </c>
      <c r="B2000" t="s">
        <v>2737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4954</v>
      </c>
      <c r="B2001" t="s">
        <v>2738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4758</v>
      </c>
      <c r="B2002" t="s">
        <v>2739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4759</v>
      </c>
      <c r="B2003" t="s">
        <v>2740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4760</v>
      </c>
      <c r="B2004" t="s">
        <v>2741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1509</v>
      </c>
      <c r="B2005" t="s">
        <v>2742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4757</v>
      </c>
      <c r="B2006" t="s">
        <v>2743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4955</v>
      </c>
      <c r="B2007" t="s">
        <v>2744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4761</v>
      </c>
      <c r="B2008" t="s">
        <v>2745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7291</v>
      </c>
      <c r="B2009" t="s">
        <v>7292</v>
      </c>
      <c r="D2009" t="b">
        <f>IFERROR(VLOOKUP(B2009,PatData!$A$2:$A$2030,1,),"")&lt;&gt;""</f>
        <v>0</v>
      </c>
      <c r="E2009" t="s">
        <v>7282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7293</v>
      </c>
      <c r="B2010" t="s">
        <v>7294</v>
      </c>
      <c r="D2010" t="b">
        <f>IFERROR(VLOOKUP(B2010,PatData!$A$2:$A$2030,1,),"")&lt;&gt;""</f>
        <v>0</v>
      </c>
      <c r="E2010" t="s">
        <v>7283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7295</v>
      </c>
      <c r="B2011" t="s">
        <v>7296</v>
      </c>
      <c r="D2011" t="b">
        <f>IFERROR(VLOOKUP(B2011,PatData!$A$2:$A$2030,1,),"")&lt;&gt;""</f>
        <v>0</v>
      </c>
      <c r="E2011" t="s">
        <v>7281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7297</v>
      </c>
      <c r="B2012" t="s">
        <v>7298</v>
      </c>
      <c r="D2012" t="b">
        <f>IFERROR(VLOOKUP(B2012,PatData!$A$2:$A$2030,1,),"")&lt;&gt;""</f>
        <v>0</v>
      </c>
      <c r="E2012" t="s">
        <v>7284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7234</v>
      </c>
      <c r="D2013" t="b">
        <f>IFERROR(VLOOKUP(B2013,PatData!$A$2:$A$2030,1,),"")&lt;&gt;""</f>
        <v>0</v>
      </c>
      <c r="E2013" t="s">
        <v>7284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893</v>
      </c>
      <c r="D2014" t="b">
        <f>IFERROR(VLOOKUP(B2014,PatData!$A$2:$A$2030,1,),"")&lt;&gt;""</f>
        <v>0</v>
      </c>
      <c r="E2014" t="s">
        <v>7284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1510</v>
      </c>
      <c r="B2015" t="s">
        <v>894</v>
      </c>
      <c r="D2015" t="b">
        <f>IFERROR(VLOOKUP(B2015,PatData!$A$2:$A$2030,1,),"")&lt;&gt;""</f>
        <v>0</v>
      </c>
      <c r="E2015" t="s">
        <v>7902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4956</v>
      </c>
      <c r="B2016" t="s">
        <v>895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5175</v>
      </c>
      <c r="B2017" t="s">
        <v>896</v>
      </c>
      <c r="D2017" t="b">
        <f>IFERROR(VLOOKUP(B2017,PatData!$A$2:$A$2030,1,),"")&lt;&gt;""</f>
        <v>0</v>
      </c>
      <c r="E2017" t="s">
        <v>5092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4957</v>
      </c>
      <c r="B2018" t="s">
        <v>897</v>
      </c>
      <c r="D2018" t="b">
        <f>IFERROR(VLOOKUP(B2018,PatData!$A$2:$A$2030,1,),"")&lt;&gt;""</f>
        <v>0</v>
      </c>
      <c r="E2018" t="s">
        <v>7903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7061</v>
      </c>
      <c r="B2019" t="s">
        <v>7062</v>
      </c>
      <c r="D2019" t="b">
        <f>IFERROR(VLOOKUP(B2019,PatData!$A$2:$A$2030,1,),"")&lt;&gt;""</f>
        <v>0</v>
      </c>
      <c r="E2019" t="s">
        <v>395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7235</v>
      </c>
      <c r="B2020" t="s">
        <v>7236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1511</v>
      </c>
      <c r="B2021" t="s">
        <v>898</v>
      </c>
      <c r="D2021" t="b">
        <f>IFERROR(VLOOKUP(B2021,PatData!$A$2:$A$2030,1,),"")&lt;&gt;""</f>
        <v>0</v>
      </c>
      <c r="E2021" t="s">
        <v>7902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4958</v>
      </c>
      <c r="B2022" t="s">
        <v>899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4959</v>
      </c>
      <c r="B2023" t="s">
        <v>900</v>
      </c>
      <c r="D2023" t="b">
        <f>IFERROR(VLOOKUP(B2023,PatData!$A$2:$A$2030,1,),"")&lt;&gt;""</f>
        <v>0</v>
      </c>
      <c r="E2023" t="s">
        <v>7903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7627</v>
      </c>
      <c r="B2024" t="s">
        <v>901</v>
      </c>
      <c r="D2024" t="b">
        <f>IFERROR(VLOOKUP(B2024,PatData!$A$2:$A$2030,1,),"")&lt;&gt;""</f>
        <v>0</v>
      </c>
      <c r="E2024" t="s">
        <v>189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7628</v>
      </c>
      <c r="B2025" t="s">
        <v>902</v>
      </c>
      <c r="D2025" t="b">
        <f>IFERROR(VLOOKUP(B2025,PatData!$A$2:$A$2030,1,),"")&lt;&gt;""</f>
        <v>0</v>
      </c>
      <c r="E2025" t="s">
        <v>189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7629</v>
      </c>
      <c r="B2026" t="s">
        <v>7630</v>
      </c>
      <c r="D2026" t="b">
        <f>IFERROR(VLOOKUP(B2026,PatData!$A$2:$A$2030,1,),"")&lt;&gt;""</f>
        <v>0</v>
      </c>
      <c r="E2026" t="s">
        <v>189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7631</v>
      </c>
      <c r="B2027" t="s">
        <v>903</v>
      </c>
      <c r="D2027" t="b">
        <f>IFERROR(VLOOKUP(B2027,PatData!$A$2:$A$2030,1,),"")&lt;&gt;""</f>
        <v>0</v>
      </c>
      <c r="E2027" t="s">
        <v>189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7632</v>
      </c>
      <c r="B2028" t="s">
        <v>904</v>
      </c>
      <c r="D2028" t="b">
        <f>IFERROR(VLOOKUP(B2028,PatData!$A$2:$A$2030,1,),"")&lt;&gt;""</f>
        <v>0</v>
      </c>
      <c r="E2028" t="s">
        <v>189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7633</v>
      </c>
      <c r="B2029" t="s">
        <v>7634</v>
      </c>
      <c r="D2029" t="b">
        <f>IFERROR(VLOOKUP(B2029,PatData!$A$2:$A$2030,1,),"")&lt;&gt;""</f>
        <v>0</v>
      </c>
      <c r="E2029" t="s">
        <v>189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1512</v>
      </c>
      <c r="B2030" t="s">
        <v>905</v>
      </c>
      <c r="D2030" t="b">
        <f>IFERROR(VLOOKUP(B2030,PatData!$A$2:$A$2030,1,),"")&lt;&gt;""</f>
        <v>0</v>
      </c>
      <c r="E2030" t="s">
        <v>4926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4960</v>
      </c>
      <c r="B2031" t="s">
        <v>4961</v>
      </c>
      <c r="D2031" t="b">
        <f>IFERROR(VLOOKUP(B2031,PatData!$A$2:$A$2030,1,),"")&lt;&gt;""</f>
        <v>0</v>
      </c>
      <c r="E2031" t="s">
        <v>6990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1513</v>
      </c>
      <c r="B2032" t="s">
        <v>906</v>
      </c>
      <c r="D2032" t="b">
        <f>IFERROR(VLOOKUP(B2032,PatData!$A$2:$A$2030,1,),"")&lt;&gt;""</f>
        <v>0</v>
      </c>
      <c r="E2032" t="s">
        <v>3495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1514</v>
      </c>
      <c r="B2033" t="s">
        <v>907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1515</v>
      </c>
      <c r="B2034" t="s">
        <v>908</v>
      </c>
      <c r="D2034" t="b">
        <f>IFERROR(VLOOKUP(B2034,PatData!$A$2:$A$2030,1,),"")&lt;&gt;""</f>
        <v>0</v>
      </c>
      <c r="E2034" t="s">
        <v>878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1516</v>
      </c>
      <c r="B2035" t="s">
        <v>909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1517</v>
      </c>
      <c r="B2036" t="s">
        <v>910</v>
      </c>
      <c r="D2036" t="b">
        <f>IFERROR(VLOOKUP(B2036,PatData!$A$2:$A$2030,1,),"")&lt;&gt;""</f>
        <v>0</v>
      </c>
      <c r="E2036" t="s">
        <v>872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1518</v>
      </c>
      <c r="B2037" t="s">
        <v>911</v>
      </c>
      <c r="D2037" t="b">
        <f>IFERROR(VLOOKUP(B2037,PatData!$A$2:$A$2030,1,),"")&lt;&gt;""</f>
        <v>0</v>
      </c>
      <c r="E2037" t="s">
        <v>873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1519</v>
      </c>
      <c r="B2038" t="s">
        <v>912</v>
      </c>
      <c r="D2038" t="b">
        <f>IFERROR(VLOOKUP(B2038,PatData!$A$2:$A$2030,1,),"")&lt;&gt;""</f>
        <v>0</v>
      </c>
      <c r="E2038" t="s">
        <v>876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7063</v>
      </c>
      <c r="B2039" t="s">
        <v>7064</v>
      </c>
      <c r="D2039" t="b">
        <f>IFERROR(VLOOKUP(B2039,PatData!$A$2:$A$2030,1,),"")&lt;&gt;""</f>
        <v>0</v>
      </c>
      <c r="E2039" t="s">
        <v>160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7671</v>
      </c>
      <c r="B2040" t="s">
        <v>7065</v>
      </c>
      <c r="D2040" t="b">
        <f>IFERROR(VLOOKUP(B2040,PatData!$A$2:$A$2030,1,),"")&lt;&gt;""</f>
        <v>0</v>
      </c>
      <c r="E2040" t="s">
        <v>452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7066</v>
      </c>
      <c r="B2041" t="s">
        <v>7067</v>
      </c>
      <c r="D2041" t="b">
        <f>IFERROR(VLOOKUP(B2041,PatData!$A$2:$A$2030,1,),"")&lt;&gt;""</f>
        <v>0</v>
      </c>
      <c r="E2041" t="s">
        <v>160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4201</v>
      </c>
      <c r="B2042" t="s">
        <v>4052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4202</v>
      </c>
      <c r="B2043" t="s">
        <v>4051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7068</v>
      </c>
      <c r="B2044" t="s">
        <v>4075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4203</v>
      </c>
      <c r="B2045" t="s">
        <v>4060</v>
      </c>
      <c r="D2045" t="b">
        <f>IFERROR(VLOOKUP(B2045,PatData!$A$2:$A$2030,1,),"")&lt;&gt;""</f>
        <v>0</v>
      </c>
      <c r="E2045" t="s">
        <v>176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4962</v>
      </c>
      <c r="B2046" t="s">
        <v>4963</v>
      </c>
      <c r="D2046" t="b">
        <f>IFERROR(VLOOKUP(B2046,PatData!$A$2:$A$2030,1,),"")&lt;&gt;""</f>
        <v>0</v>
      </c>
      <c r="E2046" t="s">
        <v>4927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5659</v>
      </c>
      <c r="B2047" t="s">
        <v>4707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7635</v>
      </c>
      <c r="B2048" t="s">
        <v>4654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7636</v>
      </c>
      <c r="B2049" t="s">
        <v>7069</v>
      </c>
      <c r="D2049" t="b">
        <f>IFERROR(VLOOKUP(B2049,PatData!$A$2:$A$2030,1,),"")&lt;&gt;""</f>
        <v>0</v>
      </c>
      <c r="E2049" t="s">
        <v>5983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7672</v>
      </c>
      <c r="B2050" t="s">
        <v>4061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4215</v>
      </c>
      <c r="B2051" t="s">
        <v>4729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4732</v>
      </c>
      <c r="B2052" t="s">
        <v>4728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2800</v>
      </c>
      <c r="B2053" t="s">
        <v>4704</v>
      </c>
      <c r="D2053" t="b">
        <f>IFERROR(VLOOKUP(B2053,PatData!$A$2:$A$2030,1,),"")&lt;&gt;""</f>
        <v>0</v>
      </c>
      <c r="E2053" t="s">
        <v>2750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4964</v>
      </c>
      <c r="B2054" t="s">
        <v>4965</v>
      </c>
      <c r="D2054" t="b">
        <f>IFERROR(VLOOKUP(B2054,PatData!$A$2:$A$2030,1,),"")&lt;&gt;""</f>
        <v>0</v>
      </c>
      <c r="E2054" t="s">
        <v>472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4330</v>
      </c>
      <c r="B2055" t="s">
        <v>4709</v>
      </c>
      <c r="D2055" t="b">
        <f>IFERROR(VLOOKUP(B2055,PatData!$A$2:$A$2030,1,),"")&lt;&gt;""</f>
        <v>0</v>
      </c>
      <c r="E2055" t="s">
        <v>435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5176</v>
      </c>
      <c r="B2056" t="s">
        <v>4204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4331</v>
      </c>
      <c r="B2057" t="s">
        <v>4710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4332</v>
      </c>
      <c r="B2058" t="s">
        <v>4711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5177</v>
      </c>
      <c r="B2059" t="s">
        <v>4236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4205</v>
      </c>
      <c r="B2060" t="s">
        <v>4055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4206</v>
      </c>
      <c r="B2061" t="s">
        <v>4207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1521</v>
      </c>
      <c r="B2062" t="s">
        <v>4712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7299</v>
      </c>
      <c r="B2063" t="s">
        <v>7300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4208</v>
      </c>
      <c r="B2064" t="s">
        <v>4053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7301</v>
      </c>
      <c r="B2065" t="s">
        <v>7302</v>
      </c>
      <c r="D2065" t="b">
        <f>IFERROR(VLOOKUP(B2065,PatData!$A$2:$A$2030,1,),"")&lt;&gt;""</f>
        <v>0</v>
      </c>
      <c r="E2065" t="s">
        <v>7303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3239</v>
      </c>
      <c r="B2066" t="s">
        <v>4713</v>
      </c>
      <c r="D2066" t="b">
        <f>IFERROR(VLOOKUP(B2066,PatData!$A$2:$A$2030,1,),"")&lt;&gt;""</f>
        <v>0</v>
      </c>
      <c r="E2066" t="s">
        <v>7303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7070</v>
      </c>
      <c r="B2067" t="s">
        <v>4705</v>
      </c>
      <c r="D2067" t="b">
        <f>IFERROR(VLOOKUP(B2067,PatData!$A$2:$A$2030,1,),"")&lt;&gt;""</f>
        <v>0</v>
      </c>
      <c r="E2067" t="s">
        <v>7303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7071</v>
      </c>
      <c r="B2068" t="s">
        <v>7072</v>
      </c>
      <c r="D2068" t="b">
        <f>IFERROR(VLOOKUP(B2068,PatData!$A$2:$A$2030,1,),"")&lt;&gt;""</f>
        <v>0</v>
      </c>
      <c r="E2068" t="s">
        <v>7303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3240</v>
      </c>
      <c r="B2069" t="s">
        <v>4714</v>
      </c>
      <c r="D2069" t="b">
        <f>IFERROR(VLOOKUP(B2069,PatData!$A$2:$A$2030,1,),"")&lt;&gt;""</f>
        <v>0</v>
      </c>
      <c r="E2069" t="s">
        <v>7303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3241</v>
      </c>
      <c r="B2070" t="s">
        <v>4772</v>
      </c>
      <c r="D2070" t="b">
        <f>IFERROR(VLOOKUP(B2070,PatData!$A$2:$A$2030,1,),"")&lt;&gt;""</f>
        <v>0</v>
      </c>
      <c r="E2070" t="s">
        <v>7303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3242</v>
      </c>
      <c r="B2071" t="s">
        <v>4773</v>
      </c>
      <c r="D2071" t="b">
        <f>IFERROR(VLOOKUP(B2071,PatData!$A$2:$A$2030,1,),"")&lt;&gt;""</f>
        <v>0</v>
      </c>
      <c r="E2071" t="s">
        <v>7303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4209</v>
      </c>
      <c r="B2072" t="s">
        <v>4210</v>
      </c>
      <c r="D2072" t="b">
        <f>IFERROR(VLOOKUP(B2072,PatData!$A$2:$A$2030,1,),"")&lt;&gt;""</f>
        <v>0</v>
      </c>
      <c r="E2072" t="s">
        <v>7303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7637</v>
      </c>
      <c r="B2073" t="s">
        <v>4706</v>
      </c>
      <c r="D2073" t="b">
        <f>IFERROR(VLOOKUP(B2073,PatData!$A$2:$A$2030,1,),"")&lt;&gt;""</f>
        <v>0</v>
      </c>
      <c r="E2073" t="s">
        <v>7303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3243</v>
      </c>
      <c r="B2074" t="s">
        <v>4774</v>
      </c>
      <c r="D2074" t="b">
        <f>IFERROR(VLOOKUP(B2074,PatData!$A$2:$A$2030,1,),"")&lt;&gt;""</f>
        <v>0</v>
      </c>
      <c r="E2074" t="s">
        <v>7303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7673</v>
      </c>
      <c r="B2075" t="s">
        <v>7668</v>
      </c>
      <c r="D2075" t="b">
        <f>IFERROR(VLOOKUP(B2075,PatData!$A$2:$A$2030,1,),"")&lt;&gt;""</f>
        <v>0</v>
      </c>
      <c r="E2075" t="s">
        <v>7303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3244</v>
      </c>
      <c r="B2076" t="s">
        <v>4775</v>
      </c>
      <c r="D2076" t="b">
        <f>IFERROR(VLOOKUP(B2076,PatData!$A$2:$A$2030,1,),"")&lt;&gt;""</f>
        <v>0</v>
      </c>
      <c r="E2076" t="s">
        <v>7303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7073</v>
      </c>
      <c r="B2077" t="s">
        <v>4085</v>
      </c>
      <c r="D2077" t="b">
        <f>IFERROR(VLOOKUP(B2077,PatData!$A$2:$A$2030,1,),"")&lt;&gt;""</f>
        <v>0</v>
      </c>
      <c r="E2077" t="s">
        <v>7303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7074</v>
      </c>
      <c r="B2078" t="s">
        <v>4708</v>
      </c>
      <c r="D2078" t="b">
        <f>IFERROR(VLOOKUP(B2078,PatData!$A$2:$A$2030,1,),"")&lt;&gt;""</f>
        <v>0</v>
      </c>
      <c r="E2078" t="s">
        <v>7303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3245</v>
      </c>
      <c r="B2079" t="s">
        <v>4776</v>
      </c>
      <c r="D2079" t="b">
        <f>IFERROR(VLOOKUP(B2079,PatData!$A$2:$A$2030,1,),"")&lt;&gt;""</f>
        <v>0</v>
      </c>
      <c r="E2079" t="s">
        <v>7303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3246</v>
      </c>
      <c r="B2080" t="s">
        <v>4777</v>
      </c>
      <c r="D2080" t="b">
        <f>IFERROR(VLOOKUP(B2080,PatData!$A$2:$A$2030,1,),"")&lt;&gt;""</f>
        <v>0</v>
      </c>
      <c r="E2080" t="s">
        <v>7303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7638</v>
      </c>
      <c r="B2081" t="s">
        <v>4715</v>
      </c>
      <c r="D2081" t="b">
        <f>IFERROR(VLOOKUP(B2081,PatData!$A$2:$A$2030,1,),"")&lt;&gt;""</f>
        <v>0</v>
      </c>
      <c r="E2081" t="s">
        <v>7303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1522</v>
      </c>
      <c r="B2082" t="s">
        <v>4716</v>
      </c>
      <c r="D2082" t="b">
        <f>IFERROR(VLOOKUP(B2082,PatData!$A$2:$A$2030,1,),"")&lt;&gt;""</f>
        <v>0</v>
      </c>
      <c r="E2082" t="s">
        <v>7303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4966</v>
      </c>
      <c r="B2083" t="s">
        <v>4717</v>
      </c>
      <c r="D2083" t="b">
        <f>IFERROR(VLOOKUP(B2083,PatData!$A$2:$A$2030,1,),"")&lt;&gt;""</f>
        <v>0</v>
      </c>
      <c r="E2083" t="s">
        <v>7303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4967</v>
      </c>
      <c r="B2084" t="s">
        <v>4718</v>
      </c>
      <c r="D2084" t="b">
        <f>IFERROR(VLOOKUP(B2084,PatData!$A$2:$A$2030,1,),"")&lt;&gt;""</f>
        <v>0</v>
      </c>
      <c r="E2084" t="s">
        <v>7303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4211</v>
      </c>
      <c r="B2085" t="s">
        <v>4212</v>
      </c>
      <c r="D2085" t="b">
        <f>IFERROR(VLOOKUP(B2085,PatData!$A$2:$A$2030,1,),"")&lt;&gt;""</f>
        <v>0</v>
      </c>
      <c r="E2085" t="s">
        <v>7303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4214</v>
      </c>
      <c r="B2086" t="s">
        <v>4733</v>
      </c>
      <c r="D2086" t="b">
        <f>IFERROR(VLOOKUP(B2086,PatData!$A$2:$A$2030,1,),"")&lt;&gt;""</f>
        <v>0</v>
      </c>
      <c r="E2086" t="s">
        <v>7303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4762</v>
      </c>
      <c r="B2087" t="s">
        <v>4063</v>
      </c>
      <c r="D2087" t="b">
        <f>IFERROR(VLOOKUP(B2087,PatData!$A$2:$A$2030,1,),"")&lt;&gt;""</f>
        <v>0</v>
      </c>
      <c r="E2087" t="s">
        <v>7303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4968</v>
      </c>
      <c r="B2088" t="s">
        <v>4778</v>
      </c>
      <c r="D2088" t="b">
        <f>IFERROR(VLOOKUP(B2088,PatData!$A$2:$A$2030,1,),"")&lt;&gt;""</f>
        <v>0</v>
      </c>
      <c r="E2088" t="s">
        <v>7303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4763</v>
      </c>
      <c r="B2089" t="s">
        <v>4062</v>
      </c>
      <c r="D2089" t="b">
        <f>IFERROR(VLOOKUP(B2089,PatData!$A$2:$A$2030,1,),"")&lt;&gt;""</f>
        <v>0</v>
      </c>
      <c r="E2089" t="s">
        <v>7303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4969</v>
      </c>
      <c r="B2090" t="s">
        <v>4850</v>
      </c>
      <c r="D2090" t="b">
        <f>IFERROR(VLOOKUP(B2090,PatData!$A$2:$A$2030,1,),"")&lt;&gt;""</f>
        <v>0</v>
      </c>
      <c r="E2090" t="s">
        <v>7303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3247</v>
      </c>
      <c r="B2091" t="s">
        <v>4779</v>
      </c>
      <c r="D2091" t="b">
        <f>IFERROR(VLOOKUP(B2091,PatData!$A$2:$A$2030,1,),"")&lt;&gt;""</f>
        <v>0</v>
      </c>
      <c r="E2091" t="s">
        <v>7303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4213</v>
      </c>
      <c r="B2092" t="s">
        <v>4050</v>
      </c>
      <c r="D2092" t="b">
        <f>IFERROR(VLOOKUP(B2092,PatData!$A$2:$A$2030,1,),"")&lt;&gt;""</f>
        <v>0</v>
      </c>
      <c r="E2092" t="s">
        <v>7303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4970</v>
      </c>
      <c r="B2093" t="s">
        <v>3783</v>
      </c>
      <c r="D2093" t="b">
        <f>IFERROR(VLOOKUP(B2093,PatData!$A$2:$A$2030,1,),"")&lt;&gt;""</f>
        <v>0</v>
      </c>
      <c r="E2093" t="s">
        <v>4336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4971</v>
      </c>
      <c r="B2094" t="s">
        <v>3784</v>
      </c>
      <c r="D2094" t="b">
        <f>IFERROR(VLOOKUP(B2094,PatData!$A$2:$A$2030,1,),"")&lt;&gt;""</f>
        <v>0</v>
      </c>
      <c r="E2094" t="s">
        <v>4972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4973</v>
      </c>
      <c r="B2095" t="s">
        <v>3785</v>
      </c>
      <c r="D2095" t="b">
        <f>IFERROR(VLOOKUP(B2095,PatData!$A$2:$A$2030,1,),"")&lt;&gt;""</f>
        <v>0</v>
      </c>
      <c r="E2095" t="s">
        <v>4974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4975</v>
      </c>
      <c r="B2096" t="s">
        <v>3786</v>
      </c>
      <c r="D2096" t="b">
        <f>IFERROR(VLOOKUP(B2096,PatData!$A$2:$A$2030,1,),"")&lt;&gt;""</f>
        <v>0</v>
      </c>
      <c r="E2096" t="s">
        <v>4976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4977</v>
      </c>
      <c r="B2097" t="s">
        <v>3787</v>
      </c>
      <c r="D2097" t="b">
        <f>IFERROR(VLOOKUP(B2097,PatData!$A$2:$A$2030,1,),"")&lt;&gt;""</f>
        <v>0</v>
      </c>
      <c r="E2097" t="s">
        <v>4978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4979</v>
      </c>
      <c r="B2098" t="s">
        <v>3788</v>
      </c>
      <c r="D2098" t="b">
        <f>IFERROR(VLOOKUP(B2098,PatData!$A$2:$A$2030,1,),"")&lt;&gt;""</f>
        <v>0</v>
      </c>
      <c r="E2098" t="s">
        <v>4980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4981</v>
      </c>
      <c r="B2099" t="s">
        <v>3789</v>
      </c>
      <c r="D2099" t="b">
        <f>IFERROR(VLOOKUP(B2099,PatData!$A$2:$A$2030,1,),"")&lt;&gt;""</f>
        <v>0</v>
      </c>
      <c r="E2099" t="s">
        <v>4982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4983</v>
      </c>
      <c r="B2100" t="s">
        <v>3790</v>
      </c>
      <c r="D2100" t="b">
        <f>IFERROR(VLOOKUP(B2100,PatData!$A$2:$A$2030,1,),"")&lt;&gt;""</f>
        <v>0</v>
      </c>
      <c r="E2100" t="s">
        <v>4984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4985</v>
      </c>
      <c r="B2101" t="s">
        <v>3791</v>
      </c>
      <c r="D2101" t="b">
        <f>IFERROR(VLOOKUP(B2101,PatData!$A$2:$A$2030,1,),"")&lt;&gt;""</f>
        <v>0</v>
      </c>
      <c r="E2101" t="s">
        <v>4986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4987</v>
      </c>
      <c r="B2102" t="s">
        <v>3792</v>
      </c>
      <c r="D2102" t="b">
        <f>IFERROR(VLOOKUP(B2102,PatData!$A$2:$A$2030,1,),"")&lt;&gt;""</f>
        <v>0</v>
      </c>
      <c r="E2102" t="s">
        <v>4988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4989</v>
      </c>
      <c r="B2103" t="s">
        <v>3793</v>
      </c>
      <c r="D2103" t="b">
        <f>IFERROR(VLOOKUP(B2103,PatData!$A$2:$A$2030,1,),"")&lt;&gt;""</f>
        <v>0</v>
      </c>
      <c r="E2103" t="s">
        <v>4990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4991</v>
      </c>
      <c r="B2104" t="s">
        <v>3794</v>
      </c>
      <c r="D2104" t="b">
        <f>IFERROR(VLOOKUP(B2104,PatData!$A$2:$A$2030,1,),"")&lt;&gt;""</f>
        <v>0</v>
      </c>
      <c r="E2104" t="s">
        <v>4992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4993</v>
      </c>
      <c r="B2105" t="s">
        <v>3795</v>
      </c>
      <c r="D2105" t="b">
        <f>IFERROR(VLOOKUP(B2105,PatData!$A$2:$A$2030,1,),"")&lt;&gt;""</f>
        <v>0</v>
      </c>
      <c r="E2105" t="s">
        <v>4994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4995</v>
      </c>
      <c r="B2106" t="s">
        <v>3796</v>
      </c>
      <c r="D2106" t="b">
        <f>IFERROR(VLOOKUP(B2106,PatData!$A$2:$A$2030,1,),"")&lt;&gt;""</f>
        <v>0</v>
      </c>
      <c r="E2106" t="s">
        <v>4996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4997</v>
      </c>
      <c r="B2107" t="s">
        <v>3797</v>
      </c>
      <c r="D2107" t="b">
        <f>IFERROR(VLOOKUP(B2107,PatData!$A$2:$A$2030,1,),"")&lt;&gt;""</f>
        <v>0</v>
      </c>
      <c r="E2107" t="s">
        <v>4333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4998</v>
      </c>
      <c r="B2108" t="s">
        <v>3798</v>
      </c>
      <c r="D2108" t="b">
        <f>IFERROR(VLOOKUP(B2108,PatData!$A$2:$A$2030,1,),"")&lt;&gt;""</f>
        <v>0</v>
      </c>
      <c r="E2108" t="s">
        <v>4334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4999</v>
      </c>
      <c r="B2109" t="s">
        <v>4478</v>
      </c>
      <c r="D2109" t="b">
        <f>IFERROR(VLOOKUP(B2109,PatData!$A$2:$A$2030,1,),"")&lt;&gt;""</f>
        <v>0</v>
      </c>
      <c r="E2109" t="s">
        <v>4337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5000</v>
      </c>
      <c r="B2110" t="s">
        <v>4479</v>
      </c>
      <c r="D2110" t="b">
        <f>IFERROR(VLOOKUP(B2110,PatData!$A$2:$A$2030,1,),"")&lt;&gt;""</f>
        <v>0</v>
      </c>
      <c r="E2110" t="s">
        <v>7639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5001</v>
      </c>
      <c r="B2111" t="s">
        <v>4480</v>
      </c>
      <c r="D2111" t="b">
        <f>IFERROR(VLOOKUP(B2111,PatData!$A$2:$A$2030,1,),"")&lt;&gt;""</f>
        <v>0</v>
      </c>
      <c r="E2111" t="s">
        <v>4335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5002</v>
      </c>
      <c r="B2112" t="s">
        <v>4481</v>
      </c>
      <c r="D2112" t="b">
        <f>IFERROR(VLOOKUP(B2112,PatData!$A$2:$A$2030,1,),"")&lt;&gt;""</f>
        <v>0</v>
      </c>
      <c r="E2112" t="s">
        <v>5003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5004</v>
      </c>
      <c r="B2113" t="s">
        <v>4482</v>
      </c>
      <c r="D2113" t="b">
        <f>IFERROR(VLOOKUP(B2113,PatData!$A$2:$A$2030,1,),"")&lt;&gt;""</f>
        <v>0</v>
      </c>
      <c r="E2113" t="s">
        <v>5005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5006</v>
      </c>
      <c r="B2114" t="s">
        <v>4483</v>
      </c>
      <c r="D2114" t="b">
        <f>IFERROR(VLOOKUP(B2114,PatData!$A$2:$A$2030,1,),"")&lt;&gt;""</f>
        <v>0</v>
      </c>
      <c r="E2114" t="s">
        <v>5007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5008</v>
      </c>
      <c r="B2115" t="s">
        <v>4484</v>
      </c>
      <c r="D2115" t="b">
        <f>IFERROR(VLOOKUP(B2115,PatData!$A$2:$A$2030,1,),"")&lt;&gt;""</f>
        <v>0</v>
      </c>
      <c r="E2115" t="s">
        <v>5009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5010</v>
      </c>
      <c r="B2116" t="s">
        <v>4485</v>
      </c>
      <c r="D2116" t="b">
        <f>IFERROR(VLOOKUP(B2116,PatData!$A$2:$A$2030,1,),"")&lt;&gt;""</f>
        <v>0</v>
      </c>
      <c r="E2116" t="s">
        <v>5011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5012</v>
      </c>
      <c r="B2117" t="s">
        <v>4486</v>
      </c>
      <c r="D2117" t="b">
        <f>IFERROR(VLOOKUP(B2117,PatData!$A$2:$A$2030,1,),"")&lt;&gt;""</f>
        <v>0</v>
      </c>
      <c r="E2117" t="s">
        <v>5013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5014</v>
      </c>
      <c r="B2118" t="s">
        <v>4476</v>
      </c>
      <c r="D2118" t="b">
        <f>IFERROR(VLOOKUP(B2118,PatData!$A$2:$A$2030,1,),"")&lt;&gt;""</f>
        <v>0</v>
      </c>
      <c r="E2118" t="s">
        <v>5015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5016</v>
      </c>
      <c r="B2119" t="s">
        <v>4477</v>
      </c>
      <c r="D2119" t="b">
        <f>IFERROR(VLOOKUP(B2119,PatData!$A$2:$A$2030,1,),"")&lt;&gt;""</f>
        <v>0</v>
      </c>
      <c r="E2119" t="s">
        <v>5017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5018</v>
      </c>
      <c r="B2120" t="s">
        <v>4487</v>
      </c>
      <c r="D2120" t="b">
        <f>IFERROR(VLOOKUP(B2120,PatData!$A$2:$A$2030,1,),"")&lt;&gt;""</f>
        <v>0</v>
      </c>
      <c r="E2120" t="s">
        <v>5019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5020</v>
      </c>
      <c r="B2121" t="s">
        <v>4488</v>
      </c>
      <c r="D2121" t="b">
        <f>IFERROR(VLOOKUP(B2121,PatData!$A$2:$A$2030,1,),"")&lt;&gt;""</f>
        <v>0</v>
      </c>
      <c r="E2121" t="s">
        <v>5021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5022</v>
      </c>
      <c r="B2122" t="s">
        <v>3799</v>
      </c>
      <c r="D2122" t="b">
        <f>IFERROR(VLOOKUP(B2122,PatData!$A$2:$A$2030,1,),"")&lt;&gt;""</f>
        <v>0</v>
      </c>
      <c r="E2122" t="s">
        <v>5023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5024</v>
      </c>
      <c r="B2123" t="s">
        <v>3800</v>
      </c>
      <c r="D2123" t="b">
        <f>IFERROR(VLOOKUP(B2123,PatData!$A$2:$A$2030,1,),"")&lt;&gt;""</f>
        <v>0</v>
      </c>
      <c r="E2123" t="s">
        <v>5025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5026</v>
      </c>
      <c r="B2124" t="s">
        <v>3801</v>
      </c>
      <c r="D2124" t="b">
        <f>IFERROR(VLOOKUP(B2124,PatData!$A$2:$A$2030,1,),"")&lt;&gt;""</f>
        <v>0</v>
      </c>
      <c r="E2124" t="s">
        <v>5027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5028</v>
      </c>
      <c r="B2125" t="s">
        <v>3802</v>
      </c>
      <c r="D2125" t="b">
        <f>IFERROR(VLOOKUP(B2125,PatData!$A$2:$A$2030,1,),"")&lt;&gt;""</f>
        <v>0</v>
      </c>
      <c r="E2125" t="s">
        <v>5029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5030</v>
      </c>
      <c r="B2126" t="s">
        <v>3803</v>
      </c>
      <c r="D2126" t="b">
        <f>IFERROR(VLOOKUP(B2126,PatData!$A$2:$A$2030,1,),"")&lt;&gt;""</f>
        <v>0</v>
      </c>
      <c r="E2126" t="s">
        <v>5031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5032</v>
      </c>
      <c r="B2127" t="s">
        <v>3804</v>
      </c>
      <c r="D2127" t="b">
        <f>IFERROR(VLOOKUP(B2127,PatData!$A$2:$A$2030,1,),"")&lt;&gt;""</f>
        <v>0</v>
      </c>
      <c r="E2127" t="s">
        <v>5033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5034</v>
      </c>
      <c r="B2128" t="s">
        <v>3805</v>
      </c>
      <c r="D2128" t="b">
        <f>IFERROR(VLOOKUP(B2128,PatData!$A$2:$A$2030,1,),"")&lt;&gt;""</f>
        <v>0</v>
      </c>
      <c r="E2128" t="s">
        <v>5035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5036</v>
      </c>
      <c r="B2129" t="s">
        <v>3806</v>
      </c>
      <c r="D2129" t="b">
        <f>IFERROR(VLOOKUP(B2129,PatData!$A$2:$A$2030,1,),"")&lt;&gt;""</f>
        <v>0</v>
      </c>
      <c r="E2129" t="s">
        <v>5037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5038</v>
      </c>
      <c r="B2130" t="s">
        <v>3807</v>
      </c>
      <c r="D2130" t="b">
        <f>IFERROR(VLOOKUP(B2130,PatData!$A$2:$A$2030,1,),"")&lt;&gt;""</f>
        <v>0</v>
      </c>
      <c r="E2130" t="s">
        <v>5039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5040</v>
      </c>
      <c r="B2131" t="s">
        <v>3808</v>
      </c>
      <c r="D2131" t="b">
        <f>IFERROR(VLOOKUP(B2131,PatData!$A$2:$A$2030,1,),"")&lt;&gt;""</f>
        <v>0</v>
      </c>
      <c r="E2131" t="s">
        <v>5041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3713</v>
      </c>
      <c r="B2132" t="s">
        <v>3749</v>
      </c>
      <c r="D2132" t="b">
        <f>IFERROR(VLOOKUP(B2132,PatData!$A$2:$A$2030,1,),"")&lt;&gt;""</f>
        <v>0</v>
      </c>
      <c r="E2132" t="s">
        <v>4338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3714</v>
      </c>
      <c r="B2133" t="s">
        <v>3750</v>
      </c>
      <c r="D2133" t="b">
        <f>IFERROR(VLOOKUP(B2133,PatData!$A$2:$A$2030,1,),"")&lt;&gt;""</f>
        <v>0</v>
      </c>
      <c r="E2133" t="s">
        <v>4339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3715</v>
      </c>
      <c r="B2134" t="s">
        <v>3751</v>
      </c>
      <c r="D2134" t="b">
        <f>IFERROR(VLOOKUP(B2134,PatData!$A$2:$A$2030,1,),"")&lt;&gt;""</f>
        <v>0</v>
      </c>
      <c r="E2134" t="s">
        <v>2803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3716</v>
      </c>
      <c r="B2135" t="s">
        <v>3752</v>
      </c>
      <c r="D2135" t="b">
        <f>IFERROR(VLOOKUP(B2135,PatData!$A$2:$A$2030,1,),"")&lt;&gt;""</f>
        <v>0</v>
      </c>
      <c r="E2135" t="s">
        <v>4340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3717</v>
      </c>
      <c r="B2136" t="s">
        <v>3753</v>
      </c>
      <c r="D2136" t="b">
        <f>IFERROR(VLOOKUP(B2136,PatData!$A$2:$A$2030,1,),"")&lt;&gt;""</f>
        <v>0</v>
      </c>
      <c r="E2136" t="s">
        <v>7075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3718</v>
      </c>
      <c r="B2137" t="s">
        <v>3754</v>
      </c>
      <c r="D2137" t="b">
        <f>IFERROR(VLOOKUP(B2137,PatData!$A$2:$A$2030,1,),"")&lt;&gt;""</f>
        <v>0</v>
      </c>
      <c r="E2137" t="s">
        <v>7076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3719</v>
      </c>
      <c r="B2138" t="s">
        <v>3755</v>
      </c>
      <c r="D2138" t="b">
        <f>IFERROR(VLOOKUP(B2138,PatData!$A$2:$A$2030,1,),"")&lt;&gt;""</f>
        <v>0</v>
      </c>
      <c r="E2138" t="s">
        <v>328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3720</v>
      </c>
      <c r="B2139" t="s">
        <v>3756</v>
      </c>
      <c r="D2139" t="b">
        <f>IFERROR(VLOOKUP(B2139,PatData!$A$2:$A$2030,1,),"")&lt;&gt;""</f>
        <v>0</v>
      </c>
      <c r="E2139" t="s">
        <v>7077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3721</v>
      </c>
      <c r="B2140" t="s">
        <v>3757</v>
      </c>
      <c r="D2140" t="b">
        <f>IFERROR(VLOOKUP(B2140,PatData!$A$2:$A$2030,1,),"")&lt;&gt;""</f>
        <v>0</v>
      </c>
      <c r="E2140" t="s">
        <v>7078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3722</v>
      </c>
      <c r="B2141" t="s">
        <v>3758</v>
      </c>
      <c r="D2141" t="b">
        <f>IFERROR(VLOOKUP(B2141,PatData!$A$2:$A$2030,1,),"")&lt;&gt;""</f>
        <v>0</v>
      </c>
      <c r="E2141" t="s">
        <v>4341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3723</v>
      </c>
      <c r="B2142" t="s">
        <v>3759</v>
      </c>
      <c r="D2142" t="b">
        <f>IFERROR(VLOOKUP(B2142,PatData!$A$2:$A$2030,1,),"")&lt;&gt;""</f>
        <v>0</v>
      </c>
      <c r="E2142" t="s">
        <v>7079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3724</v>
      </c>
      <c r="B2143" t="s">
        <v>3760</v>
      </c>
      <c r="D2143" t="b">
        <f>IFERROR(VLOOKUP(B2143,PatData!$A$2:$A$2030,1,),"")&lt;&gt;""</f>
        <v>0</v>
      </c>
      <c r="E2143" t="s">
        <v>7080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3725</v>
      </c>
      <c r="B2144" t="s">
        <v>3761</v>
      </c>
      <c r="D2144" t="b">
        <f>IFERROR(VLOOKUP(B2144,PatData!$A$2:$A$2030,1,),"")&lt;&gt;""</f>
        <v>0</v>
      </c>
      <c r="E2144" t="s">
        <v>404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3726</v>
      </c>
      <c r="B2145" t="s">
        <v>3762</v>
      </c>
      <c r="D2145" t="b">
        <f>IFERROR(VLOOKUP(B2145,PatData!$A$2:$A$2030,1,),"")&lt;&gt;""</f>
        <v>0</v>
      </c>
      <c r="E2145" t="s">
        <v>7081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3727</v>
      </c>
      <c r="B2146" t="s">
        <v>3763</v>
      </c>
      <c r="D2146" t="b">
        <f>IFERROR(VLOOKUP(B2146,PatData!$A$2:$A$2030,1,),"")&lt;&gt;""</f>
        <v>0</v>
      </c>
      <c r="E2146" t="s">
        <v>7082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3728</v>
      </c>
      <c r="B2147" t="s">
        <v>3764</v>
      </c>
      <c r="D2147" t="b">
        <f>IFERROR(VLOOKUP(B2147,PatData!$A$2:$A$2030,1,),"")&lt;&gt;""</f>
        <v>0</v>
      </c>
      <c r="E2147" t="s">
        <v>329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3729</v>
      </c>
      <c r="B2148" t="s">
        <v>3765</v>
      </c>
      <c r="D2148" t="b">
        <f>IFERROR(VLOOKUP(B2148,PatData!$A$2:$A$2030,1,),"")&lt;&gt;""</f>
        <v>0</v>
      </c>
      <c r="E2148" t="s">
        <v>7083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3730</v>
      </c>
      <c r="B2149" t="s">
        <v>3766</v>
      </c>
      <c r="D2149" t="b">
        <f>IFERROR(VLOOKUP(B2149,PatData!$A$2:$A$2030,1,),"")&lt;&gt;""</f>
        <v>0</v>
      </c>
      <c r="E2149" t="s">
        <v>7084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3731</v>
      </c>
      <c r="B2150" t="s">
        <v>3767</v>
      </c>
      <c r="D2150" t="b">
        <f>IFERROR(VLOOKUP(B2150,PatData!$A$2:$A$2030,1,),"")&lt;&gt;""</f>
        <v>0</v>
      </c>
      <c r="E2150" t="s">
        <v>32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3732</v>
      </c>
      <c r="B2151" t="s">
        <v>3768</v>
      </c>
      <c r="D2151" t="b">
        <f>IFERROR(VLOOKUP(B2151,PatData!$A$2:$A$2030,1,),"")&lt;&gt;""</f>
        <v>0</v>
      </c>
      <c r="E2151" t="s">
        <v>7085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3733</v>
      </c>
      <c r="B2152" t="s">
        <v>3769</v>
      </c>
      <c r="D2152" t="b">
        <f>IFERROR(VLOOKUP(B2152,PatData!$A$2:$A$2030,1,),"")&lt;&gt;""</f>
        <v>0</v>
      </c>
      <c r="E2152" t="s">
        <v>7086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3734</v>
      </c>
      <c r="B2153" t="s">
        <v>3770</v>
      </c>
      <c r="D2153" t="b">
        <f>IFERROR(VLOOKUP(B2153,PatData!$A$2:$A$2030,1,),"")&lt;&gt;""</f>
        <v>0</v>
      </c>
      <c r="E2153" t="s">
        <v>406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3735</v>
      </c>
      <c r="B2154" t="s">
        <v>3771</v>
      </c>
      <c r="D2154" t="b">
        <f>IFERROR(VLOOKUP(B2154,PatData!$A$2:$A$2030,1,),"")&lt;&gt;""</f>
        <v>0</v>
      </c>
      <c r="E2154" t="s">
        <v>7087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3736</v>
      </c>
      <c r="B2155" t="s">
        <v>3772</v>
      </c>
      <c r="D2155" t="b">
        <f>IFERROR(VLOOKUP(B2155,PatData!$A$2:$A$2030,1,),"")&lt;&gt;""</f>
        <v>0</v>
      </c>
      <c r="E2155" t="s">
        <v>7088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3737</v>
      </c>
      <c r="B2156" t="s">
        <v>3773</v>
      </c>
      <c r="D2156" t="b">
        <f>IFERROR(VLOOKUP(B2156,PatData!$A$2:$A$2030,1,),"")&lt;&gt;""</f>
        <v>0</v>
      </c>
      <c r="E2156" t="s">
        <v>405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3738</v>
      </c>
      <c r="B2157" t="s">
        <v>3774</v>
      </c>
      <c r="D2157" t="b">
        <f>IFERROR(VLOOKUP(B2157,PatData!$A$2:$A$2030,1,),"")&lt;&gt;""</f>
        <v>0</v>
      </c>
      <c r="E2157" t="s">
        <v>7089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3739</v>
      </c>
      <c r="B2158" t="s">
        <v>3775</v>
      </c>
      <c r="D2158" t="b">
        <f>IFERROR(VLOOKUP(B2158,PatData!$A$2:$A$2030,1,),"")&lt;&gt;""</f>
        <v>0</v>
      </c>
      <c r="E2158" t="s">
        <v>7090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3740</v>
      </c>
      <c r="B2159" t="s">
        <v>3776</v>
      </c>
      <c r="D2159" t="b">
        <f>IFERROR(VLOOKUP(B2159,PatData!$A$2:$A$2030,1,),"")&lt;&gt;""</f>
        <v>0</v>
      </c>
      <c r="E2159" t="s">
        <v>257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3741</v>
      </c>
      <c r="B2160" t="s">
        <v>3777</v>
      </c>
      <c r="D2160" t="b">
        <f>IFERROR(VLOOKUP(B2160,PatData!$A$2:$A$2030,1,),"")&lt;&gt;""</f>
        <v>0</v>
      </c>
      <c r="E2160" t="s">
        <v>7091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3742</v>
      </c>
      <c r="B2161" t="s">
        <v>3778</v>
      </c>
      <c r="D2161" t="b">
        <f>IFERROR(VLOOKUP(B2161,PatData!$A$2:$A$2030,1,),"")&lt;&gt;""</f>
        <v>0</v>
      </c>
      <c r="E2161" t="s">
        <v>7092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3743</v>
      </c>
      <c r="B2162" t="s">
        <v>3779</v>
      </c>
      <c r="D2162" t="b">
        <f>IFERROR(VLOOKUP(B2162,PatData!$A$2:$A$2030,1,),"")&lt;&gt;""</f>
        <v>0</v>
      </c>
      <c r="E2162" t="s">
        <v>150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3744</v>
      </c>
      <c r="B2163" t="s">
        <v>3780</v>
      </c>
      <c r="D2163" t="b">
        <f>IFERROR(VLOOKUP(B2163,PatData!$A$2:$A$2030,1,),"")&lt;&gt;""</f>
        <v>0</v>
      </c>
      <c r="E2163" t="s">
        <v>7640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3745</v>
      </c>
      <c r="B2164" t="s">
        <v>3781</v>
      </c>
      <c r="D2164" t="b">
        <f>IFERROR(VLOOKUP(B2164,PatData!$A$2:$A$2030,1,),"")&lt;&gt;""</f>
        <v>0</v>
      </c>
      <c r="E2164" t="s">
        <v>7304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3746</v>
      </c>
      <c r="B2165" t="s">
        <v>3782</v>
      </c>
      <c r="D2165" t="b">
        <f>IFERROR(VLOOKUP(B2165,PatData!$A$2:$A$2030,1,),"")&lt;&gt;""</f>
        <v>0</v>
      </c>
      <c r="E2165" t="s">
        <v>7305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4664</v>
      </c>
      <c r="B2166" t="s">
        <v>4655</v>
      </c>
      <c r="D2166" t="b">
        <f>IFERROR(VLOOKUP(B2166,PatData!$A$2:$A$2030,1,),"")&lt;&gt;""</f>
        <v>0</v>
      </c>
      <c r="E2166" t="s">
        <v>4656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4667</v>
      </c>
      <c r="B2167" t="s">
        <v>4658</v>
      </c>
      <c r="D2167" t="b">
        <f>IFERROR(VLOOKUP(B2167,PatData!$A$2:$A$2030,1,),"")&lt;&gt;""</f>
        <v>0</v>
      </c>
      <c r="E2167" t="s">
        <v>4659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4670</v>
      </c>
      <c r="B2168" t="s">
        <v>4660</v>
      </c>
      <c r="D2168" t="b">
        <f>IFERROR(VLOOKUP(B2168,PatData!$A$2:$A$2030,1,),"")&lt;&gt;""</f>
        <v>0</v>
      </c>
      <c r="E2168" t="s">
        <v>5660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5178</v>
      </c>
      <c r="B2169" t="s">
        <v>4662</v>
      </c>
      <c r="D2169" t="b">
        <f>IFERROR(VLOOKUP(B2169,PatData!$A$2:$A$2030,1,),"")&lt;&gt;""</f>
        <v>0</v>
      </c>
      <c r="E2169" t="s">
        <v>4663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5179</v>
      </c>
      <c r="B2170" t="s">
        <v>4665</v>
      </c>
      <c r="D2170" t="b">
        <f>IFERROR(VLOOKUP(B2170,PatData!$A$2:$A$2030,1,),"")&lt;&gt;""</f>
        <v>0</v>
      </c>
      <c r="E2170" t="s">
        <v>4666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5661</v>
      </c>
      <c r="B2171" t="s">
        <v>5662</v>
      </c>
      <c r="D2171" t="b">
        <f>IFERROR(VLOOKUP(B2171,PatData!$A$2:$A$2030,1,),"")&lt;&gt;""</f>
        <v>0</v>
      </c>
      <c r="E2171" t="s">
        <v>5663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5664</v>
      </c>
      <c r="B2172" t="s">
        <v>4668</v>
      </c>
      <c r="D2172" t="b">
        <f>IFERROR(VLOOKUP(B2172,PatData!$A$2:$A$2030,1,),"")&lt;&gt;""</f>
        <v>0</v>
      </c>
      <c r="E2172" t="s">
        <v>4669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4679</v>
      </c>
      <c r="B2173" t="s">
        <v>4671</v>
      </c>
      <c r="D2173" t="b">
        <f>IFERROR(VLOOKUP(B2173,PatData!$A$2:$A$2030,1,),"")&lt;&gt;""</f>
        <v>0</v>
      </c>
      <c r="E2173" t="s">
        <v>7641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4676</v>
      </c>
      <c r="B2174" t="s">
        <v>4672</v>
      </c>
      <c r="D2174" t="b">
        <f>IFERROR(VLOOKUP(B2174,PatData!$A$2:$A$2030,1,),"")&lt;&gt;""</f>
        <v>0</v>
      </c>
      <c r="E2174" t="s">
        <v>5665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4657</v>
      </c>
      <c r="B2175" t="s">
        <v>4674</v>
      </c>
      <c r="D2175" t="b">
        <f>IFERROR(VLOOKUP(B2175,PatData!$A$2:$A$2030,1,),"")&lt;&gt;""</f>
        <v>0</v>
      </c>
      <c r="E2175" t="s">
        <v>4675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4673</v>
      </c>
      <c r="B2176" t="s">
        <v>4677</v>
      </c>
      <c r="D2176" t="b">
        <f>IFERROR(VLOOKUP(B2176,PatData!$A$2:$A$2030,1,),"")&lt;&gt;""</f>
        <v>0</v>
      </c>
      <c r="E2176" t="s">
        <v>5666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4681</v>
      </c>
      <c r="B2177" t="s">
        <v>4678</v>
      </c>
      <c r="D2177" t="b">
        <f>IFERROR(VLOOKUP(B2177,PatData!$A$2:$A$2030,1,),"")&lt;&gt;""</f>
        <v>0</v>
      </c>
      <c r="E2177" t="s">
        <v>5667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4661</v>
      </c>
      <c r="B2178" t="s">
        <v>4680</v>
      </c>
      <c r="D2178" t="b">
        <f>IFERROR(VLOOKUP(B2178,PatData!$A$2:$A$2030,1,),"")&lt;&gt;""</f>
        <v>0</v>
      </c>
      <c r="E2178" t="s">
        <v>7642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5668</v>
      </c>
      <c r="B2179" t="s">
        <v>4682</v>
      </c>
      <c r="D2179" t="b">
        <f>IFERROR(VLOOKUP(B2179,PatData!$A$2:$A$2030,1,),"")&lt;&gt;""</f>
        <v>0</v>
      </c>
      <c r="E2179" t="s">
        <v>4683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3248</v>
      </c>
      <c r="B2180" t="s">
        <v>4784</v>
      </c>
      <c r="D2180" t="b">
        <f>IFERROR(VLOOKUP(B2180,PatData!$A$2:$A$2030,1,),"")&lt;&gt;""</f>
        <v>0</v>
      </c>
      <c r="E2180" t="s">
        <v>4782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3249</v>
      </c>
      <c r="B2181" t="s">
        <v>4787</v>
      </c>
      <c r="D2181" t="b">
        <f>IFERROR(VLOOKUP(B2181,PatData!$A$2:$A$2030,1,),"")&lt;&gt;""</f>
        <v>0</v>
      </c>
      <c r="E2181" t="s">
        <v>2804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3250</v>
      </c>
      <c r="B2182" t="s">
        <v>4785</v>
      </c>
      <c r="D2182" t="b">
        <f>IFERROR(VLOOKUP(B2182,PatData!$A$2:$A$2030,1,),"")&lt;&gt;""</f>
        <v>0</v>
      </c>
      <c r="E2182" t="s">
        <v>2805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3251</v>
      </c>
      <c r="B2183" t="s">
        <v>4786</v>
      </c>
      <c r="D2183" t="b">
        <f>IFERROR(VLOOKUP(B2183,PatData!$A$2:$A$2030,1,),"")&lt;&gt;""</f>
        <v>0</v>
      </c>
      <c r="E2183" t="s">
        <v>2806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4794</v>
      </c>
      <c r="B2184" t="s">
        <v>4795</v>
      </c>
      <c r="D2184" t="b">
        <f>IFERROR(VLOOKUP(B2184,PatData!$A$2:$A$2030,1,),"")&lt;&gt;""</f>
        <v>0</v>
      </c>
      <c r="E2184" t="s">
        <v>4796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4797</v>
      </c>
      <c r="B2185" t="s">
        <v>4798</v>
      </c>
      <c r="D2185" t="b">
        <f>IFERROR(VLOOKUP(B2185,PatData!$A$2:$A$2030,1,),"")&lt;&gt;""</f>
        <v>0</v>
      </c>
      <c r="E2185" t="s">
        <v>4799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4800</v>
      </c>
      <c r="B2186" t="s">
        <v>4801</v>
      </c>
      <c r="D2186" t="b">
        <f>IFERROR(VLOOKUP(B2186,PatData!$A$2:$A$2030,1,),"")&lt;&gt;""</f>
        <v>0</v>
      </c>
      <c r="E2186" t="s">
        <v>4802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4803</v>
      </c>
      <c r="B2187" t="s">
        <v>4804</v>
      </c>
      <c r="D2187" t="b">
        <f>IFERROR(VLOOKUP(B2187,PatData!$A$2:$A$2030,1,),"")&lt;&gt;""</f>
        <v>0</v>
      </c>
      <c r="E2187" t="s">
        <v>4805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4806</v>
      </c>
      <c r="B2188" t="s">
        <v>4807</v>
      </c>
      <c r="D2188" t="b">
        <f>IFERROR(VLOOKUP(B2188,PatData!$A$2:$A$2030,1,),"")&lt;&gt;""</f>
        <v>0</v>
      </c>
      <c r="E2188" t="s">
        <v>4808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4809</v>
      </c>
      <c r="B2189" t="s">
        <v>4810</v>
      </c>
      <c r="D2189" t="b">
        <f>IFERROR(VLOOKUP(B2189,PatData!$A$2:$A$2030,1,),"")&lt;&gt;""</f>
        <v>0</v>
      </c>
      <c r="E2189" t="s">
        <v>4811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4812</v>
      </c>
      <c r="B2190" t="s">
        <v>4813</v>
      </c>
      <c r="D2190" t="b">
        <f>IFERROR(VLOOKUP(B2190,PatData!$A$2:$A$2030,1,),"")&lt;&gt;""</f>
        <v>0</v>
      </c>
      <c r="E2190" t="s">
        <v>4814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4815</v>
      </c>
      <c r="B2191" t="s">
        <v>4816</v>
      </c>
      <c r="D2191" t="b">
        <f>IFERROR(VLOOKUP(B2191,PatData!$A$2:$A$2030,1,),"")&lt;&gt;""</f>
        <v>0</v>
      </c>
      <c r="E2191" t="s">
        <v>4817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4818</v>
      </c>
      <c r="B2192" t="s">
        <v>4819</v>
      </c>
      <c r="D2192" t="b">
        <f>IFERROR(VLOOKUP(B2192,PatData!$A$2:$A$2030,1,),"")&lt;&gt;""</f>
        <v>0</v>
      </c>
      <c r="E2192" t="s">
        <v>4820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4821</v>
      </c>
      <c r="B2193" t="s">
        <v>4822</v>
      </c>
      <c r="D2193" t="b">
        <f>IFERROR(VLOOKUP(B2193,PatData!$A$2:$A$2030,1,),"")&lt;&gt;""</f>
        <v>0</v>
      </c>
      <c r="E2193" t="s">
        <v>4823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3504</v>
      </c>
      <c r="B2194" t="s">
        <v>5042</v>
      </c>
      <c r="D2194" t="b">
        <f>IFERROR(VLOOKUP(B2194,PatData!$A$2:$A$2030,1,),"")&lt;&gt;""</f>
        <v>0</v>
      </c>
      <c r="E2194" t="s">
        <v>5043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5044</v>
      </c>
      <c r="B2195" t="s">
        <v>5045</v>
      </c>
      <c r="D2195" t="b">
        <f>IFERROR(VLOOKUP(B2195,PatData!$A$2:$A$2030,1,),"")&lt;&gt;""</f>
        <v>0</v>
      </c>
      <c r="E2195" t="s">
        <v>5046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5047</v>
      </c>
      <c r="B2196" t="s">
        <v>5048</v>
      </c>
      <c r="D2196" t="b">
        <f>IFERROR(VLOOKUP(B2196,PatData!$A$2:$A$2030,1,),"")&lt;&gt;""</f>
        <v>0</v>
      </c>
      <c r="E2196" t="s">
        <v>5049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5050</v>
      </c>
      <c r="B2197" t="s">
        <v>5051</v>
      </c>
      <c r="D2197" t="b">
        <f>IFERROR(VLOOKUP(B2197,PatData!$A$2:$A$2030,1,),"")&lt;&gt;""</f>
        <v>0</v>
      </c>
      <c r="E2197" t="s">
        <v>5052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5053</v>
      </c>
      <c r="B2198" t="s">
        <v>5054</v>
      </c>
      <c r="D2198" t="b">
        <f>IFERROR(VLOOKUP(B2198,PatData!$A$2:$A$2030,1,),"")&lt;&gt;""</f>
        <v>0</v>
      </c>
      <c r="E2198" t="s">
        <v>5055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5056</v>
      </c>
      <c r="B2199" t="s">
        <v>5057</v>
      </c>
      <c r="D2199" t="b">
        <f>IFERROR(VLOOKUP(B2199,PatData!$A$2:$A$2030,1,),"")&lt;&gt;""</f>
        <v>0</v>
      </c>
      <c r="E2199" t="s">
        <v>5058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5180</v>
      </c>
      <c r="B2200" t="s">
        <v>1723</v>
      </c>
      <c r="D2200" t="b">
        <f>IFERROR(VLOOKUP(B2200,PatData!$A$2:$A$2030,1,),"")&lt;&gt;""</f>
        <v>0</v>
      </c>
      <c r="E2200" t="s">
        <v>1728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5059</v>
      </c>
      <c r="B2201" t="s">
        <v>5060</v>
      </c>
      <c r="D2201" t="b">
        <f>IFERROR(VLOOKUP(B2201,PatData!$A$2:$A$2030,1,),"")&lt;&gt;""</f>
        <v>0</v>
      </c>
      <c r="E2201" t="s">
        <v>7306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5669</v>
      </c>
      <c r="B2202" t="s">
        <v>1709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5855</v>
      </c>
      <c r="B2203" t="s">
        <v>5856</v>
      </c>
      <c r="D2203" t="b">
        <f>IFERROR(VLOOKUP(B2203,PatData!$A$2:$A$2030,1,),"")&lt;&gt;""</f>
        <v>0</v>
      </c>
      <c r="E2203" t="s">
        <v>5857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5858</v>
      </c>
      <c r="B2204" t="s">
        <v>5859</v>
      </c>
      <c r="D2204" t="b">
        <f>IFERROR(VLOOKUP(B2204,PatData!$A$2:$A$2030,1,),"")&lt;&gt;""</f>
        <v>0</v>
      </c>
      <c r="E2204" t="s">
        <v>5860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5861</v>
      </c>
      <c r="B2205" t="s">
        <v>5862</v>
      </c>
      <c r="D2205" t="b">
        <f>IFERROR(VLOOKUP(B2205,PatData!$A$2:$A$2030,1,),"")&lt;&gt;""</f>
        <v>0</v>
      </c>
      <c r="E2205" t="s">
        <v>5863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5864</v>
      </c>
      <c r="B2206" t="s">
        <v>5865</v>
      </c>
      <c r="D2206" t="b">
        <f>IFERROR(VLOOKUP(B2206,PatData!$A$2:$A$2030,1,),"")&lt;&gt;""</f>
        <v>0</v>
      </c>
      <c r="E2206" t="s">
        <v>5866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5867</v>
      </c>
      <c r="B2207" t="s">
        <v>5868</v>
      </c>
      <c r="D2207" t="b">
        <f>IFERROR(VLOOKUP(B2207,PatData!$A$2:$A$2030,1,),"")&lt;&gt;""</f>
        <v>0</v>
      </c>
      <c r="E2207" t="s">
        <v>5869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5870</v>
      </c>
      <c r="B2208" t="s">
        <v>5871</v>
      </c>
      <c r="D2208" t="b">
        <f>IFERROR(VLOOKUP(B2208,PatData!$A$2:$A$2030,1,),"")&lt;&gt;""</f>
        <v>0</v>
      </c>
      <c r="E2208" t="s">
        <v>5872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5873</v>
      </c>
      <c r="B2209" t="s">
        <v>5874</v>
      </c>
      <c r="D2209" t="b">
        <f>IFERROR(VLOOKUP(B2209,PatData!$A$2:$A$2030,1,),"")&lt;&gt;""</f>
        <v>0</v>
      </c>
      <c r="E2209" t="s">
        <v>5875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5876</v>
      </c>
      <c r="B2210" t="s">
        <v>5877</v>
      </c>
      <c r="D2210" t="b">
        <f>IFERROR(VLOOKUP(B2210,PatData!$A$2:$A$2030,1,),"")&lt;&gt;""</f>
        <v>0</v>
      </c>
      <c r="E2210" t="s">
        <v>5878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5879</v>
      </c>
      <c r="B2211" t="s">
        <v>5880</v>
      </c>
      <c r="D2211" t="b">
        <f>IFERROR(VLOOKUP(B2211,PatData!$A$2:$A$2030,1,),"")&lt;&gt;""</f>
        <v>0</v>
      </c>
      <c r="E2211" t="s">
        <v>5881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5882</v>
      </c>
      <c r="B2212" t="s">
        <v>5883</v>
      </c>
      <c r="D2212" t="b">
        <f>IFERROR(VLOOKUP(B2212,PatData!$A$2:$A$2030,1,),"")&lt;&gt;""</f>
        <v>0</v>
      </c>
      <c r="E2212" t="s">
        <v>5884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5885</v>
      </c>
      <c r="B2213" t="s">
        <v>5886</v>
      </c>
      <c r="D2213" t="b">
        <f>IFERROR(VLOOKUP(B2213,PatData!$A$2:$A$2030,1,),"")&lt;&gt;""</f>
        <v>0</v>
      </c>
      <c r="E2213" t="s">
        <v>5887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5888</v>
      </c>
      <c r="B2214" t="s">
        <v>5889</v>
      </c>
      <c r="D2214" t="b">
        <f>IFERROR(VLOOKUP(B2214,PatData!$A$2:$A$2030,1,),"")&lt;&gt;""</f>
        <v>0</v>
      </c>
      <c r="E2214" t="s">
        <v>5890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5891</v>
      </c>
      <c r="B2215" t="s">
        <v>5892</v>
      </c>
      <c r="D2215" t="b">
        <f>IFERROR(VLOOKUP(B2215,PatData!$A$2:$A$2030,1,),"")&lt;&gt;""</f>
        <v>0</v>
      </c>
      <c r="E2215" t="s">
        <v>5893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5894</v>
      </c>
      <c r="B2216" t="s">
        <v>5895</v>
      </c>
      <c r="D2216" t="b">
        <f>IFERROR(VLOOKUP(B2216,PatData!$A$2:$A$2030,1,),"")&lt;&gt;""</f>
        <v>0</v>
      </c>
      <c r="E2216" t="s">
        <v>5896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5897</v>
      </c>
      <c r="B2217" t="s">
        <v>5898</v>
      </c>
      <c r="D2217" t="b">
        <f>IFERROR(VLOOKUP(B2217,PatData!$A$2:$A$2030,1,),"")&lt;&gt;""</f>
        <v>0</v>
      </c>
      <c r="E2217" t="s">
        <v>5899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5900</v>
      </c>
      <c r="B2218" t="s">
        <v>5901</v>
      </c>
      <c r="D2218" t="b">
        <f>IFERROR(VLOOKUP(B2218,PatData!$A$2:$A$2030,1,),"")&lt;&gt;""</f>
        <v>0</v>
      </c>
      <c r="E2218" t="s">
        <v>5902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5903</v>
      </c>
      <c r="B2219" t="s">
        <v>5904</v>
      </c>
      <c r="D2219" t="b">
        <f>IFERROR(VLOOKUP(B2219,PatData!$A$2:$A$2030,1,),"")&lt;&gt;""</f>
        <v>0</v>
      </c>
      <c r="E2219" t="s">
        <v>5905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5906</v>
      </c>
      <c r="B2220" t="s">
        <v>5907</v>
      </c>
      <c r="D2220" t="b">
        <f>IFERROR(VLOOKUP(B2220,PatData!$A$2:$A$2030,1,),"")&lt;&gt;""</f>
        <v>0</v>
      </c>
      <c r="E2220" t="s">
        <v>5908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5909</v>
      </c>
      <c r="B2221" t="s">
        <v>5910</v>
      </c>
      <c r="D2221" t="b">
        <f>IFERROR(VLOOKUP(B2221,PatData!$A$2:$A$2030,1,),"")&lt;&gt;""</f>
        <v>0</v>
      </c>
      <c r="E2221" t="s">
        <v>5911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5912</v>
      </c>
      <c r="B2222" t="s">
        <v>5913</v>
      </c>
      <c r="D2222" t="b">
        <f>IFERROR(VLOOKUP(B2222,PatData!$A$2:$A$2030,1,),"")&lt;&gt;""</f>
        <v>0</v>
      </c>
      <c r="E2222" t="s">
        <v>5914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5915</v>
      </c>
      <c r="B2223" t="s">
        <v>5916</v>
      </c>
      <c r="D2223" t="b">
        <f>IFERROR(VLOOKUP(B2223,PatData!$A$2:$A$2030,1,),"")&lt;&gt;""</f>
        <v>0</v>
      </c>
      <c r="E2223" t="s">
        <v>5917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5918</v>
      </c>
      <c r="B2224" t="s">
        <v>5919</v>
      </c>
      <c r="D2224" t="b">
        <f>IFERROR(VLOOKUP(B2224,PatData!$A$2:$A$2030,1,),"")&lt;&gt;""</f>
        <v>0</v>
      </c>
      <c r="E2224" t="s">
        <v>5920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5921</v>
      </c>
      <c r="B2225" t="s">
        <v>5922</v>
      </c>
      <c r="D2225" t="b">
        <f>IFERROR(VLOOKUP(B2225,PatData!$A$2:$A$2030,1,),"")&lt;&gt;""</f>
        <v>0</v>
      </c>
      <c r="E2225" t="s">
        <v>5923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5924</v>
      </c>
      <c r="B2226" t="s">
        <v>5925</v>
      </c>
      <c r="D2226" t="b">
        <f>IFERROR(VLOOKUP(B2226,PatData!$A$2:$A$2030,1,),"")&lt;&gt;""</f>
        <v>0</v>
      </c>
      <c r="E2226" t="s">
        <v>5926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5927</v>
      </c>
      <c r="B2227" t="s">
        <v>5928</v>
      </c>
      <c r="D2227" t="b">
        <f>IFERROR(VLOOKUP(B2227,PatData!$A$2:$A$2030,1,),"")&lt;&gt;""</f>
        <v>0</v>
      </c>
      <c r="E2227" t="s">
        <v>5929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5930</v>
      </c>
      <c r="B2228" t="s">
        <v>5931</v>
      </c>
      <c r="D2228" t="b">
        <f>IFERROR(VLOOKUP(B2228,PatData!$A$2:$A$2030,1,),"")&lt;&gt;""</f>
        <v>0</v>
      </c>
      <c r="E2228" t="s">
        <v>5932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5933</v>
      </c>
      <c r="B2229" t="s">
        <v>5934</v>
      </c>
      <c r="D2229" t="b">
        <f>IFERROR(VLOOKUP(B2229,PatData!$A$2:$A$2030,1,),"")&lt;&gt;""</f>
        <v>0</v>
      </c>
      <c r="E2229" t="s">
        <v>5935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5936</v>
      </c>
      <c r="B2230" t="s">
        <v>5937</v>
      </c>
      <c r="D2230" t="b">
        <f>IFERROR(VLOOKUP(B2230,PatData!$A$2:$A$2030,1,),"")&lt;&gt;""</f>
        <v>0</v>
      </c>
      <c r="E2230" t="s">
        <v>5938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5939</v>
      </c>
      <c r="B2231" t="s">
        <v>5940</v>
      </c>
      <c r="D2231" t="b">
        <f>IFERROR(VLOOKUP(B2231,PatData!$A$2:$A$2030,1,),"")&lt;&gt;""</f>
        <v>0</v>
      </c>
      <c r="E2231" t="s">
        <v>5941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5942</v>
      </c>
      <c r="B2232" t="s">
        <v>5943</v>
      </c>
      <c r="D2232" t="b">
        <f>IFERROR(VLOOKUP(B2232,PatData!$A$2:$A$2030,1,),"")&lt;&gt;""</f>
        <v>0</v>
      </c>
      <c r="E2232" t="s">
        <v>5944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1223</v>
      </c>
      <c r="B2233" t="s">
        <v>1720</v>
      </c>
      <c r="D2233" t="b">
        <f>IFERROR(VLOOKUP(B2233,PatData!$A$2:$A$2030,1,),"")&lt;&gt;""</f>
        <v>0</v>
      </c>
      <c r="E2233" t="s">
        <v>4780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1224</v>
      </c>
      <c r="B2234" t="s">
        <v>1721</v>
      </c>
      <c r="D2234" t="b">
        <f>IFERROR(VLOOKUP(B2234,PatData!$A$2:$A$2030,1,),"")&lt;&gt;""</f>
        <v>0</v>
      </c>
      <c r="E2234" t="s">
        <v>2801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1225</v>
      </c>
      <c r="B2235" t="s">
        <v>1722</v>
      </c>
      <c r="D2235" t="b">
        <f>IFERROR(VLOOKUP(B2235,PatData!$A$2:$A$2030,1,),"")&lt;&gt;""</f>
        <v>0</v>
      </c>
      <c r="E2235" t="s">
        <v>4781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925</v>
      </c>
      <c r="B2236" t="s">
        <v>1706</v>
      </c>
      <c r="D2236" t="b">
        <f>IFERROR(VLOOKUP(B2236,PatData!$A$2:$A$2030,1,),"")&lt;&gt;""</f>
        <v>0</v>
      </c>
      <c r="E2236" t="s">
        <v>2802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926</v>
      </c>
      <c r="B2237" t="s">
        <v>1707</v>
      </c>
      <c r="D2237" t="b">
        <f>IFERROR(VLOOKUP(B2237,PatData!$A$2:$A$2030,1,),"")&lt;&gt;""</f>
        <v>0</v>
      </c>
      <c r="E2237" s="9" t="s">
        <v>7093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4342</v>
      </c>
      <c r="B2238" t="s">
        <v>1708</v>
      </c>
      <c r="D2238" t="b">
        <f>IFERROR(VLOOKUP(B2238,PatData!$A$2:$A$2030,1,),"")&lt;&gt;""</f>
        <v>0</v>
      </c>
      <c r="E2238" t="s">
        <v>4216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3147</v>
      </c>
      <c r="B2239" t="s">
        <v>3963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5181</v>
      </c>
      <c r="B2240" t="s">
        <v>5182</v>
      </c>
      <c r="D2240" t="b">
        <f>IFERROR(VLOOKUP(B2240,PatData!$A$2:$A$2030,1,),"")&lt;&gt;""</f>
        <v>0</v>
      </c>
      <c r="E2240" t="s">
        <v>7643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3148</v>
      </c>
      <c r="B2241" t="s">
        <v>4343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3149</v>
      </c>
      <c r="B2242" t="s">
        <v>4344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4345</v>
      </c>
      <c r="B2243" t="s">
        <v>4346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4347</v>
      </c>
      <c r="B2244" t="s">
        <v>4348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4349</v>
      </c>
      <c r="B2245" t="s">
        <v>4350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3150</v>
      </c>
      <c r="B2246" t="s">
        <v>4351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4220</v>
      </c>
      <c r="B2247" t="s">
        <v>4352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4353</v>
      </c>
      <c r="B2248" t="s">
        <v>4354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4355</v>
      </c>
      <c r="B2249" t="s">
        <v>4356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4357</v>
      </c>
      <c r="B2250" t="s">
        <v>4358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3151</v>
      </c>
      <c r="B2251" t="s">
        <v>4359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3152</v>
      </c>
      <c r="B2252" t="s">
        <v>4360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4361</v>
      </c>
      <c r="B2253" t="s">
        <v>4362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4363</v>
      </c>
      <c r="B2254" t="s">
        <v>4364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4365</v>
      </c>
      <c r="B2255" t="s">
        <v>4366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4367</v>
      </c>
      <c r="B2256" t="s">
        <v>4368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4369</v>
      </c>
      <c r="B2257" t="s">
        <v>4370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4371</v>
      </c>
      <c r="B2258" t="s">
        <v>4372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4373</v>
      </c>
      <c r="B2259" t="s">
        <v>4374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4375</v>
      </c>
      <c r="B2260" t="s">
        <v>4376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4377</v>
      </c>
      <c r="B2261" t="s">
        <v>3964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4378</v>
      </c>
      <c r="B2262" t="s">
        <v>3965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3154</v>
      </c>
      <c r="B2263" t="s">
        <v>4379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3155</v>
      </c>
      <c r="B2264" t="s">
        <v>4380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4381</v>
      </c>
      <c r="B2265" t="s">
        <v>4382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4383</v>
      </c>
      <c r="B2266" t="s">
        <v>4384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4385</v>
      </c>
      <c r="B2267" t="s">
        <v>4386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4387</v>
      </c>
      <c r="B2268" t="s">
        <v>4388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4389</v>
      </c>
      <c r="B2269" t="s">
        <v>4390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4391</v>
      </c>
      <c r="B2270" t="s">
        <v>4392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4233</v>
      </c>
      <c r="B2271" t="s">
        <v>4393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4232</v>
      </c>
      <c r="B2272" t="s">
        <v>4394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3156</v>
      </c>
      <c r="B2273" t="s">
        <v>3966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3157</v>
      </c>
      <c r="B2274" t="s">
        <v>3967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3158</v>
      </c>
      <c r="B2275" t="s">
        <v>3968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3159</v>
      </c>
      <c r="B2276" t="s">
        <v>3969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3160</v>
      </c>
      <c r="B2277" t="s">
        <v>3970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4395</v>
      </c>
      <c r="B2278" t="s">
        <v>3971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4396</v>
      </c>
      <c r="B2279" t="s">
        <v>3972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4397</v>
      </c>
      <c r="B2280" t="s">
        <v>3973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4398</v>
      </c>
      <c r="B2281" t="s">
        <v>3974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4399</v>
      </c>
      <c r="B2282" t="s">
        <v>3975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4400</v>
      </c>
      <c r="B2283" t="s">
        <v>3976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4401</v>
      </c>
      <c r="B2284" t="s">
        <v>3977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4402</v>
      </c>
      <c r="B2285" t="s">
        <v>4403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3163</v>
      </c>
      <c r="B2286" t="s">
        <v>3978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3164</v>
      </c>
      <c r="B2287" t="s">
        <v>3979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3165</v>
      </c>
      <c r="B2288" t="s">
        <v>3980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3166</v>
      </c>
      <c r="B2289" t="s">
        <v>3981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3167</v>
      </c>
      <c r="B2290" t="s">
        <v>3982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4404</v>
      </c>
      <c r="B2291" t="s">
        <v>3983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4405</v>
      </c>
      <c r="B2292" t="s">
        <v>3984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4406</v>
      </c>
      <c r="B2293" t="s">
        <v>3985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3168</v>
      </c>
      <c r="B2294" t="s">
        <v>3986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4407</v>
      </c>
      <c r="B2295" t="s">
        <v>3987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4408</v>
      </c>
      <c r="B2296" t="s">
        <v>3988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4409</v>
      </c>
      <c r="B2297" t="s">
        <v>3989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4410</v>
      </c>
      <c r="B2298" t="s">
        <v>4411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4225</v>
      </c>
      <c r="B2299" t="s">
        <v>3990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4226</v>
      </c>
      <c r="B2300" t="s">
        <v>3991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4227</v>
      </c>
      <c r="B2301" t="s">
        <v>3992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4228</v>
      </c>
      <c r="B2302" t="s">
        <v>3993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4229</v>
      </c>
      <c r="B2303" t="s">
        <v>3994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4230</v>
      </c>
      <c r="B2304" t="s">
        <v>3995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4412</v>
      </c>
      <c r="B2305" t="s">
        <v>3996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4413</v>
      </c>
      <c r="B2306" t="s">
        <v>3997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4414</v>
      </c>
      <c r="B2307" t="s">
        <v>3998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4415</v>
      </c>
      <c r="B2308" t="s">
        <v>3999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4416</v>
      </c>
      <c r="B2309" t="s">
        <v>4000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4417</v>
      </c>
      <c r="B2310" t="s">
        <v>4001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4418</v>
      </c>
      <c r="B2311" t="s">
        <v>4002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4419</v>
      </c>
      <c r="B2312" t="s">
        <v>4003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4463</v>
      </c>
      <c r="B2313" t="s">
        <v>4464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4420</v>
      </c>
      <c r="B2314" t="s">
        <v>4004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4421</v>
      </c>
      <c r="B2315" t="s">
        <v>4005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4924</v>
      </c>
      <c r="B2316" t="s">
        <v>4006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4925</v>
      </c>
      <c r="B2317" t="s">
        <v>4007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4422</v>
      </c>
      <c r="B2318" t="s">
        <v>4008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4423</v>
      </c>
      <c r="B2319" t="s">
        <v>4009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4424</v>
      </c>
      <c r="B2320" t="s">
        <v>4010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4425</v>
      </c>
      <c r="B2321" t="s">
        <v>4011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4426</v>
      </c>
      <c r="B2322" t="s">
        <v>4012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4221</v>
      </c>
      <c r="B2323" t="s">
        <v>4013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4222</v>
      </c>
      <c r="B2324" t="s">
        <v>4014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4223</v>
      </c>
      <c r="B2325" t="s">
        <v>4015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4224</v>
      </c>
      <c r="B2326" t="s">
        <v>4016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4427</v>
      </c>
      <c r="B2327" t="s">
        <v>4017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4234</v>
      </c>
      <c r="B2328" t="s">
        <v>4018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4217</v>
      </c>
      <c r="B2329" t="s">
        <v>4019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4428</v>
      </c>
      <c r="B2330" t="s">
        <v>4020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4218</v>
      </c>
      <c r="B2331" t="s">
        <v>4021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3161</v>
      </c>
      <c r="B2332" t="s">
        <v>4022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3145</v>
      </c>
      <c r="B2333" t="s">
        <v>4023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4219</v>
      </c>
      <c r="B2334" t="s">
        <v>4024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4429</v>
      </c>
      <c r="B2335" t="s">
        <v>4025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4430</v>
      </c>
      <c r="B2336" t="s">
        <v>4026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3162</v>
      </c>
      <c r="B2337" t="s">
        <v>4027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4431</v>
      </c>
      <c r="B2338" t="s">
        <v>4028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4432</v>
      </c>
      <c r="B2339" t="s">
        <v>4029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4231</v>
      </c>
      <c r="B2340" t="s">
        <v>4030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3153</v>
      </c>
      <c r="B2341" t="s">
        <v>4031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4433</v>
      </c>
      <c r="B2342" t="s">
        <v>4032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4434</v>
      </c>
      <c r="B2343" t="s">
        <v>4033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4435</v>
      </c>
      <c r="B2344" t="s">
        <v>4034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4436</v>
      </c>
      <c r="B2345" t="s">
        <v>4695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4437</v>
      </c>
      <c r="B2346" t="s">
        <v>4036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3146</v>
      </c>
      <c r="B2347" t="s">
        <v>4037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4438</v>
      </c>
      <c r="B2348" t="s">
        <v>4038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4439</v>
      </c>
      <c r="B2349" t="s">
        <v>4696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4440</v>
      </c>
      <c r="B2350" t="s">
        <v>4040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4470</v>
      </c>
      <c r="B2351" t="s">
        <v>4471</v>
      </c>
      <c r="D2351" t="b">
        <f>IFERROR(VLOOKUP(B2351,PatData!$A$2:$A$2030,1,),"")&lt;&gt;""</f>
        <v>0</v>
      </c>
      <c r="E2351" s="355" t="s">
        <v>7644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7094</v>
      </c>
      <c r="B2352" t="s">
        <v>7095</v>
      </c>
      <c r="D2352" t="b">
        <f>IFERROR(VLOOKUP(B2352,PatData!$A$2:$A$2030,1,),"")&lt;&gt;""</f>
        <v>0</v>
      </c>
      <c r="E2352" s="9" t="s">
        <v>7158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4472</v>
      </c>
      <c r="B2353" t="s">
        <v>4473</v>
      </c>
      <c r="D2353" t="b">
        <f>IFERROR(VLOOKUP(B2353,PatData!$A$2:$A$2030,1,),"")&lt;&gt;""</f>
        <v>0</v>
      </c>
      <c r="E2353" s="355" t="s">
        <v>7645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4441</v>
      </c>
      <c r="B2354" t="s">
        <v>1711</v>
      </c>
      <c r="D2354" t="b">
        <f>IFERROR(VLOOKUP(B2354,PatData!$A$2:$A$2030,1,),"")&lt;&gt;""</f>
        <v>0</v>
      </c>
      <c r="E2354" s="355" t="s">
        <v>4719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4442</v>
      </c>
      <c r="B2355" t="s">
        <v>1712</v>
      </c>
      <c r="D2355" t="b">
        <f>IFERROR(VLOOKUP(B2355,PatData!$A$2:$A$2030,1,),"")&lt;&gt;""</f>
        <v>0</v>
      </c>
      <c r="E2355" s="355" t="s">
        <v>4720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4443</v>
      </c>
      <c r="B2356" t="s">
        <v>1713</v>
      </c>
      <c r="D2356" t="b">
        <f>IFERROR(VLOOKUP(B2356,PatData!$A$2:$A$2030,1,),"")&lt;&gt;""</f>
        <v>0</v>
      </c>
      <c r="E2356" s="355" t="s">
        <v>4721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4444</v>
      </c>
      <c r="B2357" t="s">
        <v>1714</v>
      </c>
      <c r="D2357" t="b">
        <f>IFERROR(VLOOKUP(B2357,PatData!$A$2:$A$2030,1,),"")&lt;&gt;""</f>
        <v>0</v>
      </c>
      <c r="E2357" s="355" t="s">
        <v>4722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4445</v>
      </c>
      <c r="B2358" t="s">
        <v>1715</v>
      </c>
      <c r="D2358" t="b">
        <f>IFERROR(VLOOKUP(B2358,PatData!$A$2:$A$2030,1,),"")&lt;&gt;""</f>
        <v>0</v>
      </c>
      <c r="E2358" s="355" t="s">
        <v>4723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4446</v>
      </c>
      <c r="B2359" t="s">
        <v>1716</v>
      </c>
      <c r="D2359" t="b">
        <f>IFERROR(VLOOKUP(B2359,PatData!$A$2:$A$2030,1,),"")&lt;&gt;""</f>
        <v>0</v>
      </c>
      <c r="E2359" s="355" t="s">
        <v>4724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4447</v>
      </c>
      <c r="B2360" t="s">
        <v>1717</v>
      </c>
      <c r="D2360" t="b">
        <f>IFERROR(VLOOKUP(B2360,PatData!$A$2:$A$2030,1,),"")&lt;&gt;""</f>
        <v>0</v>
      </c>
      <c r="E2360" s="355" t="s">
        <v>4725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4448</v>
      </c>
      <c r="B2361" t="s">
        <v>1718</v>
      </c>
      <c r="D2361" t="b">
        <f>IFERROR(VLOOKUP(B2361,PatData!$A$2:$A$2030,1,),"")&lt;&gt;""</f>
        <v>0</v>
      </c>
      <c r="E2361" s="355" t="s">
        <v>4726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4449</v>
      </c>
      <c r="B2362" t="s">
        <v>1719</v>
      </c>
      <c r="D2362" t="b">
        <f>IFERROR(VLOOKUP(B2362,PatData!$A$2:$A$2030,1,),"")&lt;&gt;""</f>
        <v>0</v>
      </c>
      <c r="E2362" s="355" t="s">
        <v>4727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4465</v>
      </c>
      <c r="B2363" t="s">
        <v>4466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7646</v>
      </c>
      <c r="B2364" t="s">
        <v>5075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4474</v>
      </c>
      <c r="B2365" t="s">
        <v>4475</v>
      </c>
      <c r="D2365" t="b">
        <f>IFERROR(VLOOKUP(B2365,PatData!$A$2:$A$2030,1,),"")&lt;&gt;""</f>
        <v>0</v>
      </c>
      <c r="E2365" s="355" t="s">
        <v>7645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4684</v>
      </c>
      <c r="B2366" t="s">
        <v>1710</v>
      </c>
      <c r="D2366" t="b">
        <f>IFERROR(VLOOKUP(B2366,PatData!$A$2:$A$2030,1,),"")&lt;&gt;""</f>
        <v>0</v>
      </c>
      <c r="E2366" s="355" t="s">
        <v>4685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927</v>
      </c>
      <c r="B2367" t="s">
        <v>913</v>
      </c>
      <c r="D2367" t="b">
        <f>IFERROR(VLOOKUP(B2367,PatData!$A$2:$A$2030,1,),"")&lt;&gt;""</f>
        <v>0</v>
      </c>
      <c r="E2367" s="355" t="s">
        <v>4685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7841</v>
      </c>
      <c r="B2368" t="s">
        <v>914</v>
      </c>
      <c r="D2368" t="b">
        <f>IFERROR(VLOOKUP(B2368,PatData!$A$2:$A$2030,1,),"")&lt;&gt;""</f>
        <v>0</v>
      </c>
      <c r="E2368" s="355" t="s">
        <v>4685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1510</v>
      </c>
      <c r="B2369" t="s">
        <v>915</v>
      </c>
      <c r="D2369" t="b">
        <f>IFERROR(VLOOKUP(B2369,PatData!$A$2:$A$2030,1,),"")&lt;&gt;""</f>
        <v>0</v>
      </c>
      <c r="E2369" s="355" t="s">
        <v>4685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5076</v>
      </c>
      <c r="B2370" t="s">
        <v>916</v>
      </c>
      <c r="D2370" t="b">
        <f>IFERROR(VLOOKUP(B2370,PatData!$A$2:$A$2030,1,),"")&lt;&gt;""</f>
        <v>0</v>
      </c>
      <c r="E2370" s="355" t="s">
        <v>4685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1511</v>
      </c>
      <c r="B2371" t="s">
        <v>917</v>
      </c>
      <c r="D2371" t="b">
        <f>IFERROR(VLOOKUP(B2371,PatData!$A$2:$A$2030,1,),"")&lt;&gt;""</f>
        <v>0</v>
      </c>
      <c r="E2371" s="355" t="s">
        <v>4685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4958</v>
      </c>
      <c r="B2372" t="s">
        <v>918</v>
      </c>
      <c r="D2372" t="b">
        <f>IFERROR(VLOOKUP(B2372,PatData!$A$2:$A$2030,1,),"")&lt;&gt;""</f>
        <v>0</v>
      </c>
      <c r="E2372" s="355" t="s">
        <v>4685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5077</v>
      </c>
      <c r="B2373" t="s">
        <v>919</v>
      </c>
      <c r="D2373" t="b">
        <f>IFERROR(VLOOKUP(B2373,PatData!$A$2:$A$2030,1,),"")&lt;&gt;""</f>
        <v>0</v>
      </c>
      <c r="E2373" s="355" t="s">
        <v>4685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7627</v>
      </c>
      <c r="B2374" t="s">
        <v>920</v>
      </c>
      <c r="D2374" t="b">
        <f>IFERROR(VLOOKUP(B2374,PatData!$A$2:$A$2030,1,),"")&lt;&gt;""</f>
        <v>0</v>
      </c>
      <c r="E2374" s="355" t="s">
        <v>4685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7628</v>
      </c>
      <c r="B2375" t="s">
        <v>921</v>
      </c>
      <c r="D2375" t="b">
        <f>IFERROR(VLOOKUP(B2375,PatData!$A$2:$A$2030,1,),"")&lt;&gt;""</f>
        <v>0</v>
      </c>
      <c r="E2375" s="355" t="s">
        <v>4685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7629</v>
      </c>
      <c r="B2376" t="s">
        <v>7647</v>
      </c>
      <c r="D2376" t="b">
        <f>IFERROR(VLOOKUP(B2376,PatData!$A$2:$A$2030,1,),"")&lt;&gt;""</f>
        <v>0</v>
      </c>
      <c r="E2376" s="355" t="s">
        <v>4685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7648</v>
      </c>
      <c r="B2377" t="s">
        <v>922</v>
      </c>
      <c r="D2377" t="b">
        <f>IFERROR(VLOOKUP(B2377,PatData!$A$2:$A$2030,1,),"")&lt;&gt;""</f>
        <v>0</v>
      </c>
      <c r="E2377" s="355" t="s">
        <v>4685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7632</v>
      </c>
      <c r="B2378" t="s">
        <v>923</v>
      </c>
      <c r="D2378" t="b">
        <f>IFERROR(VLOOKUP(B2378,PatData!$A$2:$A$2030,1,),"")&lt;&gt;""</f>
        <v>0</v>
      </c>
      <c r="E2378" s="355" t="s">
        <v>4685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7455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7456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7463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7667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41783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7400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7268</v>
      </c>
      <c r="B84" s="715" t="str">
        <f t="shared" si="1"/>
        <v>strSql = strSql &amp; "SELECT" &amp; vbNewLine</v>
      </c>
    </row>
    <row r="85" spans="1:2" ht="15" x14ac:dyDescent="0.25">
      <c r="A85" t="s">
        <v>7269</v>
      </c>
      <c r="B85" s="715" t="str">
        <f t="shared" si="1"/>
        <v>strSql = strSql &amp; "u.UserID" &amp; vbNewLine</v>
      </c>
    </row>
    <row r="86" spans="1:2" ht="15" x14ac:dyDescent="0.25">
      <c r="A86" t="s">
        <v>7270</v>
      </c>
      <c r="B86" s="715" t="str">
        <f t="shared" si="1"/>
        <v>strSql = strSql &amp; ", u.Login" &amp; vbNewLine</v>
      </c>
    </row>
    <row r="87" spans="1:2" ht="15" x14ac:dyDescent="0.25">
      <c r="A87" t="s">
        <v>7271</v>
      </c>
      <c r="B87" s="715" t="str">
        <f t="shared" si="1"/>
        <v>strSql = strSql &amp; ", u.FirstName" &amp; vbNewLine</v>
      </c>
    </row>
    <row r="88" spans="1:2" ht="15" x14ac:dyDescent="0.25">
      <c r="A88" t="s">
        <v>7272</v>
      </c>
      <c r="B88" s="715" t="str">
        <f t="shared" si="1"/>
        <v>strSql = strSql &amp; ", u.LastName" &amp; vbNewLine</v>
      </c>
    </row>
    <row r="89" spans="1:2" ht="15" x14ac:dyDescent="0.25">
      <c r="A89" t="s">
        <v>7273</v>
      </c>
      <c r="B89" s="715" t="str">
        <f t="shared" si="1"/>
        <v>strSql = strSql &amp; ", ut.UserTypeName" &amp; vbNewLine</v>
      </c>
    </row>
    <row r="90" spans="1:2" ht="15" x14ac:dyDescent="0.25">
      <c r="A90" t="s">
        <v>7274</v>
      </c>
      <c r="B90" s="715" t="str">
        <f t="shared" si="1"/>
        <v>strSql = strSql &amp; "FROM Users u" &amp; vbNewLine</v>
      </c>
    </row>
    <row r="91" spans="1:2" ht="15" x14ac:dyDescent="0.25">
      <c r="A91" t="s">
        <v>7275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7913</v>
      </c>
    </row>
    <row r="3" spans="1:2" x14ac:dyDescent="0.2">
      <c r="A3" t="s">
        <v>887</v>
      </c>
      <c r="B3" t="s">
        <v>6932</v>
      </c>
    </row>
    <row r="4" spans="1:2" x14ac:dyDescent="0.2">
      <c r="A4" t="s">
        <v>888</v>
      </c>
      <c r="B4" t="s">
        <v>7914</v>
      </c>
    </row>
    <row r="5" spans="1:2" x14ac:dyDescent="0.2">
      <c r="A5" t="s">
        <v>889</v>
      </c>
      <c r="B5" t="s">
        <v>7915</v>
      </c>
    </row>
    <row r="6" spans="1:2" x14ac:dyDescent="0.2">
      <c r="A6" t="s">
        <v>890</v>
      </c>
      <c r="B6">
        <v>42736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7916</v>
      </c>
    </row>
    <row r="22" spans="1:2" x14ac:dyDescent="0.2">
      <c r="A22" t="s">
        <v>1731</v>
      </c>
      <c r="B22" t="s">
        <v>3478</v>
      </c>
    </row>
    <row r="23" spans="1:2" x14ac:dyDescent="0.2">
      <c r="A23" t="s">
        <v>1732</v>
      </c>
      <c r="B23" t="s">
        <v>3478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90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3478</v>
      </c>
    </row>
    <row r="83" spans="1:2" x14ac:dyDescent="0.2">
      <c r="A83" t="s">
        <v>1762</v>
      </c>
      <c r="B83" t="s">
        <v>3478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4</v>
      </c>
    </row>
    <row r="112" spans="1:2" x14ac:dyDescent="0.2">
      <c r="A112" t="s">
        <v>1791</v>
      </c>
      <c r="B112">
        <v>0</v>
      </c>
    </row>
    <row r="113" spans="1:2" x14ac:dyDescent="0.2">
      <c r="A113" t="s">
        <v>1792</v>
      </c>
      <c r="B113">
        <v>0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7917</v>
      </c>
    </row>
    <row r="142" spans="1:2" x14ac:dyDescent="0.2">
      <c r="A142" t="s">
        <v>1821</v>
      </c>
      <c r="B142" t="s">
        <v>3478</v>
      </c>
    </row>
    <row r="143" spans="1:2" x14ac:dyDescent="0.2">
      <c r="A143" t="s">
        <v>1822</v>
      </c>
      <c r="B143" t="s">
        <v>3478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1</v>
      </c>
    </row>
    <row r="173" spans="1:2" x14ac:dyDescent="0.2">
      <c r="A173" t="s">
        <v>5680</v>
      </c>
      <c r="B173">
        <v>1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7918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7919</v>
      </c>
    </row>
    <row r="232" spans="1:2" x14ac:dyDescent="0.2">
      <c r="A232" t="s">
        <v>1851</v>
      </c>
      <c r="B232" t="s">
        <v>3478</v>
      </c>
    </row>
    <row r="233" spans="1:2" x14ac:dyDescent="0.2">
      <c r="A233" t="s">
        <v>1852</v>
      </c>
      <c r="B233" t="s">
        <v>3478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121967</v>
      </c>
    </row>
    <row r="262" spans="1:2" x14ac:dyDescent="0.2">
      <c r="A262" t="s">
        <v>1881</v>
      </c>
      <c r="B262">
        <v>0</v>
      </c>
    </row>
    <row r="263" spans="1:2" x14ac:dyDescent="0.2">
      <c r="A263" t="s">
        <v>1882</v>
      </c>
      <c r="B263">
        <v>0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7175</v>
      </c>
      <c r="B291" t="b">
        <v>1</v>
      </c>
    </row>
    <row r="292" spans="1:2" x14ac:dyDescent="0.2">
      <c r="A292" t="s">
        <v>7177</v>
      </c>
      <c r="B292" t="b">
        <v>1</v>
      </c>
    </row>
    <row r="293" spans="1:2" x14ac:dyDescent="0.2">
      <c r="A293" t="s">
        <v>7179</v>
      </c>
      <c r="B293" t="b">
        <v>1</v>
      </c>
    </row>
    <row r="294" spans="1:2" x14ac:dyDescent="0.2">
      <c r="A294" t="s">
        <v>7181</v>
      </c>
      <c r="B294" t="b">
        <v>1</v>
      </c>
    </row>
    <row r="295" spans="1:2" x14ac:dyDescent="0.2">
      <c r="A295" t="s">
        <v>7183</v>
      </c>
      <c r="B295" t="b">
        <v>1</v>
      </c>
    </row>
    <row r="296" spans="1:2" x14ac:dyDescent="0.2">
      <c r="A296" t="s">
        <v>7185</v>
      </c>
      <c r="B296" t="b">
        <v>1</v>
      </c>
    </row>
    <row r="297" spans="1:2" x14ac:dyDescent="0.2">
      <c r="A297" t="s">
        <v>7187</v>
      </c>
      <c r="B297" t="b">
        <v>1</v>
      </c>
    </row>
    <row r="298" spans="1:2" x14ac:dyDescent="0.2">
      <c r="A298" t="s">
        <v>7189</v>
      </c>
      <c r="B298" t="b">
        <v>1</v>
      </c>
    </row>
    <row r="299" spans="1:2" x14ac:dyDescent="0.2">
      <c r="A299" t="s">
        <v>7191</v>
      </c>
      <c r="B299" t="b">
        <v>1</v>
      </c>
    </row>
    <row r="300" spans="1:2" x14ac:dyDescent="0.2">
      <c r="A300" t="s">
        <v>7193</v>
      </c>
      <c r="B300" t="b">
        <v>1</v>
      </c>
    </row>
    <row r="301" spans="1:2" x14ac:dyDescent="0.2">
      <c r="A301" t="s">
        <v>7195</v>
      </c>
      <c r="B301" t="b">
        <v>1</v>
      </c>
    </row>
    <row r="302" spans="1:2" x14ac:dyDescent="0.2">
      <c r="A302" t="s">
        <v>7197</v>
      </c>
      <c r="B302" t="b">
        <v>1</v>
      </c>
    </row>
    <row r="303" spans="1:2" x14ac:dyDescent="0.2">
      <c r="A303" t="s">
        <v>7199</v>
      </c>
      <c r="B303" t="b">
        <v>1</v>
      </c>
    </row>
    <row r="304" spans="1:2" x14ac:dyDescent="0.2">
      <c r="A304" t="s">
        <v>7201</v>
      </c>
      <c r="B304" t="b">
        <v>1</v>
      </c>
    </row>
    <row r="305" spans="1:2" x14ac:dyDescent="0.2">
      <c r="A305" t="s">
        <v>7203</v>
      </c>
      <c r="B305" t="b">
        <v>1</v>
      </c>
    </row>
    <row r="306" spans="1:2" x14ac:dyDescent="0.2">
      <c r="A306" t="s">
        <v>7205</v>
      </c>
      <c r="B306" t="b">
        <v>1</v>
      </c>
    </row>
    <row r="307" spans="1:2" x14ac:dyDescent="0.2">
      <c r="A307" t="s">
        <v>7207</v>
      </c>
      <c r="B307" t="b">
        <v>1</v>
      </c>
    </row>
    <row r="308" spans="1:2" x14ac:dyDescent="0.2">
      <c r="A308" t="s">
        <v>7209</v>
      </c>
      <c r="B308" t="b">
        <v>1</v>
      </c>
    </row>
    <row r="309" spans="1:2" x14ac:dyDescent="0.2">
      <c r="A309" t="s">
        <v>7211</v>
      </c>
      <c r="B309" t="b">
        <v>1</v>
      </c>
    </row>
    <row r="310" spans="1:2" x14ac:dyDescent="0.2">
      <c r="A310" t="s">
        <v>7213</v>
      </c>
      <c r="B310" t="b">
        <v>1</v>
      </c>
    </row>
    <row r="311" spans="1:2" x14ac:dyDescent="0.2">
      <c r="A311" t="s">
        <v>7215</v>
      </c>
      <c r="B311" t="b">
        <v>1</v>
      </c>
    </row>
    <row r="312" spans="1:2" x14ac:dyDescent="0.2">
      <c r="A312" t="s">
        <v>7217</v>
      </c>
      <c r="B312" t="b">
        <v>1</v>
      </c>
    </row>
    <row r="313" spans="1:2" x14ac:dyDescent="0.2">
      <c r="A313" t="s">
        <v>7219</v>
      </c>
      <c r="B313" t="b">
        <v>1</v>
      </c>
    </row>
    <row r="314" spans="1:2" x14ac:dyDescent="0.2">
      <c r="A314" t="s">
        <v>7221</v>
      </c>
      <c r="B314" t="b">
        <v>1</v>
      </c>
    </row>
    <row r="315" spans="1:2" x14ac:dyDescent="0.2">
      <c r="A315" t="s">
        <v>7223</v>
      </c>
      <c r="B315" t="b">
        <v>1</v>
      </c>
    </row>
    <row r="316" spans="1:2" x14ac:dyDescent="0.2">
      <c r="A316" t="s">
        <v>7225</v>
      </c>
      <c r="B316" t="b">
        <v>1</v>
      </c>
    </row>
    <row r="317" spans="1:2" x14ac:dyDescent="0.2">
      <c r="A317" t="s">
        <v>7227</v>
      </c>
      <c r="B317" t="b">
        <v>1</v>
      </c>
    </row>
    <row r="318" spans="1:2" x14ac:dyDescent="0.2">
      <c r="A318" t="s">
        <v>7229</v>
      </c>
      <c r="B318" t="b">
        <v>1</v>
      </c>
    </row>
    <row r="319" spans="1:2" x14ac:dyDescent="0.2">
      <c r="A319" t="s">
        <v>7231</v>
      </c>
      <c r="B319" t="b">
        <v>1</v>
      </c>
    </row>
    <row r="320" spans="1:2" x14ac:dyDescent="0.2">
      <c r="A320" t="s">
        <v>7233</v>
      </c>
      <c r="B320" t="b">
        <v>1</v>
      </c>
    </row>
    <row r="321" spans="1:2" x14ac:dyDescent="0.2">
      <c r="A321" t="s">
        <v>1910</v>
      </c>
      <c r="B321" t="s">
        <v>7920</v>
      </c>
    </row>
    <row r="322" spans="1:2" x14ac:dyDescent="0.2">
      <c r="A322" t="s">
        <v>1911</v>
      </c>
      <c r="B322" t="s">
        <v>3478</v>
      </c>
    </row>
    <row r="323" spans="1:2" x14ac:dyDescent="0.2">
      <c r="A323" t="s">
        <v>1912</v>
      </c>
      <c r="B323" t="s">
        <v>3478</v>
      </c>
    </row>
    <row r="324" spans="1:2" x14ac:dyDescent="0.2">
      <c r="A324" t="s">
        <v>1913</v>
      </c>
      <c r="B324" t="s">
        <v>3478</v>
      </c>
    </row>
    <row r="325" spans="1:2" x14ac:dyDescent="0.2">
      <c r="A325" t="s">
        <v>1914</v>
      </c>
      <c r="B325" t="s">
        <v>3478</v>
      </c>
    </row>
    <row r="326" spans="1:2" x14ac:dyDescent="0.2">
      <c r="A326" t="s">
        <v>1915</v>
      </c>
      <c r="B326" t="s">
        <v>3478</v>
      </c>
    </row>
    <row r="327" spans="1:2" x14ac:dyDescent="0.2">
      <c r="A327" t="s">
        <v>1916</v>
      </c>
      <c r="B327" t="s">
        <v>3478</v>
      </c>
    </row>
    <row r="328" spans="1:2" x14ac:dyDescent="0.2">
      <c r="A328" t="s">
        <v>1917</v>
      </c>
      <c r="B328" t="s">
        <v>3478</v>
      </c>
    </row>
    <row r="329" spans="1:2" x14ac:dyDescent="0.2">
      <c r="A329" t="s">
        <v>1918</v>
      </c>
      <c r="B329" t="s">
        <v>3478</v>
      </c>
    </row>
    <row r="330" spans="1:2" x14ac:dyDescent="0.2">
      <c r="A330" t="s">
        <v>1919</v>
      </c>
      <c r="B330" t="s">
        <v>3478</v>
      </c>
    </row>
    <row r="331" spans="1:2" x14ac:dyDescent="0.2">
      <c r="A331" t="s">
        <v>1920</v>
      </c>
      <c r="B331" t="s">
        <v>3478</v>
      </c>
    </row>
    <row r="332" spans="1:2" x14ac:dyDescent="0.2">
      <c r="A332" t="s">
        <v>1921</v>
      </c>
      <c r="B332" t="s">
        <v>3478</v>
      </c>
    </row>
    <row r="333" spans="1:2" x14ac:dyDescent="0.2">
      <c r="A333" t="s">
        <v>1922</v>
      </c>
      <c r="B333" t="s">
        <v>3478</v>
      </c>
    </row>
    <row r="334" spans="1:2" x14ac:dyDescent="0.2">
      <c r="A334" t="s">
        <v>1923</v>
      </c>
      <c r="B334" t="s">
        <v>3478</v>
      </c>
    </row>
    <row r="335" spans="1:2" x14ac:dyDescent="0.2">
      <c r="A335" t="s">
        <v>1924</v>
      </c>
      <c r="B335" t="s">
        <v>3478</v>
      </c>
    </row>
    <row r="336" spans="1:2" x14ac:dyDescent="0.2">
      <c r="A336" t="s">
        <v>1925</v>
      </c>
      <c r="B336" t="s">
        <v>3478</v>
      </c>
    </row>
    <row r="337" spans="1:2" x14ac:dyDescent="0.2">
      <c r="A337" t="s">
        <v>1926</v>
      </c>
      <c r="B337" t="s">
        <v>3478</v>
      </c>
    </row>
    <row r="338" spans="1:2" x14ac:dyDescent="0.2">
      <c r="A338" t="s">
        <v>1927</v>
      </c>
      <c r="B338" t="s">
        <v>3478</v>
      </c>
    </row>
    <row r="339" spans="1:2" x14ac:dyDescent="0.2">
      <c r="A339" t="s">
        <v>1928</v>
      </c>
      <c r="B339" t="s">
        <v>3478</v>
      </c>
    </row>
    <row r="340" spans="1:2" x14ac:dyDescent="0.2">
      <c r="A340" t="s">
        <v>1929</v>
      </c>
      <c r="B340" t="s">
        <v>3478</v>
      </c>
    </row>
    <row r="341" spans="1:2" x14ac:dyDescent="0.2">
      <c r="A341" t="s">
        <v>1930</v>
      </c>
      <c r="B341" t="s">
        <v>3478</v>
      </c>
    </row>
    <row r="342" spans="1:2" x14ac:dyDescent="0.2">
      <c r="A342" t="s">
        <v>1931</v>
      </c>
      <c r="B342" t="s">
        <v>3478</v>
      </c>
    </row>
    <row r="343" spans="1:2" x14ac:dyDescent="0.2">
      <c r="A343" t="s">
        <v>1932</v>
      </c>
      <c r="B343" t="s">
        <v>3478</v>
      </c>
    </row>
    <row r="344" spans="1:2" x14ac:dyDescent="0.2">
      <c r="A344" t="s">
        <v>1933</v>
      </c>
      <c r="B344" t="s">
        <v>3478</v>
      </c>
    </row>
    <row r="345" spans="1:2" x14ac:dyDescent="0.2">
      <c r="A345" t="s">
        <v>1934</v>
      </c>
      <c r="B345" t="s">
        <v>3478</v>
      </c>
    </row>
    <row r="346" spans="1:2" x14ac:dyDescent="0.2">
      <c r="A346" t="s">
        <v>1935</v>
      </c>
      <c r="B346" t="s">
        <v>3478</v>
      </c>
    </row>
    <row r="347" spans="1:2" x14ac:dyDescent="0.2">
      <c r="A347" t="s">
        <v>1936</v>
      </c>
      <c r="B347" t="s">
        <v>3478</v>
      </c>
    </row>
    <row r="348" spans="1:2" x14ac:dyDescent="0.2">
      <c r="A348" t="s">
        <v>1937</v>
      </c>
      <c r="B348" t="s">
        <v>3478</v>
      </c>
    </row>
    <row r="349" spans="1:2" x14ac:dyDescent="0.2">
      <c r="A349" t="s">
        <v>1938</v>
      </c>
      <c r="B349" t="s">
        <v>3478</v>
      </c>
    </row>
    <row r="350" spans="1:2" x14ac:dyDescent="0.2">
      <c r="A350" t="s">
        <v>1939</v>
      </c>
      <c r="B350" t="s">
        <v>3478</v>
      </c>
    </row>
    <row r="351" spans="1:2" x14ac:dyDescent="0.2">
      <c r="A351" t="s">
        <v>1940</v>
      </c>
      <c r="B351">
        <v>0</v>
      </c>
    </row>
    <row r="352" spans="1:2" x14ac:dyDescent="0.2">
      <c r="A352" t="s">
        <v>1941</v>
      </c>
      <c r="B352">
        <v>0</v>
      </c>
    </row>
    <row r="353" spans="1:2" x14ac:dyDescent="0.2">
      <c r="A353" t="s">
        <v>1942</v>
      </c>
      <c r="B353">
        <v>0</v>
      </c>
    </row>
    <row r="354" spans="1:2" x14ac:dyDescent="0.2">
      <c r="A354" t="s">
        <v>1943</v>
      </c>
      <c r="B354">
        <v>0</v>
      </c>
    </row>
    <row r="355" spans="1:2" x14ac:dyDescent="0.2">
      <c r="A355" t="s">
        <v>1944</v>
      </c>
      <c r="B355">
        <v>0</v>
      </c>
    </row>
    <row r="356" spans="1:2" x14ac:dyDescent="0.2">
      <c r="A356" t="s">
        <v>1945</v>
      </c>
      <c r="B356">
        <v>0</v>
      </c>
    </row>
    <row r="357" spans="1:2" x14ac:dyDescent="0.2">
      <c r="A357" t="s">
        <v>1946</v>
      </c>
      <c r="B357">
        <v>0</v>
      </c>
    </row>
    <row r="358" spans="1:2" x14ac:dyDescent="0.2">
      <c r="A358" t="s">
        <v>1947</v>
      </c>
      <c r="B358">
        <v>0</v>
      </c>
    </row>
    <row r="359" spans="1:2" x14ac:dyDescent="0.2">
      <c r="A359" t="s">
        <v>1948</v>
      </c>
      <c r="B359">
        <v>0</v>
      </c>
    </row>
    <row r="360" spans="1:2" x14ac:dyDescent="0.2">
      <c r="A360" t="s">
        <v>1949</v>
      </c>
      <c r="B360">
        <v>0</v>
      </c>
    </row>
    <row r="361" spans="1:2" x14ac:dyDescent="0.2">
      <c r="A361" t="s">
        <v>1950</v>
      </c>
      <c r="B361">
        <v>0</v>
      </c>
    </row>
    <row r="362" spans="1:2" x14ac:dyDescent="0.2">
      <c r="A362" t="s">
        <v>1951</v>
      </c>
      <c r="B362">
        <v>0</v>
      </c>
    </row>
    <row r="363" spans="1:2" x14ac:dyDescent="0.2">
      <c r="A363" t="s">
        <v>1952</v>
      </c>
      <c r="B363">
        <v>0</v>
      </c>
    </row>
    <row r="364" spans="1:2" x14ac:dyDescent="0.2">
      <c r="A364" t="s">
        <v>1953</v>
      </c>
      <c r="B364">
        <v>0</v>
      </c>
    </row>
    <row r="365" spans="1:2" x14ac:dyDescent="0.2">
      <c r="A365" t="s">
        <v>1954</v>
      </c>
      <c r="B365">
        <v>0</v>
      </c>
    </row>
    <row r="366" spans="1:2" x14ac:dyDescent="0.2">
      <c r="A366" t="s">
        <v>1955</v>
      </c>
      <c r="B366">
        <v>0</v>
      </c>
    </row>
    <row r="367" spans="1:2" x14ac:dyDescent="0.2">
      <c r="A367" t="s">
        <v>1956</v>
      </c>
      <c r="B367">
        <v>0</v>
      </c>
    </row>
    <row r="368" spans="1:2" x14ac:dyDescent="0.2">
      <c r="A368" t="s">
        <v>1957</v>
      </c>
      <c r="B368">
        <v>0</v>
      </c>
    </row>
    <row r="369" spans="1:2" x14ac:dyDescent="0.2">
      <c r="A369" t="s">
        <v>1958</v>
      </c>
      <c r="B369">
        <v>0</v>
      </c>
    </row>
    <row r="370" spans="1:2" x14ac:dyDescent="0.2">
      <c r="A370" t="s">
        <v>1959</v>
      </c>
      <c r="B370">
        <v>0</v>
      </c>
    </row>
    <row r="371" spans="1:2" x14ac:dyDescent="0.2">
      <c r="A371" t="s">
        <v>1960</v>
      </c>
      <c r="B371">
        <v>0</v>
      </c>
    </row>
    <row r="372" spans="1:2" x14ac:dyDescent="0.2">
      <c r="A372" t="s">
        <v>1961</v>
      </c>
      <c r="B372">
        <v>0</v>
      </c>
    </row>
    <row r="373" spans="1:2" x14ac:dyDescent="0.2">
      <c r="A373" t="s">
        <v>1962</v>
      </c>
      <c r="B373">
        <v>0</v>
      </c>
    </row>
    <row r="374" spans="1:2" x14ac:dyDescent="0.2">
      <c r="A374" t="s">
        <v>1963</v>
      </c>
      <c r="B374">
        <v>0</v>
      </c>
    </row>
    <row r="375" spans="1:2" x14ac:dyDescent="0.2">
      <c r="A375" t="s">
        <v>1964</v>
      </c>
      <c r="B375">
        <v>0</v>
      </c>
    </row>
    <row r="376" spans="1:2" x14ac:dyDescent="0.2">
      <c r="A376" t="s">
        <v>1965</v>
      </c>
      <c r="B376">
        <v>0</v>
      </c>
    </row>
    <row r="377" spans="1:2" x14ac:dyDescent="0.2">
      <c r="A377" t="s">
        <v>1966</v>
      </c>
      <c r="B377">
        <v>0</v>
      </c>
    </row>
    <row r="378" spans="1:2" x14ac:dyDescent="0.2">
      <c r="A378" t="s">
        <v>1967</v>
      </c>
      <c r="B378">
        <v>0</v>
      </c>
    </row>
    <row r="379" spans="1:2" x14ac:dyDescent="0.2">
      <c r="A379" t="s">
        <v>1968</v>
      </c>
      <c r="B379">
        <v>0</v>
      </c>
    </row>
    <row r="380" spans="1:2" x14ac:dyDescent="0.2">
      <c r="A380" t="s">
        <v>1969</v>
      </c>
      <c r="B380">
        <v>0</v>
      </c>
    </row>
    <row r="381" spans="1:2" x14ac:dyDescent="0.2">
      <c r="A381" t="s">
        <v>5390</v>
      </c>
      <c r="B381">
        <v>0</v>
      </c>
    </row>
    <row r="382" spans="1:2" x14ac:dyDescent="0.2">
      <c r="A382" t="s">
        <v>5392</v>
      </c>
      <c r="B382">
        <v>0</v>
      </c>
    </row>
    <row r="383" spans="1:2" x14ac:dyDescent="0.2">
      <c r="A383" t="s">
        <v>5394</v>
      </c>
      <c r="B383">
        <v>0</v>
      </c>
    </row>
    <row r="384" spans="1:2" x14ac:dyDescent="0.2">
      <c r="A384" t="s">
        <v>5396</v>
      </c>
      <c r="B384" t="s">
        <v>3478</v>
      </c>
    </row>
    <row r="385" spans="1:2" x14ac:dyDescent="0.2">
      <c r="A385" t="s">
        <v>5398</v>
      </c>
      <c r="B385" t="s">
        <v>3478</v>
      </c>
    </row>
    <row r="386" spans="1:2" x14ac:dyDescent="0.2">
      <c r="A386" t="s">
        <v>5400</v>
      </c>
      <c r="B386" t="s">
        <v>3478</v>
      </c>
    </row>
    <row r="387" spans="1:2" x14ac:dyDescent="0.2">
      <c r="A387" t="s">
        <v>5402</v>
      </c>
      <c r="B387" t="s">
        <v>3478</v>
      </c>
    </row>
    <row r="388" spans="1:2" x14ac:dyDescent="0.2">
      <c r="A388" t="s">
        <v>5404</v>
      </c>
      <c r="B388" t="s">
        <v>3478</v>
      </c>
    </row>
    <row r="389" spans="1:2" x14ac:dyDescent="0.2">
      <c r="A389" t="s">
        <v>5406</v>
      </c>
      <c r="B389" t="s">
        <v>3478</v>
      </c>
    </row>
    <row r="390" spans="1:2" x14ac:dyDescent="0.2">
      <c r="A390" t="s">
        <v>5408</v>
      </c>
      <c r="B390" t="s">
        <v>3478</v>
      </c>
    </row>
    <row r="391" spans="1:2" x14ac:dyDescent="0.2">
      <c r="A391" t="s">
        <v>5410</v>
      </c>
      <c r="B391" t="s">
        <v>3478</v>
      </c>
    </row>
    <row r="392" spans="1:2" x14ac:dyDescent="0.2">
      <c r="A392" t="s">
        <v>5412</v>
      </c>
      <c r="B392" t="s">
        <v>3478</v>
      </c>
    </row>
    <row r="393" spans="1:2" x14ac:dyDescent="0.2">
      <c r="A393" t="s">
        <v>5414</v>
      </c>
      <c r="B393" t="s">
        <v>3478</v>
      </c>
    </row>
    <row r="394" spans="1:2" x14ac:dyDescent="0.2">
      <c r="A394" t="s">
        <v>5416</v>
      </c>
      <c r="B394" t="s">
        <v>3478</v>
      </c>
    </row>
    <row r="395" spans="1:2" x14ac:dyDescent="0.2">
      <c r="A395" t="s">
        <v>5418</v>
      </c>
      <c r="B395" t="s">
        <v>3478</v>
      </c>
    </row>
    <row r="396" spans="1:2" x14ac:dyDescent="0.2">
      <c r="A396" t="s">
        <v>5420</v>
      </c>
      <c r="B396" t="s">
        <v>3478</v>
      </c>
    </row>
    <row r="397" spans="1:2" x14ac:dyDescent="0.2">
      <c r="A397" t="s">
        <v>5422</v>
      </c>
      <c r="B397" t="s">
        <v>3478</v>
      </c>
    </row>
    <row r="398" spans="1:2" x14ac:dyDescent="0.2">
      <c r="A398" t="s">
        <v>5424</v>
      </c>
      <c r="B398" t="s">
        <v>3478</v>
      </c>
    </row>
    <row r="399" spans="1:2" x14ac:dyDescent="0.2">
      <c r="A399" t="s">
        <v>5426</v>
      </c>
      <c r="B399" t="s">
        <v>3478</v>
      </c>
    </row>
    <row r="400" spans="1:2" x14ac:dyDescent="0.2">
      <c r="A400" t="s">
        <v>5428</v>
      </c>
      <c r="B400" t="s">
        <v>3478</v>
      </c>
    </row>
    <row r="401" spans="1:2" x14ac:dyDescent="0.2">
      <c r="A401" t="s">
        <v>5430</v>
      </c>
      <c r="B401" t="s">
        <v>3478</v>
      </c>
    </row>
    <row r="402" spans="1:2" x14ac:dyDescent="0.2">
      <c r="A402" t="s">
        <v>5432</v>
      </c>
      <c r="B402" t="s">
        <v>3478</v>
      </c>
    </row>
    <row r="403" spans="1:2" x14ac:dyDescent="0.2">
      <c r="A403" t="s">
        <v>5434</v>
      </c>
      <c r="B403" t="s">
        <v>3478</v>
      </c>
    </row>
    <row r="404" spans="1:2" x14ac:dyDescent="0.2">
      <c r="A404" t="s">
        <v>5436</v>
      </c>
      <c r="B404" t="s">
        <v>3478</v>
      </c>
    </row>
    <row r="405" spans="1:2" x14ac:dyDescent="0.2">
      <c r="A405" t="s">
        <v>5438</v>
      </c>
      <c r="B405" t="s">
        <v>3478</v>
      </c>
    </row>
    <row r="406" spans="1:2" x14ac:dyDescent="0.2">
      <c r="A406" t="s">
        <v>5440</v>
      </c>
      <c r="B406" t="s">
        <v>3478</v>
      </c>
    </row>
    <row r="407" spans="1:2" x14ac:dyDescent="0.2">
      <c r="A407" t="s">
        <v>5442</v>
      </c>
      <c r="B407" t="s">
        <v>3478</v>
      </c>
    </row>
    <row r="408" spans="1:2" x14ac:dyDescent="0.2">
      <c r="A408" t="s">
        <v>5444</v>
      </c>
      <c r="B408" t="s">
        <v>3478</v>
      </c>
    </row>
    <row r="409" spans="1:2" x14ac:dyDescent="0.2">
      <c r="A409" t="s">
        <v>5446</v>
      </c>
      <c r="B409" t="s">
        <v>3478</v>
      </c>
    </row>
    <row r="410" spans="1:2" x14ac:dyDescent="0.2">
      <c r="A410" t="s">
        <v>5448</v>
      </c>
      <c r="B410" t="s">
        <v>3478</v>
      </c>
    </row>
    <row r="411" spans="1:2" x14ac:dyDescent="0.2">
      <c r="A411" t="s">
        <v>5736</v>
      </c>
      <c r="B411">
        <v>4000</v>
      </c>
    </row>
    <row r="412" spans="1:2" x14ac:dyDescent="0.2">
      <c r="A412" t="s">
        <v>5738</v>
      </c>
      <c r="B412">
        <v>0</v>
      </c>
    </row>
    <row r="413" spans="1:2" x14ac:dyDescent="0.2">
      <c r="A413" t="s">
        <v>5740</v>
      </c>
      <c r="B413">
        <v>0</v>
      </c>
    </row>
    <row r="414" spans="1:2" x14ac:dyDescent="0.2">
      <c r="A414" t="s">
        <v>5742</v>
      </c>
      <c r="B414" t="s">
        <v>3478</v>
      </c>
    </row>
    <row r="415" spans="1:2" x14ac:dyDescent="0.2">
      <c r="A415" t="s">
        <v>5744</v>
      </c>
      <c r="B415" t="s">
        <v>3478</v>
      </c>
    </row>
    <row r="416" spans="1:2" x14ac:dyDescent="0.2">
      <c r="A416" t="s">
        <v>5746</v>
      </c>
      <c r="B416" t="s">
        <v>3478</v>
      </c>
    </row>
    <row r="417" spans="1:2" x14ac:dyDescent="0.2">
      <c r="A417" t="s">
        <v>5748</v>
      </c>
      <c r="B417" t="s">
        <v>3478</v>
      </c>
    </row>
    <row r="418" spans="1:2" x14ac:dyDescent="0.2">
      <c r="A418" t="s">
        <v>5750</v>
      </c>
      <c r="B418" t="s">
        <v>3478</v>
      </c>
    </row>
    <row r="419" spans="1:2" x14ac:dyDescent="0.2">
      <c r="A419" t="s">
        <v>5752</v>
      </c>
      <c r="B419" t="s">
        <v>3478</v>
      </c>
    </row>
    <row r="420" spans="1:2" x14ac:dyDescent="0.2">
      <c r="A420" t="s">
        <v>5754</v>
      </c>
      <c r="B420" t="s">
        <v>3478</v>
      </c>
    </row>
    <row r="421" spans="1:2" x14ac:dyDescent="0.2">
      <c r="A421" t="s">
        <v>5756</v>
      </c>
      <c r="B421" t="s">
        <v>3478</v>
      </c>
    </row>
    <row r="422" spans="1:2" x14ac:dyDescent="0.2">
      <c r="A422" t="s">
        <v>5758</v>
      </c>
      <c r="B422" t="s">
        <v>3478</v>
      </c>
    </row>
    <row r="423" spans="1:2" x14ac:dyDescent="0.2">
      <c r="A423" t="s">
        <v>5760</v>
      </c>
      <c r="B423" t="s">
        <v>3478</v>
      </c>
    </row>
    <row r="424" spans="1:2" x14ac:dyDescent="0.2">
      <c r="A424" t="s">
        <v>5762</v>
      </c>
      <c r="B424" t="s">
        <v>3478</v>
      </c>
    </row>
    <row r="425" spans="1:2" x14ac:dyDescent="0.2">
      <c r="A425" t="s">
        <v>5764</v>
      </c>
      <c r="B425" t="s">
        <v>3478</v>
      </c>
    </row>
    <row r="426" spans="1:2" x14ac:dyDescent="0.2">
      <c r="A426" t="s">
        <v>5766</v>
      </c>
      <c r="B426" t="s">
        <v>3478</v>
      </c>
    </row>
    <row r="427" spans="1:2" x14ac:dyDescent="0.2">
      <c r="A427" t="s">
        <v>5768</v>
      </c>
      <c r="B427" t="s">
        <v>3478</v>
      </c>
    </row>
    <row r="428" spans="1:2" x14ac:dyDescent="0.2">
      <c r="A428" t="s">
        <v>5770</v>
      </c>
      <c r="B428" t="s">
        <v>3478</v>
      </c>
    </row>
    <row r="429" spans="1:2" x14ac:dyDescent="0.2">
      <c r="A429" t="s">
        <v>5772</v>
      </c>
      <c r="B429" t="s">
        <v>3478</v>
      </c>
    </row>
    <row r="430" spans="1:2" x14ac:dyDescent="0.2">
      <c r="A430" t="s">
        <v>5774</v>
      </c>
      <c r="B430" t="s">
        <v>3478</v>
      </c>
    </row>
    <row r="431" spans="1:2" x14ac:dyDescent="0.2">
      <c r="A431" t="s">
        <v>5776</v>
      </c>
      <c r="B431" t="s">
        <v>3478</v>
      </c>
    </row>
    <row r="432" spans="1:2" x14ac:dyDescent="0.2">
      <c r="A432" t="s">
        <v>5778</v>
      </c>
      <c r="B432" t="s">
        <v>3478</v>
      </c>
    </row>
    <row r="433" spans="1:2" x14ac:dyDescent="0.2">
      <c r="A433" t="s">
        <v>5780</v>
      </c>
      <c r="B433" t="s">
        <v>3478</v>
      </c>
    </row>
    <row r="434" spans="1:2" x14ac:dyDescent="0.2">
      <c r="A434" t="s">
        <v>5782</v>
      </c>
      <c r="B434" t="s">
        <v>3478</v>
      </c>
    </row>
    <row r="435" spans="1:2" x14ac:dyDescent="0.2">
      <c r="A435" t="s">
        <v>5784</v>
      </c>
      <c r="B435" t="s">
        <v>3478</v>
      </c>
    </row>
    <row r="436" spans="1:2" x14ac:dyDescent="0.2">
      <c r="A436" t="s">
        <v>5786</v>
      </c>
      <c r="B436" t="s">
        <v>3478</v>
      </c>
    </row>
    <row r="437" spans="1:2" x14ac:dyDescent="0.2">
      <c r="A437" t="s">
        <v>5788</v>
      </c>
      <c r="B437" t="s">
        <v>3478</v>
      </c>
    </row>
    <row r="438" spans="1:2" x14ac:dyDescent="0.2">
      <c r="A438" t="s">
        <v>5790</v>
      </c>
      <c r="B438" t="s">
        <v>3478</v>
      </c>
    </row>
    <row r="439" spans="1:2" x14ac:dyDescent="0.2">
      <c r="A439" t="s">
        <v>5792</v>
      </c>
      <c r="B439" t="s">
        <v>3478</v>
      </c>
    </row>
    <row r="440" spans="1:2" x14ac:dyDescent="0.2">
      <c r="A440" t="s">
        <v>5794</v>
      </c>
      <c r="B440" t="s">
        <v>3478</v>
      </c>
    </row>
    <row r="441" spans="1:2" x14ac:dyDescent="0.2">
      <c r="A441" t="s">
        <v>5450</v>
      </c>
      <c r="B441">
        <v>0</v>
      </c>
    </row>
    <row r="442" spans="1:2" x14ac:dyDescent="0.2">
      <c r="A442" t="s">
        <v>5452</v>
      </c>
      <c r="B442">
        <v>0</v>
      </c>
    </row>
    <row r="443" spans="1:2" x14ac:dyDescent="0.2">
      <c r="A443" t="s">
        <v>5454</v>
      </c>
      <c r="B443">
        <v>0</v>
      </c>
    </row>
    <row r="444" spans="1:2" x14ac:dyDescent="0.2">
      <c r="A444" t="s">
        <v>5456</v>
      </c>
      <c r="B444" t="s">
        <v>3478</v>
      </c>
    </row>
    <row r="445" spans="1:2" x14ac:dyDescent="0.2">
      <c r="A445" t="s">
        <v>5458</v>
      </c>
      <c r="B445" t="s">
        <v>3478</v>
      </c>
    </row>
    <row r="446" spans="1:2" x14ac:dyDescent="0.2">
      <c r="A446" t="s">
        <v>5460</v>
      </c>
      <c r="B446" t="s">
        <v>3478</v>
      </c>
    </row>
    <row r="447" spans="1:2" x14ac:dyDescent="0.2">
      <c r="A447" t="s">
        <v>5462</v>
      </c>
      <c r="B447" t="s">
        <v>3478</v>
      </c>
    </row>
    <row r="448" spans="1:2" x14ac:dyDescent="0.2">
      <c r="A448" t="s">
        <v>5464</v>
      </c>
      <c r="B448" t="s">
        <v>3478</v>
      </c>
    </row>
    <row r="449" spans="1:2" x14ac:dyDescent="0.2">
      <c r="A449" t="s">
        <v>5466</v>
      </c>
      <c r="B449" t="s">
        <v>3478</v>
      </c>
    </row>
    <row r="450" spans="1:2" x14ac:dyDescent="0.2">
      <c r="A450" t="s">
        <v>5468</v>
      </c>
      <c r="B450" t="s">
        <v>3478</v>
      </c>
    </row>
    <row r="451" spans="1:2" x14ac:dyDescent="0.2">
      <c r="A451" t="s">
        <v>5470</v>
      </c>
      <c r="B451" t="s">
        <v>3478</v>
      </c>
    </row>
    <row r="452" spans="1:2" x14ac:dyDescent="0.2">
      <c r="A452" t="s">
        <v>5472</v>
      </c>
      <c r="B452" t="s">
        <v>3478</v>
      </c>
    </row>
    <row r="453" spans="1:2" x14ac:dyDescent="0.2">
      <c r="A453" t="s">
        <v>5474</v>
      </c>
      <c r="B453" t="s">
        <v>3478</v>
      </c>
    </row>
    <row r="454" spans="1:2" x14ac:dyDescent="0.2">
      <c r="A454" t="s">
        <v>5476</v>
      </c>
      <c r="B454" t="s">
        <v>3478</v>
      </c>
    </row>
    <row r="455" spans="1:2" x14ac:dyDescent="0.2">
      <c r="A455" t="s">
        <v>5478</v>
      </c>
      <c r="B455" t="s">
        <v>3478</v>
      </c>
    </row>
    <row r="456" spans="1:2" x14ac:dyDescent="0.2">
      <c r="A456" t="s">
        <v>5480</v>
      </c>
      <c r="B456" t="s">
        <v>3478</v>
      </c>
    </row>
    <row r="457" spans="1:2" x14ac:dyDescent="0.2">
      <c r="A457" t="s">
        <v>5482</v>
      </c>
      <c r="B457" t="s">
        <v>3478</v>
      </c>
    </row>
    <row r="458" spans="1:2" x14ac:dyDescent="0.2">
      <c r="A458" t="s">
        <v>5484</v>
      </c>
      <c r="B458" t="s">
        <v>3478</v>
      </c>
    </row>
    <row r="459" spans="1:2" x14ac:dyDescent="0.2">
      <c r="A459" t="s">
        <v>5486</v>
      </c>
      <c r="B459" t="s">
        <v>3478</v>
      </c>
    </row>
    <row r="460" spans="1:2" x14ac:dyDescent="0.2">
      <c r="A460" t="s">
        <v>5488</v>
      </c>
      <c r="B460" t="s">
        <v>3478</v>
      </c>
    </row>
    <row r="461" spans="1:2" x14ac:dyDescent="0.2">
      <c r="A461" t="s">
        <v>5490</v>
      </c>
      <c r="B461" t="s">
        <v>3478</v>
      </c>
    </row>
    <row r="462" spans="1:2" x14ac:dyDescent="0.2">
      <c r="A462" t="s">
        <v>5492</v>
      </c>
      <c r="B462" t="s">
        <v>3478</v>
      </c>
    </row>
    <row r="463" spans="1:2" x14ac:dyDescent="0.2">
      <c r="A463" t="s">
        <v>5494</v>
      </c>
      <c r="B463" t="s">
        <v>3478</v>
      </c>
    </row>
    <row r="464" spans="1:2" x14ac:dyDescent="0.2">
      <c r="A464" t="s">
        <v>5496</v>
      </c>
      <c r="B464" t="s">
        <v>3478</v>
      </c>
    </row>
    <row r="465" spans="1:2" x14ac:dyDescent="0.2">
      <c r="A465" t="s">
        <v>5498</v>
      </c>
      <c r="B465" t="s">
        <v>3478</v>
      </c>
    </row>
    <row r="466" spans="1:2" x14ac:dyDescent="0.2">
      <c r="A466" t="s">
        <v>5500</v>
      </c>
      <c r="B466" t="s">
        <v>3478</v>
      </c>
    </row>
    <row r="467" spans="1:2" x14ac:dyDescent="0.2">
      <c r="A467" t="s">
        <v>5502</v>
      </c>
      <c r="B467" t="s">
        <v>3478</v>
      </c>
    </row>
    <row r="468" spans="1:2" x14ac:dyDescent="0.2">
      <c r="A468" t="s">
        <v>5504</v>
      </c>
      <c r="B468" t="s">
        <v>3478</v>
      </c>
    </row>
    <row r="469" spans="1:2" x14ac:dyDescent="0.2">
      <c r="A469" t="s">
        <v>5506</v>
      </c>
      <c r="B469" t="s">
        <v>3478</v>
      </c>
    </row>
    <row r="470" spans="1:2" x14ac:dyDescent="0.2">
      <c r="A470" t="s">
        <v>5508</v>
      </c>
      <c r="B470" t="s">
        <v>3478</v>
      </c>
    </row>
    <row r="471" spans="1:2" x14ac:dyDescent="0.2">
      <c r="A471" t="s">
        <v>5796</v>
      </c>
      <c r="B471">
        <v>40</v>
      </c>
    </row>
    <row r="472" spans="1:2" x14ac:dyDescent="0.2">
      <c r="A472" t="s">
        <v>5798</v>
      </c>
      <c r="B472">
        <v>0</v>
      </c>
    </row>
    <row r="473" spans="1:2" x14ac:dyDescent="0.2">
      <c r="A473" t="s">
        <v>5800</v>
      </c>
      <c r="B473">
        <v>0</v>
      </c>
    </row>
    <row r="474" spans="1:2" x14ac:dyDescent="0.2">
      <c r="A474" t="s">
        <v>5802</v>
      </c>
      <c r="B474" t="s">
        <v>3478</v>
      </c>
    </row>
    <row r="475" spans="1:2" x14ac:dyDescent="0.2">
      <c r="A475" t="s">
        <v>5804</v>
      </c>
      <c r="B475" t="s">
        <v>3478</v>
      </c>
    </row>
    <row r="476" spans="1:2" x14ac:dyDescent="0.2">
      <c r="A476" t="s">
        <v>5806</v>
      </c>
      <c r="B476" t="s">
        <v>3478</v>
      </c>
    </row>
    <row r="477" spans="1:2" x14ac:dyDescent="0.2">
      <c r="A477" t="s">
        <v>5808</v>
      </c>
      <c r="B477" t="s">
        <v>3478</v>
      </c>
    </row>
    <row r="478" spans="1:2" x14ac:dyDescent="0.2">
      <c r="A478" t="s">
        <v>5810</v>
      </c>
      <c r="B478" t="s">
        <v>3478</v>
      </c>
    </row>
    <row r="479" spans="1:2" x14ac:dyDescent="0.2">
      <c r="A479" t="s">
        <v>5812</v>
      </c>
      <c r="B479" t="s">
        <v>3478</v>
      </c>
    </row>
    <row r="480" spans="1:2" x14ac:dyDescent="0.2">
      <c r="A480" t="s">
        <v>5814</v>
      </c>
      <c r="B480" t="s">
        <v>3478</v>
      </c>
    </row>
    <row r="481" spans="1:2" x14ac:dyDescent="0.2">
      <c r="A481" t="s">
        <v>5816</v>
      </c>
      <c r="B481" t="s">
        <v>3478</v>
      </c>
    </row>
    <row r="482" spans="1:2" x14ac:dyDescent="0.2">
      <c r="A482" t="s">
        <v>5818</v>
      </c>
      <c r="B482" t="s">
        <v>3478</v>
      </c>
    </row>
    <row r="483" spans="1:2" x14ac:dyDescent="0.2">
      <c r="A483" t="s">
        <v>5820</v>
      </c>
      <c r="B483" t="s">
        <v>3478</v>
      </c>
    </row>
    <row r="484" spans="1:2" x14ac:dyDescent="0.2">
      <c r="A484" t="s">
        <v>5822</v>
      </c>
      <c r="B484" t="s">
        <v>3478</v>
      </c>
    </row>
    <row r="485" spans="1:2" x14ac:dyDescent="0.2">
      <c r="A485" t="s">
        <v>5824</v>
      </c>
      <c r="B485" t="s">
        <v>3478</v>
      </c>
    </row>
    <row r="486" spans="1:2" x14ac:dyDescent="0.2">
      <c r="A486" t="s">
        <v>5826</v>
      </c>
      <c r="B486" t="s">
        <v>3478</v>
      </c>
    </row>
    <row r="487" spans="1:2" x14ac:dyDescent="0.2">
      <c r="A487" t="s">
        <v>5828</v>
      </c>
      <c r="B487" t="s">
        <v>3478</v>
      </c>
    </row>
    <row r="488" spans="1:2" x14ac:dyDescent="0.2">
      <c r="A488" t="s">
        <v>5830</v>
      </c>
      <c r="B488" t="s">
        <v>3478</v>
      </c>
    </row>
    <row r="489" spans="1:2" x14ac:dyDescent="0.2">
      <c r="A489" t="s">
        <v>5832</v>
      </c>
      <c r="B489" t="s">
        <v>3478</v>
      </c>
    </row>
    <row r="490" spans="1:2" x14ac:dyDescent="0.2">
      <c r="A490" t="s">
        <v>5834</v>
      </c>
      <c r="B490" t="s">
        <v>3478</v>
      </c>
    </row>
    <row r="491" spans="1:2" x14ac:dyDescent="0.2">
      <c r="A491" t="s">
        <v>5836</v>
      </c>
      <c r="B491" t="s">
        <v>3478</v>
      </c>
    </row>
    <row r="492" spans="1:2" x14ac:dyDescent="0.2">
      <c r="A492" t="s">
        <v>5838</v>
      </c>
      <c r="B492" t="s">
        <v>3478</v>
      </c>
    </row>
    <row r="493" spans="1:2" x14ac:dyDescent="0.2">
      <c r="A493" t="s">
        <v>5840</v>
      </c>
      <c r="B493" t="s">
        <v>3478</v>
      </c>
    </row>
    <row r="494" spans="1:2" x14ac:dyDescent="0.2">
      <c r="A494" t="s">
        <v>5842</v>
      </c>
      <c r="B494" t="s">
        <v>3478</v>
      </c>
    </row>
    <row r="495" spans="1:2" x14ac:dyDescent="0.2">
      <c r="A495" t="s">
        <v>5844</v>
      </c>
      <c r="B495" t="s">
        <v>3478</v>
      </c>
    </row>
    <row r="496" spans="1:2" x14ac:dyDescent="0.2">
      <c r="A496" t="s">
        <v>5846</v>
      </c>
      <c r="B496" t="s">
        <v>3478</v>
      </c>
    </row>
    <row r="497" spans="1:2" x14ac:dyDescent="0.2">
      <c r="A497" t="s">
        <v>5848</v>
      </c>
      <c r="B497" t="s">
        <v>3478</v>
      </c>
    </row>
    <row r="498" spans="1:2" x14ac:dyDescent="0.2">
      <c r="A498" t="s">
        <v>5850</v>
      </c>
      <c r="B498" t="s">
        <v>3478</v>
      </c>
    </row>
    <row r="499" spans="1:2" x14ac:dyDescent="0.2">
      <c r="A499" t="s">
        <v>5852</v>
      </c>
      <c r="B499" t="s">
        <v>3478</v>
      </c>
    </row>
    <row r="500" spans="1:2" x14ac:dyDescent="0.2">
      <c r="A500" t="s">
        <v>5854</v>
      </c>
      <c r="B500" t="s">
        <v>3478</v>
      </c>
    </row>
    <row r="501" spans="1:2" x14ac:dyDescent="0.2">
      <c r="A501" t="s">
        <v>5510</v>
      </c>
      <c r="B501">
        <v>20</v>
      </c>
    </row>
    <row r="502" spans="1:2" x14ac:dyDescent="0.2">
      <c r="A502" t="s">
        <v>5512</v>
      </c>
      <c r="B502">
        <v>0</v>
      </c>
    </row>
    <row r="503" spans="1:2" x14ac:dyDescent="0.2">
      <c r="A503" t="s">
        <v>5514</v>
      </c>
      <c r="B503">
        <v>0</v>
      </c>
    </row>
    <row r="504" spans="1:2" x14ac:dyDescent="0.2">
      <c r="A504" t="s">
        <v>5516</v>
      </c>
      <c r="B504" t="s">
        <v>3478</v>
      </c>
    </row>
    <row r="505" spans="1:2" x14ac:dyDescent="0.2">
      <c r="A505" t="s">
        <v>5518</v>
      </c>
      <c r="B505" t="s">
        <v>3478</v>
      </c>
    </row>
    <row r="506" spans="1:2" x14ac:dyDescent="0.2">
      <c r="A506" t="s">
        <v>5520</v>
      </c>
      <c r="B506" t="s">
        <v>3478</v>
      </c>
    </row>
    <row r="507" spans="1:2" x14ac:dyDescent="0.2">
      <c r="A507" t="s">
        <v>5522</v>
      </c>
      <c r="B507" t="s">
        <v>3478</v>
      </c>
    </row>
    <row r="508" spans="1:2" x14ac:dyDescent="0.2">
      <c r="A508" t="s">
        <v>5524</v>
      </c>
      <c r="B508" t="s">
        <v>3478</v>
      </c>
    </row>
    <row r="509" spans="1:2" x14ac:dyDescent="0.2">
      <c r="A509" t="s">
        <v>5526</v>
      </c>
      <c r="B509" t="s">
        <v>3478</v>
      </c>
    </row>
    <row r="510" spans="1:2" x14ac:dyDescent="0.2">
      <c r="A510" t="s">
        <v>5528</v>
      </c>
      <c r="B510" t="s">
        <v>3478</v>
      </c>
    </row>
    <row r="511" spans="1:2" x14ac:dyDescent="0.2">
      <c r="A511" t="s">
        <v>5530</v>
      </c>
      <c r="B511" t="s">
        <v>3478</v>
      </c>
    </row>
    <row r="512" spans="1:2" x14ac:dyDescent="0.2">
      <c r="A512" t="s">
        <v>5532</v>
      </c>
      <c r="B512" t="s">
        <v>3478</v>
      </c>
    </row>
    <row r="513" spans="1:2" x14ac:dyDescent="0.2">
      <c r="A513" t="s">
        <v>5534</v>
      </c>
      <c r="B513" t="s">
        <v>3478</v>
      </c>
    </row>
    <row r="514" spans="1:2" x14ac:dyDescent="0.2">
      <c r="A514" t="s">
        <v>5536</v>
      </c>
      <c r="B514" t="s">
        <v>3478</v>
      </c>
    </row>
    <row r="515" spans="1:2" x14ac:dyDescent="0.2">
      <c r="A515" t="s">
        <v>5538</v>
      </c>
      <c r="B515" t="s">
        <v>3478</v>
      </c>
    </row>
    <row r="516" spans="1:2" x14ac:dyDescent="0.2">
      <c r="A516" t="s">
        <v>5540</v>
      </c>
      <c r="B516" t="s">
        <v>3478</v>
      </c>
    </row>
    <row r="517" spans="1:2" x14ac:dyDescent="0.2">
      <c r="A517" t="s">
        <v>5542</v>
      </c>
      <c r="B517" t="s">
        <v>3478</v>
      </c>
    </row>
    <row r="518" spans="1:2" x14ac:dyDescent="0.2">
      <c r="A518" t="s">
        <v>5544</v>
      </c>
      <c r="B518" t="s">
        <v>3478</v>
      </c>
    </row>
    <row r="519" spans="1:2" x14ac:dyDescent="0.2">
      <c r="A519" t="s">
        <v>5546</v>
      </c>
      <c r="B519" t="s">
        <v>3478</v>
      </c>
    </row>
    <row r="520" spans="1:2" x14ac:dyDescent="0.2">
      <c r="A520" t="s">
        <v>5548</v>
      </c>
      <c r="B520" t="s">
        <v>3478</v>
      </c>
    </row>
    <row r="521" spans="1:2" x14ac:dyDescent="0.2">
      <c r="A521" t="s">
        <v>5550</v>
      </c>
      <c r="B521" t="s">
        <v>3478</v>
      </c>
    </row>
    <row r="522" spans="1:2" x14ac:dyDescent="0.2">
      <c r="A522" t="s">
        <v>5552</v>
      </c>
      <c r="B522" t="s">
        <v>3478</v>
      </c>
    </row>
    <row r="523" spans="1:2" x14ac:dyDescent="0.2">
      <c r="A523" t="s">
        <v>5554</v>
      </c>
      <c r="B523" t="s">
        <v>3478</v>
      </c>
    </row>
    <row r="524" spans="1:2" x14ac:dyDescent="0.2">
      <c r="A524" t="s">
        <v>5556</v>
      </c>
      <c r="B524" t="s">
        <v>3478</v>
      </c>
    </row>
    <row r="525" spans="1:2" x14ac:dyDescent="0.2">
      <c r="A525" t="s">
        <v>5558</v>
      </c>
      <c r="B525" t="s">
        <v>3478</v>
      </c>
    </row>
    <row r="526" spans="1:2" x14ac:dyDescent="0.2">
      <c r="A526" t="s">
        <v>5560</v>
      </c>
      <c r="B526" t="s">
        <v>3478</v>
      </c>
    </row>
    <row r="527" spans="1:2" x14ac:dyDescent="0.2">
      <c r="A527" t="s">
        <v>5562</v>
      </c>
      <c r="B527" t="s">
        <v>3478</v>
      </c>
    </row>
    <row r="528" spans="1:2" x14ac:dyDescent="0.2">
      <c r="A528" t="s">
        <v>5564</v>
      </c>
      <c r="B528" t="s">
        <v>3478</v>
      </c>
    </row>
    <row r="529" spans="1:2" x14ac:dyDescent="0.2">
      <c r="A529" t="s">
        <v>5566</v>
      </c>
      <c r="B529" t="s">
        <v>3478</v>
      </c>
    </row>
    <row r="530" spans="1:2" x14ac:dyDescent="0.2">
      <c r="A530" t="s">
        <v>5568</v>
      </c>
      <c r="B530" t="s">
        <v>3478</v>
      </c>
    </row>
    <row r="531" spans="1:2" x14ac:dyDescent="0.2">
      <c r="A531" t="s">
        <v>1970</v>
      </c>
      <c r="B531">
        <v>1</v>
      </c>
    </row>
    <row r="532" spans="1:2" x14ac:dyDescent="0.2">
      <c r="A532" t="s">
        <v>1971</v>
      </c>
      <c r="B532">
        <v>1</v>
      </c>
    </row>
    <row r="533" spans="1:2" x14ac:dyDescent="0.2">
      <c r="A533" t="s">
        <v>1972</v>
      </c>
      <c r="B533">
        <v>1</v>
      </c>
    </row>
    <row r="534" spans="1:2" x14ac:dyDescent="0.2">
      <c r="A534" t="s">
        <v>1973</v>
      </c>
      <c r="B534">
        <v>1</v>
      </c>
    </row>
    <row r="535" spans="1:2" x14ac:dyDescent="0.2">
      <c r="A535" t="s">
        <v>1974</v>
      </c>
      <c r="B535">
        <v>1</v>
      </c>
    </row>
    <row r="536" spans="1:2" x14ac:dyDescent="0.2">
      <c r="A536" t="s">
        <v>1975</v>
      </c>
      <c r="B536">
        <v>1</v>
      </c>
    </row>
    <row r="537" spans="1:2" x14ac:dyDescent="0.2">
      <c r="A537" t="s">
        <v>1976</v>
      </c>
      <c r="B537">
        <v>1</v>
      </c>
    </row>
    <row r="538" spans="1:2" x14ac:dyDescent="0.2">
      <c r="A538" t="s">
        <v>1977</v>
      </c>
      <c r="B538">
        <v>1</v>
      </c>
    </row>
    <row r="539" spans="1:2" x14ac:dyDescent="0.2">
      <c r="A539" t="s">
        <v>1978</v>
      </c>
      <c r="B539">
        <v>1</v>
      </c>
    </row>
    <row r="540" spans="1:2" x14ac:dyDescent="0.2">
      <c r="A540" t="s">
        <v>1979</v>
      </c>
      <c r="B540">
        <v>1</v>
      </c>
    </row>
    <row r="541" spans="1:2" x14ac:dyDescent="0.2">
      <c r="A541" t="s">
        <v>1980</v>
      </c>
      <c r="B541">
        <v>1</v>
      </c>
    </row>
    <row r="542" spans="1:2" x14ac:dyDescent="0.2">
      <c r="A542" t="s">
        <v>1981</v>
      </c>
      <c r="B542">
        <v>1</v>
      </c>
    </row>
    <row r="543" spans="1:2" x14ac:dyDescent="0.2">
      <c r="A543" t="s">
        <v>1982</v>
      </c>
      <c r="B543">
        <v>1</v>
      </c>
    </row>
    <row r="544" spans="1:2" x14ac:dyDescent="0.2">
      <c r="A544" t="s">
        <v>1983</v>
      </c>
      <c r="B544">
        <v>1</v>
      </c>
    </row>
    <row r="545" spans="1:2" x14ac:dyDescent="0.2">
      <c r="A545" t="s">
        <v>1984</v>
      </c>
      <c r="B545">
        <v>1</v>
      </c>
    </row>
    <row r="546" spans="1:2" x14ac:dyDescent="0.2">
      <c r="A546" t="s">
        <v>1985</v>
      </c>
      <c r="B546">
        <v>1</v>
      </c>
    </row>
    <row r="547" spans="1:2" x14ac:dyDescent="0.2">
      <c r="A547" t="s">
        <v>1986</v>
      </c>
      <c r="B547">
        <v>1</v>
      </c>
    </row>
    <row r="548" spans="1:2" x14ac:dyDescent="0.2">
      <c r="A548" t="s">
        <v>1987</v>
      </c>
      <c r="B548">
        <v>1</v>
      </c>
    </row>
    <row r="549" spans="1:2" x14ac:dyDescent="0.2">
      <c r="A549" t="s">
        <v>1988</v>
      </c>
      <c r="B549">
        <v>1</v>
      </c>
    </row>
    <row r="550" spans="1:2" x14ac:dyDescent="0.2">
      <c r="A550" t="s">
        <v>1989</v>
      </c>
      <c r="B550">
        <v>1</v>
      </c>
    </row>
    <row r="551" spans="1:2" x14ac:dyDescent="0.2">
      <c r="A551" t="s">
        <v>1990</v>
      </c>
      <c r="B551">
        <v>1</v>
      </c>
    </row>
    <row r="552" spans="1:2" x14ac:dyDescent="0.2">
      <c r="A552" t="s">
        <v>1991</v>
      </c>
      <c r="B552">
        <v>1</v>
      </c>
    </row>
    <row r="553" spans="1:2" x14ac:dyDescent="0.2">
      <c r="A553" t="s">
        <v>1992</v>
      </c>
      <c r="B553">
        <v>1</v>
      </c>
    </row>
    <row r="554" spans="1:2" x14ac:dyDescent="0.2">
      <c r="A554" t="s">
        <v>1993</v>
      </c>
      <c r="B554">
        <v>1</v>
      </c>
    </row>
    <row r="555" spans="1:2" x14ac:dyDescent="0.2">
      <c r="A555" t="s">
        <v>1994</v>
      </c>
      <c r="B555">
        <v>1</v>
      </c>
    </row>
    <row r="556" spans="1:2" x14ac:dyDescent="0.2">
      <c r="A556" t="s">
        <v>1995</v>
      </c>
      <c r="B556">
        <v>1</v>
      </c>
    </row>
    <row r="557" spans="1:2" x14ac:dyDescent="0.2">
      <c r="A557" t="s">
        <v>1996</v>
      </c>
      <c r="B557">
        <v>1</v>
      </c>
    </row>
    <row r="558" spans="1:2" x14ac:dyDescent="0.2">
      <c r="A558" t="s">
        <v>1997</v>
      </c>
      <c r="B558">
        <v>1</v>
      </c>
    </row>
    <row r="559" spans="1:2" x14ac:dyDescent="0.2">
      <c r="A559" t="s">
        <v>1998</v>
      </c>
      <c r="B559">
        <v>1</v>
      </c>
    </row>
    <row r="560" spans="1:2" x14ac:dyDescent="0.2">
      <c r="A560" t="s">
        <v>1999</v>
      </c>
      <c r="B560">
        <v>1</v>
      </c>
    </row>
    <row r="561" spans="1:2" x14ac:dyDescent="0.2">
      <c r="A561" t="s">
        <v>5570</v>
      </c>
      <c r="B561" t="s">
        <v>3478</v>
      </c>
    </row>
    <row r="562" spans="1:2" x14ac:dyDescent="0.2">
      <c r="A562" t="s">
        <v>5572</v>
      </c>
      <c r="B562" t="s">
        <v>3478</v>
      </c>
    </row>
    <row r="563" spans="1:2" x14ac:dyDescent="0.2">
      <c r="A563" t="s">
        <v>5574</v>
      </c>
      <c r="B563" t="s">
        <v>3478</v>
      </c>
    </row>
    <row r="564" spans="1:2" x14ac:dyDescent="0.2">
      <c r="A564" t="s">
        <v>5576</v>
      </c>
      <c r="B564" t="s">
        <v>3478</v>
      </c>
    </row>
    <row r="565" spans="1:2" x14ac:dyDescent="0.2">
      <c r="A565" t="s">
        <v>5578</v>
      </c>
      <c r="B565" t="s">
        <v>3478</v>
      </c>
    </row>
    <row r="566" spans="1:2" x14ac:dyDescent="0.2">
      <c r="A566" t="s">
        <v>5580</v>
      </c>
      <c r="B566" t="s">
        <v>3478</v>
      </c>
    </row>
    <row r="567" spans="1:2" x14ac:dyDescent="0.2">
      <c r="A567" t="s">
        <v>5582</v>
      </c>
      <c r="B567" t="s">
        <v>3478</v>
      </c>
    </row>
    <row r="568" spans="1:2" x14ac:dyDescent="0.2">
      <c r="A568" t="s">
        <v>5584</v>
      </c>
      <c r="B568" t="s">
        <v>3478</v>
      </c>
    </row>
    <row r="569" spans="1:2" x14ac:dyDescent="0.2">
      <c r="A569" t="s">
        <v>5586</v>
      </c>
      <c r="B569" t="s">
        <v>3478</v>
      </c>
    </row>
    <row r="570" spans="1:2" x14ac:dyDescent="0.2">
      <c r="A570" t="s">
        <v>5588</v>
      </c>
      <c r="B570" t="s">
        <v>3478</v>
      </c>
    </row>
    <row r="571" spans="1:2" x14ac:dyDescent="0.2">
      <c r="A571" t="s">
        <v>5590</v>
      </c>
      <c r="B571" t="s">
        <v>3478</v>
      </c>
    </row>
    <row r="572" spans="1:2" x14ac:dyDescent="0.2">
      <c r="A572" t="s">
        <v>5592</v>
      </c>
      <c r="B572" t="s">
        <v>3478</v>
      </c>
    </row>
    <row r="573" spans="1:2" x14ac:dyDescent="0.2">
      <c r="A573" t="s">
        <v>5594</v>
      </c>
      <c r="B573" t="s">
        <v>3478</v>
      </c>
    </row>
    <row r="574" spans="1:2" x14ac:dyDescent="0.2">
      <c r="A574" t="s">
        <v>5596</v>
      </c>
      <c r="B574" t="s">
        <v>3478</v>
      </c>
    </row>
    <row r="575" spans="1:2" x14ac:dyDescent="0.2">
      <c r="A575" t="s">
        <v>5598</v>
      </c>
      <c r="B575" t="s">
        <v>3478</v>
      </c>
    </row>
    <row r="576" spans="1:2" x14ac:dyDescent="0.2">
      <c r="A576" t="s">
        <v>5600</v>
      </c>
      <c r="B576" t="s">
        <v>3478</v>
      </c>
    </row>
    <row r="577" spans="1:2" x14ac:dyDescent="0.2">
      <c r="A577" t="s">
        <v>5602</v>
      </c>
      <c r="B577" t="s">
        <v>3478</v>
      </c>
    </row>
    <row r="578" spans="1:2" x14ac:dyDescent="0.2">
      <c r="A578" t="s">
        <v>5604</v>
      </c>
      <c r="B578" t="s">
        <v>3478</v>
      </c>
    </row>
    <row r="579" spans="1:2" x14ac:dyDescent="0.2">
      <c r="A579" t="s">
        <v>5606</v>
      </c>
      <c r="B579" t="s">
        <v>3478</v>
      </c>
    </row>
    <row r="580" spans="1:2" x14ac:dyDescent="0.2">
      <c r="A580" t="s">
        <v>5608</v>
      </c>
      <c r="B580" t="s">
        <v>3478</v>
      </c>
    </row>
    <row r="581" spans="1:2" x14ac:dyDescent="0.2">
      <c r="A581" t="s">
        <v>5610</v>
      </c>
      <c r="B581" t="s">
        <v>3478</v>
      </c>
    </row>
    <row r="582" spans="1:2" x14ac:dyDescent="0.2">
      <c r="A582" t="s">
        <v>5612</v>
      </c>
      <c r="B582" t="s">
        <v>3478</v>
      </c>
    </row>
    <row r="583" spans="1:2" x14ac:dyDescent="0.2">
      <c r="A583" t="s">
        <v>5614</v>
      </c>
      <c r="B583" t="s">
        <v>3478</v>
      </c>
    </row>
    <row r="584" spans="1:2" x14ac:dyDescent="0.2">
      <c r="A584" t="s">
        <v>5616</v>
      </c>
      <c r="B584" t="s">
        <v>3478</v>
      </c>
    </row>
    <row r="585" spans="1:2" x14ac:dyDescent="0.2">
      <c r="A585" t="s">
        <v>5618</v>
      </c>
      <c r="B585" t="s">
        <v>3478</v>
      </c>
    </row>
    <row r="586" spans="1:2" x14ac:dyDescent="0.2">
      <c r="A586" t="s">
        <v>5620</v>
      </c>
      <c r="B586" t="s">
        <v>3478</v>
      </c>
    </row>
    <row r="587" spans="1:2" x14ac:dyDescent="0.2">
      <c r="A587" t="s">
        <v>5622</v>
      </c>
      <c r="B587" t="s">
        <v>3478</v>
      </c>
    </row>
    <row r="588" spans="1:2" x14ac:dyDescent="0.2">
      <c r="A588" t="s">
        <v>5624</v>
      </c>
      <c r="B588" t="s">
        <v>3478</v>
      </c>
    </row>
    <row r="589" spans="1:2" x14ac:dyDescent="0.2">
      <c r="A589" t="s">
        <v>5626</v>
      </c>
      <c r="B589" t="s">
        <v>3478</v>
      </c>
    </row>
    <row r="590" spans="1:2" x14ac:dyDescent="0.2">
      <c r="A590" t="s">
        <v>5628</v>
      </c>
      <c r="B590" t="s">
        <v>3478</v>
      </c>
    </row>
    <row r="591" spans="1:2" x14ac:dyDescent="0.2">
      <c r="A591" t="s">
        <v>2000</v>
      </c>
      <c r="B591">
        <v>0</v>
      </c>
    </row>
    <row r="592" spans="1:2" x14ac:dyDescent="0.2">
      <c r="A592" t="s">
        <v>2001</v>
      </c>
      <c r="B592">
        <v>0</v>
      </c>
    </row>
    <row r="593" spans="1:2" x14ac:dyDescent="0.2">
      <c r="A593" t="s">
        <v>2002</v>
      </c>
      <c r="B593">
        <v>0</v>
      </c>
    </row>
    <row r="594" spans="1:2" x14ac:dyDescent="0.2">
      <c r="A594" t="s">
        <v>2003</v>
      </c>
      <c r="B594">
        <v>0</v>
      </c>
    </row>
    <row r="595" spans="1:2" x14ac:dyDescent="0.2">
      <c r="A595" t="s">
        <v>2004</v>
      </c>
      <c r="B595">
        <v>0</v>
      </c>
    </row>
    <row r="596" spans="1:2" x14ac:dyDescent="0.2">
      <c r="A596" t="s">
        <v>2005</v>
      </c>
      <c r="B596">
        <v>0</v>
      </c>
    </row>
    <row r="597" spans="1:2" x14ac:dyDescent="0.2">
      <c r="A597" t="s">
        <v>2006</v>
      </c>
      <c r="B597">
        <v>0</v>
      </c>
    </row>
    <row r="598" spans="1:2" x14ac:dyDescent="0.2">
      <c r="A598" t="s">
        <v>2007</v>
      </c>
      <c r="B598">
        <v>0</v>
      </c>
    </row>
    <row r="599" spans="1:2" x14ac:dyDescent="0.2">
      <c r="A599" t="s">
        <v>2008</v>
      </c>
      <c r="B599">
        <v>0</v>
      </c>
    </row>
    <row r="600" spans="1:2" x14ac:dyDescent="0.2">
      <c r="A600" t="s">
        <v>2009</v>
      </c>
      <c r="B600">
        <v>0</v>
      </c>
    </row>
    <row r="601" spans="1:2" x14ac:dyDescent="0.2">
      <c r="A601" t="s">
        <v>2010</v>
      </c>
      <c r="B601">
        <v>0</v>
      </c>
    </row>
    <row r="602" spans="1:2" x14ac:dyDescent="0.2">
      <c r="A602" t="s">
        <v>2011</v>
      </c>
      <c r="B602">
        <v>0</v>
      </c>
    </row>
    <row r="603" spans="1:2" x14ac:dyDescent="0.2">
      <c r="A603" t="s">
        <v>2012</v>
      </c>
      <c r="B603">
        <v>0</v>
      </c>
    </row>
    <row r="604" spans="1:2" x14ac:dyDescent="0.2">
      <c r="A604" t="s">
        <v>2013</v>
      </c>
      <c r="B604">
        <v>0</v>
      </c>
    </row>
    <row r="605" spans="1:2" x14ac:dyDescent="0.2">
      <c r="A605" t="s">
        <v>2014</v>
      </c>
      <c r="B605">
        <v>0</v>
      </c>
    </row>
    <row r="606" spans="1:2" x14ac:dyDescent="0.2">
      <c r="A606" t="s">
        <v>2015</v>
      </c>
      <c r="B606">
        <v>0</v>
      </c>
    </row>
    <row r="607" spans="1:2" x14ac:dyDescent="0.2">
      <c r="A607" t="s">
        <v>2016</v>
      </c>
      <c r="B607">
        <v>0</v>
      </c>
    </row>
    <row r="608" spans="1:2" x14ac:dyDescent="0.2">
      <c r="A608" t="s">
        <v>2017</v>
      </c>
      <c r="B608">
        <v>0</v>
      </c>
    </row>
    <row r="609" spans="1:2" x14ac:dyDescent="0.2">
      <c r="A609" t="s">
        <v>2018</v>
      </c>
      <c r="B609">
        <v>0</v>
      </c>
    </row>
    <row r="610" spans="1:2" x14ac:dyDescent="0.2">
      <c r="A610" t="s">
        <v>2019</v>
      </c>
      <c r="B610">
        <v>0</v>
      </c>
    </row>
    <row r="611" spans="1:2" x14ac:dyDescent="0.2">
      <c r="A611" t="s">
        <v>2020</v>
      </c>
      <c r="B611">
        <v>0</v>
      </c>
    </row>
    <row r="612" spans="1:2" x14ac:dyDescent="0.2">
      <c r="A612" t="s">
        <v>2021</v>
      </c>
      <c r="B612">
        <v>0</v>
      </c>
    </row>
    <row r="613" spans="1:2" x14ac:dyDescent="0.2">
      <c r="A613" t="s">
        <v>2022</v>
      </c>
      <c r="B613">
        <v>0</v>
      </c>
    </row>
    <row r="614" spans="1:2" x14ac:dyDescent="0.2">
      <c r="A614" t="s">
        <v>2023</v>
      </c>
      <c r="B614">
        <v>0</v>
      </c>
    </row>
    <row r="615" spans="1:2" x14ac:dyDescent="0.2">
      <c r="A615" t="s">
        <v>2024</v>
      </c>
      <c r="B615">
        <v>0</v>
      </c>
    </row>
    <row r="616" spans="1:2" x14ac:dyDescent="0.2">
      <c r="A616" t="s">
        <v>2025</v>
      </c>
      <c r="B616">
        <v>0</v>
      </c>
    </row>
    <row r="617" spans="1:2" x14ac:dyDescent="0.2">
      <c r="A617" t="s">
        <v>2026</v>
      </c>
      <c r="B617">
        <v>0</v>
      </c>
    </row>
    <row r="618" spans="1:2" x14ac:dyDescent="0.2">
      <c r="A618" t="s">
        <v>2027</v>
      </c>
      <c r="B618">
        <v>0</v>
      </c>
    </row>
    <row r="619" spans="1:2" x14ac:dyDescent="0.2">
      <c r="A619" t="s">
        <v>2028</v>
      </c>
      <c r="B619">
        <v>0</v>
      </c>
    </row>
    <row r="620" spans="1:2" x14ac:dyDescent="0.2">
      <c r="A620" t="s">
        <v>2029</v>
      </c>
      <c r="B620">
        <v>0</v>
      </c>
    </row>
    <row r="621" spans="1:2" x14ac:dyDescent="0.2">
      <c r="A621" t="s">
        <v>2030</v>
      </c>
      <c r="B621" t="s">
        <v>3478</v>
      </c>
    </row>
    <row r="622" spans="1:2" x14ac:dyDescent="0.2">
      <c r="A622" t="s">
        <v>2031</v>
      </c>
      <c r="B622" t="s">
        <v>3478</v>
      </c>
    </row>
    <row r="623" spans="1:2" x14ac:dyDescent="0.2">
      <c r="A623" t="s">
        <v>2032</v>
      </c>
      <c r="B623" t="s">
        <v>3478</v>
      </c>
    </row>
    <row r="624" spans="1:2" x14ac:dyDescent="0.2">
      <c r="A624" t="s">
        <v>2033</v>
      </c>
      <c r="B624" t="s">
        <v>3478</v>
      </c>
    </row>
    <row r="625" spans="1:2" x14ac:dyDescent="0.2">
      <c r="A625" t="s">
        <v>2034</v>
      </c>
      <c r="B625" t="s">
        <v>3478</v>
      </c>
    </row>
    <row r="626" spans="1:2" x14ac:dyDescent="0.2">
      <c r="A626" t="s">
        <v>2035</v>
      </c>
      <c r="B626" t="s">
        <v>3478</v>
      </c>
    </row>
    <row r="627" spans="1:2" x14ac:dyDescent="0.2">
      <c r="A627" t="s">
        <v>2036</v>
      </c>
      <c r="B627" t="s">
        <v>3478</v>
      </c>
    </row>
    <row r="628" spans="1:2" x14ac:dyDescent="0.2">
      <c r="A628" t="s">
        <v>2037</v>
      </c>
      <c r="B628" t="s">
        <v>3478</v>
      </c>
    </row>
    <row r="629" spans="1:2" x14ac:dyDescent="0.2">
      <c r="A629" t="s">
        <v>2038</v>
      </c>
      <c r="B629" t="s">
        <v>3478</v>
      </c>
    </row>
    <row r="630" spans="1:2" x14ac:dyDescent="0.2">
      <c r="A630" t="s">
        <v>2039</v>
      </c>
      <c r="B630" t="s">
        <v>3478</v>
      </c>
    </row>
    <row r="631" spans="1:2" x14ac:dyDescent="0.2">
      <c r="A631" t="s">
        <v>2040</v>
      </c>
      <c r="B631" t="s">
        <v>3478</v>
      </c>
    </row>
    <row r="632" spans="1:2" x14ac:dyDescent="0.2">
      <c r="A632" t="s">
        <v>2041</v>
      </c>
      <c r="B632" t="s">
        <v>3478</v>
      </c>
    </row>
    <row r="633" spans="1:2" x14ac:dyDescent="0.2">
      <c r="A633" t="s">
        <v>2042</v>
      </c>
      <c r="B633" t="s">
        <v>3478</v>
      </c>
    </row>
    <row r="634" spans="1:2" x14ac:dyDescent="0.2">
      <c r="A634" t="s">
        <v>2043</v>
      </c>
      <c r="B634" t="s">
        <v>3478</v>
      </c>
    </row>
    <row r="635" spans="1:2" x14ac:dyDescent="0.2">
      <c r="A635" t="s">
        <v>2044</v>
      </c>
      <c r="B635" t="s">
        <v>3478</v>
      </c>
    </row>
    <row r="636" spans="1:2" x14ac:dyDescent="0.2">
      <c r="A636" t="s">
        <v>2045</v>
      </c>
      <c r="B636" t="s">
        <v>3478</v>
      </c>
    </row>
    <row r="637" spans="1:2" x14ac:dyDescent="0.2">
      <c r="A637" t="s">
        <v>2046</v>
      </c>
      <c r="B637" t="s">
        <v>3478</v>
      </c>
    </row>
    <row r="638" spans="1:2" x14ac:dyDescent="0.2">
      <c r="A638" t="s">
        <v>2047</v>
      </c>
      <c r="B638" t="s">
        <v>3478</v>
      </c>
    </row>
    <row r="639" spans="1:2" x14ac:dyDescent="0.2">
      <c r="A639" t="s">
        <v>2048</v>
      </c>
      <c r="B639" t="s">
        <v>3478</v>
      </c>
    </row>
    <row r="640" spans="1:2" x14ac:dyDescent="0.2">
      <c r="A640" t="s">
        <v>2049</v>
      </c>
      <c r="B640" t="s">
        <v>3478</v>
      </c>
    </row>
    <row r="641" spans="1:2" x14ac:dyDescent="0.2">
      <c r="A641" t="s">
        <v>2050</v>
      </c>
      <c r="B641" t="s">
        <v>3478</v>
      </c>
    </row>
    <row r="642" spans="1:2" x14ac:dyDescent="0.2">
      <c r="A642" t="s">
        <v>2051</v>
      </c>
      <c r="B642" t="s">
        <v>3478</v>
      </c>
    </row>
    <row r="643" spans="1:2" x14ac:dyDescent="0.2">
      <c r="A643" t="s">
        <v>2052</v>
      </c>
      <c r="B643" t="s">
        <v>3478</v>
      </c>
    </row>
    <row r="644" spans="1:2" x14ac:dyDescent="0.2">
      <c r="A644" t="s">
        <v>2053</v>
      </c>
      <c r="B644" t="s">
        <v>3478</v>
      </c>
    </row>
    <row r="645" spans="1:2" x14ac:dyDescent="0.2">
      <c r="A645" t="s">
        <v>2054</v>
      </c>
      <c r="B645" t="s">
        <v>3478</v>
      </c>
    </row>
    <row r="646" spans="1:2" x14ac:dyDescent="0.2">
      <c r="A646" t="s">
        <v>2055</v>
      </c>
      <c r="B646" t="s">
        <v>3478</v>
      </c>
    </row>
    <row r="647" spans="1:2" x14ac:dyDescent="0.2">
      <c r="A647" t="s">
        <v>2056</v>
      </c>
      <c r="B647" t="s">
        <v>3478</v>
      </c>
    </row>
    <row r="648" spans="1:2" x14ac:dyDescent="0.2">
      <c r="A648" t="s">
        <v>2057</v>
      </c>
      <c r="B648" t="s">
        <v>3478</v>
      </c>
    </row>
    <row r="649" spans="1:2" x14ac:dyDescent="0.2">
      <c r="A649" t="s">
        <v>2058</v>
      </c>
      <c r="B649" t="s">
        <v>3478</v>
      </c>
    </row>
    <row r="650" spans="1:2" x14ac:dyDescent="0.2">
      <c r="A650" t="s">
        <v>2059</v>
      </c>
      <c r="B650" t="s">
        <v>3478</v>
      </c>
    </row>
    <row r="651" spans="1:2" x14ac:dyDescent="0.2">
      <c r="A651" t="s">
        <v>3335</v>
      </c>
      <c r="B651" t="b">
        <v>0</v>
      </c>
    </row>
    <row r="652" spans="1:2" x14ac:dyDescent="0.2">
      <c r="A652" t="s">
        <v>3336</v>
      </c>
      <c r="B652" t="b">
        <v>0</v>
      </c>
    </row>
    <row r="653" spans="1:2" x14ac:dyDescent="0.2">
      <c r="A653" t="s">
        <v>3337</v>
      </c>
      <c r="B653" t="b">
        <v>0</v>
      </c>
    </row>
    <row r="654" spans="1:2" x14ac:dyDescent="0.2">
      <c r="A654" t="s">
        <v>3338</v>
      </c>
      <c r="B654" t="b">
        <v>0</v>
      </c>
    </row>
    <row r="655" spans="1:2" x14ac:dyDescent="0.2">
      <c r="A655" t="s">
        <v>3339</v>
      </c>
      <c r="B655" t="b">
        <v>0</v>
      </c>
    </row>
    <row r="656" spans="1:2" x14ac:dyDescent="0.2">
      <c r="A656" t="s">
        <v>3340</v>
      </c>
      <c r="B656" t="b">
        <v>0</v>
      </c>
    </row>
    <row r="657" spans="1:2" x14ac:dyDescent="0.2">
      <c r="A657" t="s">
        <v>3341</v>
      </c>
      <c r="B657" t="b">
        <v>0</v>
      </c>
    </row>
    <row r="658" spans="1:2" x14ac:dyDescent="0.2">
      <c r="A658" t="s">
        <v>3342</v>
      </c>
      <c r="B658" t="b">
        <v>0</v>
      </c>
    </row>
    <row r="659" spans="1:2" x14ac:dyDescent="0.2">
      <c r="A659" t="s">
        <v>3343</v>
      </c>
      <c r="B659" t="b">
        <v>0</v>
      </c>
    </row>
    <row r="660" spans="1:2" x14ac:dyDescent="0.2">
      <c r="A660" t="s">
        <v>3344</v>
      </c>
      <c r="B660" t="b">
        <v>0</v>
      </c>
    </row>
    <row r="661" spans="1:2" x14ac:dyDescent="0.2">
      <c r="A661" t="s">
        <v>3345</v>
      </c>
      <c r="B661" t="b">
        <v>0</v>
      </c>
    </row>
    <row r="662" spans="1:2" x14ac:dyDescent="0.2">
      <c r="A662" t="s">
        <v>3346</v>
      </c>
      <c r="B662" t="b">
        <v>0</v>
      </c>
    </row>
    <row r="663" spans="1:2" x14ac:dyDescent="0.2">
      <c r="A663" t="s">
        <v>3347</v>
      </c>
      <c r="B663" t="b">
        <v>0</v>
      </c>
    </row>
    <row r="664" spans="1:2" x14ac:dyDescent="0.2">
      <c r="A664" t="s">
        <v>3348</v>
      </c>
      <c r="B664" t="b">
        <v>0</v>
      </c>
    </row>
    <row r="665" spans="1:2" x14ac:dyDescent="0.2">
      <c r="A665" t="s">
        <v>3349</v>
      </c>
      <c r="B665" t="b">
        <v>0</v>
      </c>
    </row>
    <row r="666" spans="1:2" x14ac:dyDescent="0.2">
      <c r="A666" t="s">
        <v>3350</v>
      </c>
      <c r="B666" t="b">
        <v>0</v>
      </c>
    </row>
    <row r="667" spans="1:2" x14ac:dyDescent="0.2">
      <c r="A667" t="s">
        <v>3351</v>
      </c>
      <c r="B667" t="b">
        <v>0</v>
      </c>
    </row>
    <row r="668" spans="1:2" x14ac:dyDescent="0.2">
      <c r="A668" t="s">
        <v>3352</v>
      </c>
      <c r="B668" t="b">
        <v>0</v>
      </c>
    </row>
    <row r="669" spans="1:2" x14ac:dyDescent="0.2">
      <c r="A669" t="s">
        <v>3353</v>
      </c>
      <c r="B669" t="b">
        <v>0</v>
      </c>
    </row>
    <row r="670" spans="1:2" x14ac:dyDescent="0.2">
      <c r="A670" t="s">
        <v>3354</v>
      </c>
      <c r="B670" t="b">
        <v>0</v>
      </c>
    </row>
    <row r="671" spans="1:2" x14ac:dyDescent="0.2">
      <c r="A671" t="s">
        <v>3355</v>
      </c>
      <c r="B671" t="b">
        <v>0</v>
      </c>
    </row>
    <row r="672" spans="1:2" x14ac:dyDescent="0.2">
      <c r="A672" t="s">
        <v>3356</v>
      </c>
      <c r="B672" t="b">
        <v>0</v>
      </c>
    </row>
    <row r="673" spans="1:2" x14ac:dyDescent="0.2">
      <c r="A673" t="s">
        <v>3357</v>
      </c>
      <c r="B673" t="b">
        <v>0</v>
      </c>
    </row>
    <row r="674" spans="1:2" x14ac:dyDescent="0.2">
      <c r="A674" t="s">
        <v>3358</v>
      </c>
      <c r="B674" t="b">
        <v>0</v>
      </c>
    </row>
    <row r="675" spans="1:2" x14ac:dyDescent="0.2">
      <c r="A675" t="s">
        <v>3359</v>
      </c>
      <c r="B675" t="b">
        <v>0</v>
      </c>
    </row>
    <row r="676" spans="1:2" x14ac:dyDescent="0.2">
      <c r="A676" t="s">
        <v>3360</v>
      </c>
      <c r="B676" t="b">
        <v>0</v>
      </c>
    </row>
    <row r="677" spans="1:2" x14ac:dyDescent="0.2">
      <c r="A677" t="s">
        <v>3361</v>
      </c>
      <c r="B677" t="b">
        <v>0</v>
      </c>
    </row>
    <row r="678" spans="1:2" x14ac:dyDescent="0.2">
      <c r="A678" t="s">
        <v>3362</v>
      </c>
      <c r="B678" t="b">
        <v>0</v>
      </c>
    </row>
    <row r="679" spans="1:2" x14ac:dyDescent="0.2">
      <c r="A679" t="s">
        <v>3363</v>
      </c>
      <c r="B679" t="b">
        <v>0</v>
      </c>
    </row>
    <row r="680" spans="1:2" x14ac:dyDescent="0.2">
      <c r="A680" t="s">
        <v>3364</v>
      </c>
      <c r="B680" t="b">
        <v>0</v>
      </c>
    </row>
    <row r="681" spans="1:2" x14ac:dyDescent="0.2">
      <c r="A681" t="s">
        <v>3365</v>
      </c>
      <c r="B681" t="s">
        <v>3478</v>
      </c>
    </row>
    <row r="682" spans="1:2" x14ac:dyDescent="0.2">
      <c r="A682" t="s">
        <v>3366</v>
      </c>
      <c r="B682" t="s">
        <v>3478</v>
      </c>
    </row>
    <row r="683" spans="1:2" x14ac:dyDescent="0.2">
      <c r="A683" t="s">
        <v>3367</v>
      </c>
      <c r="B683" t="s">
        <v>3478</v>
      </c>
    </row>
    <row r="684" spans="1:2" x14ac:dyDescent="0.2">
      <c r="A684" t="s">
        <v>3368</v>
      </c>
      <c r="B684" t="s">
        <v>3478</v>
      </c>
    </row>
    <row r="685" spans="1:2" x14ac:dyDescent="0.2">
      <c r="A685" t="s">
        <v>3369</v>
      </c>
      <c r="B685" t="s">
        <v>3478</v>
      </c>
    </row>
    <row r="686" spans="1:2" x14ac:dyDescent="0.2">
      <c r="A686" t="s">
        <v>3370</v>
      </c>
      <c r="B686" t="s">
        <v>3478</v>
      </c>
    </row>
    <row r="687" spans="1:2" x14ac:dyDescent="0.2">
      <c r="A687" t="s">
        <v>3371</v>
      </c>
      <c r="B687" t="s">
        <v>3478</v>
      </c>
    </row>
    <row r="688" spans="1:2" x14ac:dyDescent="0.2">
      <c r="A688" t="s">
        <v>3372</v>
      </c>
      <c r="B688" t="s">
        <v>3478</v>
      </c>
    </row>
    <row r="689" spans="1:2" x14ac:dyDescent="0.2">
      <c r="A689" t="s">
        <v>3373</v>
      </c>
      <c r="B689" t="s">
        <v>3478</v>
      </c>
    </row>
    <row r="690" spans="1:2" x14ac:dyDescent="0.2">
      <c r="A690" t="s">
        <v>3374</v>
      </c>
      <c r="B690" t="s">
        <v>3478</v>
      </c>
    </row>
    <row r="691" spans="1:2" x14ac:dyDescent="0.2">
      <c r="A691" t="s">
        <v>3375</v>
      </c>
      <c r="B691" t="s">
        <v>3478</v>
      </c>
    </row>
    <row r="692" spans="1:2" x14ac:dyDescent="0.2">
      <c r="A692" t="s">
        <v>3376</v>
      </c>
      <c r="B692" t="s">
        <v>3478</v>
      </c>
    </row>
    <row r="693" spans="1:2" x14ac:dyDescent="0.2">
      <c r="A693" t="s">
        <v>3377</v>
      </c>
      <c r="B693" t="s">
        <v>3478</v>
      </c>
    </row>
    <row r="694" spans="1:2" x14ac:dyDescent="0.2">
      <c r="A694" t="s">
        <v>3378</v>
      </c>
      <c r="B694" t="s">
        <v>3478</v>
      </c>
    </row>
    <row r="695" spans="1:2" x14ac:dyDescent="0.2">
      <c r="A695" t="s">
        <v>3379</v>
      </c>
      <c r="B695" t="s">
        <v>3478</v>
      </c>
    </row>
    <row r="696" spans="1:2" x14ac:dyDescent="0.2">
      <c r="A696" t="s">
        <v>3380</v>
      </c>
      <c r="B696" t="s">
        <v>3478</v>
      </c>
    </row>
    <row r="697" spans="1:2" x14ac:dyDescent="0.2">
      <c r="A697" t="s">
        <v>3381</v>
      </c>
      <c r="B697" t="s">
        <v>3478</v>
      </c>
    </row>
    <row r="698" spans="1:2" x14ac:dyDescent="0.2">
      <c r="A698" t="s">
        <v>3382</v>
      </c>
      <c r="B698" t="s">
        <v>3478</v>
      </c>
    </row>
    <row r="699" spans="1:2" x14ac:dyDescent="0.2">
      <c r="A699" t="s">
        <v>3383</v>
      </c>
      <c r="B699" t="s">
        <v>3478</v>
      </c>
    </row>
    <row r="700" spans="1:2" x14ac:dyDescent="0.2">
      <c r="A700" t="s">
        <v>3384</v>
      </c>
      <c r="B700" t="s">
        <v>3478</v>
      </c>
    </row>
    <row r="701" spans="1:2" x14ac:dyDescent="0.2">
      <c r="A701" t="s">
        <v>3385</v>
      </c>
      <c r="B701" t="s">
        <v>3478</v>
      </c>
    </row>
    <row r="702" spans="1:2" x14ac:dyDescent="0.2">
      <c r="A702" t="s">
        <v>3386</v>
      </c>
      <c r="B702" t="s">
        <v>3478</v>
      </c>
    </row>
    <row r="703" spans="1:2" x14ac:dyDescent="0.2">
      <c r="A703" t="s">
        <v>3387</v>
      </c>
      <c r="B703" t="s">
        <v>3478</v>
      </c>
    </row>
    <row r="704" spans="1:2" x14ac:dyDescent="0.2">
      <c r="A704" t="s">
        <v>3388</v>
      </c>
      <c r="B704" t="s">
        <v>3478</v>
      </c>
    </row>
    <row r="705" spans="1:2" x14ac:dyDescent="0.2">
      <c r="A705" t="s">
        <v>3389</v>
      </c>
      <c r="B705" t="s">
        <v>3478</v>
      </c>
    </row>
    <row r="706" spans="1:2" x14ac:dyDescent="0.2">
      <c r="A706" t="s">
        <v>3390</v>
      </c>
      <c r="B706" t="s">
        <v>3478</v>
      </c>
    </row>
    <row r="707" spans="1:2" x14ac:dyDescent="0.2">
      <c r="A707" t="s">
        <v>3391</v>
      </c>
      <c r="B707" t="s">
        <v>3478</v>
      </c>
    </row>
    <row r="708" spans="1:2" x14ac:dyDescent="0.2">
      <c r="A708" t="s">
        <v>3392</v>
      </c>
      <c r="B708" t="s">
        <v>3478</v>
      </c>
    </row>
    <row r="709" spans="1:2" x14ac:dyDescent="0.2">
      <c r="A709" t="s">
        <v>3393</v>
      </c>
      <c r="B709" t="s">
        <v>3478</v>
      </c>
    </row>
    <row r="710" spans="1:2" x14ac:dyDescent="0.2">
      <c r="A710" t="s">
        <v>3394</v>
      </c>
      <c r="B710" t="s">
        <v>3478</v>
      </c>
    </row>
    <row r="711" spans="1:2" x14ac:dyDescent="0.2">
      <c r="A711" t="s">
        <v>2060</v>
      </c>
      <c r="B711">
        <v>10</v>
      </c>
    </row>
    <row r="712" spans="1:2" x14ac:dyDescent="0.2">
      <c r="A712" t="s">
        <v>2061</v>
      </c>
      <c r="B712">
        <v>0</v>
      </c>
    </row>
    <row r="713" spans="1:2" x14ac:dyDescent="0.2">
      <c r="A713" t="s">
        <v>2062</v>
      </c>
      <c r="B713">
        <v>0</v>
      </c>
    </row>
    <row r="714" spans="1:2" x14ac:dyDescent="0.2">
      <c r="A714" t="s">
        <v>2063</v>
      </c>
      <c r="B714">
        <v>0</v>
      </c>
    </row>
    <row r="715" spans="1:2" x14ac:dyDescent="0.2">
      <c r="A715" t="s">
        <v>2064</v>
      </c>
      <c r="B715">
        <v>0</v>
      </c>
    </row>
    <row r="716" spans="1:2" x14ac:dyDescent="0.2">
      <c r="A716" t="s">
        <v>2065</v>
      </c>
      <c r="B716">
        <v>0</v>
      </c>
    </row>
    <row r="717" spans="1:2" x14ac:dyDescent="0.2">
      <c r="A717" t="s">
        <v>2066</v>
      </c>
      <c r="B717">
        <v>0</v>
      </c>
    </row>
    <row r="718" spans="1:2" x14ac:dyDescent="0.2">
      <c r="A718" t="s">
        <v>2067</v>
      </c>
      <c r="B718">
        <v>0</v>
      </c>
    </row>
    <row r="719" spans="1:2" x14ac:dyDescent="0.2">
      <c r="A719" t="s">
        <v>2068</v>
      </c>
      <c r="B719">
        <v>0</v>
      </c>
    </row>
    <row r="720" spans="1:2" x14ac:dyDescent="0.2">
      <c r="A720" t="s">
        <v>2069</v>
      </c>
      <c r="B720">
        <v>0</v>
      </c>
    </row>
    <row r="721" spans="1:2" x14ac:dyDescent="0.2">
      <c r="A721" t="s">
        <v>2070</v>
      </c>
      <c r="B721">
        <v>0</v>
      </c>
    </row>
    <row r="722" spans="1:2" x14ac:dyDescent="0.2">
      <c r="A722" t="s">
        <v>2071</v>
      </c>
      <c r="B722">
        <v>0</v>
      </c>
    </row>
    <row r="723" spans="1:2" x14ac:dyDescent="0.2">
      <c r="A723" t="s">
        <v>2072</v>
      </c>
      <c r="B723">
        <v>0</v>
      </c>
    </row>
    <row r="724" spans="1:2" x14ac:dyDescent="0.2">
      <c r="A724" t="s">
        <v>2073</v>
      </c>
      <c r="B724">
        <v>0</v>
      </c>
    </row>
    <row r="725" spans="1:2" x14ac:dyDescent="0.2">
      <c r="A725" t="s">
        <v>2074</v>
      </c>
      <c r="B725">
        <v>0</v>
      </c>
    </row>
    <row r="726" spans="1:2" x14ac:dyDescent="0.2">
      <c r="A726" t="s">
        <v>2075</v>
      </c>
      <c r="B726">
        <v>0</v>
      </c>
    </row>
    <row r="727" spans="1:2" x14ac:dyDescent="0.2">
      <c r="A727" t="s">
        <v>2076</v>
      </c>
      <c r="B727">
        <v>0</v>
      </c>
    </row>
    <row r="728" spans="1:2" x14ac:dyDescent="0.2">
      <c r="A728" t="s">
        <v>2077</v>
      </c>
      <c r="B728">
        <v>0</v>
      </c>
    </row>
    <row r="729" spans="1:2" x14ac:dyDescent="0.2">
      <c r="A729" t="s">
        <v>2078</v>
      </c>
      <c r="B729">
        <v>0</v>
      </c>
    </row>
    <row r="730" spans="1:2" x14ac:dyDescent="0.2">
      <c r="A730" t="s">
        <v>2079</v>
      </c>
      <c r="B730">
        <v>0</v>
      </c>
    </row>
    <row r="731" spans="1:2" x14ac:dyDescent="0.2">
      <c r="A731" t="s">
        <v>2080</v>
      </c>
      <c r="B731">
        <v>0</v>
      </c>
    </row>
    <row r="732" spans="1:2" x14ac:dyDescent="0.2">
      <c r="A732" t="s">
        <v>2081</v>
      </c>
      <c r="B732">
        <v>0</v>
      </c>
    </row>
    <row r="733" spans="1:2" x14ac:dyDescent="0.2">
      <c r="A733" t="s">
        <v>2082</v>
      </c>
      <c r="B733">
        <v>0</v>
      </c>
    </row>
    <row r="734" spans="1:2" x14ac:dyDescent="0.2">
      <c r="A734" t="s">
        <v>2083</v>
      </c>
      <c r="B734">
        <v>0</v>
      </c>
    </row>
    <row r="735" spans="1:2" x14ac:dyDescent="0.2">
      <c r="A735" t="s">
        <v>2084</v>
      </c>
      <c r="B735">
        <v>0</v>
      </c>
    </row>
    <row r="736" spans="1:2" x14ac:dyDescent="0.2">
      <c r="A736" t="s">
        <v>2085</v>
      </c>
      <c r="B736">
        <v>0</v>
      </c>
    </row>
    <row r="737" spans="1:2" x14ac:dyDescent="0.2">
      <c r="A737" t="s">
        <v>2086</v>
      </c>
      <c r="B737">
        <v>0</v>
      </c>
    </row>
    <row r="738" spans="1:2" x14ac:dyDescent="0.2">
      <c r="A738" t="s">
        <v>2087</v>
      </c>
      <c r="B738">
        <v>0</v>
      </c>
    </row>
    <row r="739" spans="1:2" x14ac:dyDescent="0.2">
      <c r="A739" t="s">
        <v>2088</v>
      </c>
      <c r="B739">
        <v>0</v>
      </c>
    </row>
    <row r="740" spans="1:2" x14ac:dyDescent="0.2">
      <c r="A740" t="s">
        <v>2089</v>
      </c>
      <c r="B740">
        <v>0</v>
      </c>
    </row>
    <row r="741" spans="1:2" x14ac:dyDescent="0.2">
      <c r="A741" t="s">
        <v>2090</v>
      </c>
      <c r="B741">
        <v>10</v>
      </c>
    </row>
    <row r="742" spans="1:2" x14ac:dyDescent="0.2">
      <c r="A742" t="s">
        <v>2091</v>
      </c>
      <c r="B742">
        <v>0</v>
      </c>
    </row>
    <row r="743" spans="1:2" x14ac:dyDescent="0.2">
      <c r="A743" t="s">
        <v>2092</v>
      </c>
      <c r="B743">
        <v>0</v>
      </c>
    </row>
    <row r="744" spans="1:2" x14ac:dyDescent="0.2">
      <c r="A744" t="s">
        <v>2093</v>
      </c>
      <c r="B744">
        <v>0</v>
      </c>
    </row>
    <row r="745" spans="1:2" x14ac:dyDescent="0.2">
      <c r="A745" t="s">
        <v>2094</v>
      </c>
      <c r="B745">
        <v>0</v>
      </c>
    </row>
    <row r="746" spans="1:2" x14ac:dyDescent="0.2">
      <c r="A746" t="s">
        <v>2095</v>
      </c>
      <c r="B746">
        <v>0</v>
      </c>
    </row>
    <row r="747" spans="1:2" x14ac:dyDescent="0.2">
      <c r="A747" t="s">
        <v>2096</v>
      </c>
      <c r="B747">
        <v>0</v>
      </c>
    </row>
    <row r="748" spans="1:2" x14ac:dyDescent="0.2">
      <c r="A748" t="s">
        <v>2097</v>
      </c>
      <c r="B748">
        <v>0</v>
      </c>
    </row>
    <row r="749" spans="1:2" x14ac:dyDescent="0.2">
      <c r="A749" t="s">
        <v>2098</v>
      </c>
      <c r="B749">
        <v>0</v>
      </c>
    </row>
    <row r="750" spans="1:2" x14ac:dyDescent="0.2">
      <c r="A750" t="s">
        <v>2099</v>
      </c>
      <c r="B750">
        <v>0</v>
      </c>
    </row>
    <row r="751" spans="1:2" x14ac:dyDescent="0.2">
      <c r="A751" t="s">
        <v>2100</v>
      </c>
      <c r="B751">
        <v>0</v>
      </c>
    </row>
    <row r="752" spans="1:2" x14ac:dyDescent="0.2">
      <c r="A752" t="s">
        <v>2101</v>
      </c>
      <c r="B752">
        <v>0</v>
      </c>
    </row>
    <row r="753" spans="1:2" x14ac:dyDescent="0.2">
      <c r="A753" t="s">
        <v>2102</v>
      </c>
      <c r="B753">
        <v>0</v>
      </c>
    </row>
    <row r="754" spans="1:2" x14ac:dyDescent="0.2">
      <c r="A754" t="s">
        <v>2103</v>
      </c>
      <c r="B754">
        <v>0</v>
      </c>
    </row>
    <row r="755" spans="1:2" x14ac:dyDescent="0.2">
      <c r="A755" t="s">
        <v>2104</v>
      </c>
      <c r="B755">
        <v>0</v>
      </c>
    </row>
    <row r="756" spans="1:2" x14ac:dyDescent="0.2">
      <c r="A756" t="s">
        <v>2105</v>
      </c>
      <c r="B756">
        <v>0</v>
      </c>
    </row>
    <row r="757" spans="1:2" x14ac:dyDescent="0.2">
      <c r="A757" t="s">
        <v>2106</v>
      </c>
      <c r="B757">
        <v>0</v>
      </c>
    </row>
    <row r="758" spans="1:2" x14ac:dyDescent="0.2">
      <c r="A758" t="s">
        <v>2107</v>
      </c>
      <c r="B758">
        <v>0</v>
      </c>
    </row>
    <row r="759" spans="1:2" x14ac:dyDescent="0.2">
      <c r="A759" t="s">
        <v>2108</v>
      </c>
      <c r="B759">
        <v>0</v>
      </c>
    </row>
    <row r="760" spans="1:2" x14ac:dyDescent="0.2">
      <c r="A760" t="s">
        <v>2109</v>
      </c>
      <c r="B760">
        <v>0</v>
      </c>
    </row>
    <row r="761" spans="1:2" x14ac:dyDescent="0.2">
      <c r="A761" t="s">
        <v>2110</v>
      </c>
      <c r="B761">
        <v>0</v>
      </c>
    </row>
    <row r="762" spans="1:2" x14ac:dyDescent="0.2">
      <c r="A762" t="s">
        <v>2111</v>
      </c>
      <c r="B762">
        <v>0</v>
      </c>
    </row>
    <row r="763" spans="1:2" x14ac:dyDescent="0.2">
      <c r="A763" t="s">
        <v>2112</v>
      </c>
      <c r="B763">
        <v>0</v>
      </c>
    </row>
    <row r="764" spans="1:2" x14ac:dyDescent="0.2">
      <c r="A764" t="s">
        <v>2113</v>
      </c>
      <c r="B764">
        <v>0</v>
      </c>
    </row>
    <row r="765" spans="1:2" x14ac:dyDescent="0.2">
      <c r="A765" t="s">
        <v>2114</v>
      </c>
      <c r="B765">
        <v>0</v>
      </c>
    </row>
    <row r="766" spans="1:2" x14ac:dyDescent="0.2">
      <c r="A766" t="s">
        <v>2115</v>
      </c>
      <c r="B766">
        <v>0</v>
      </c>
    </row>
    <row r="767" spans="1:2" x14ac:dyDescent="0.2">
      <c r="A767" t="s">
        <v>2116</v>
      </c>
      <c r="B767">
        <v>0</v>
      </c>
    </row>
    <row r="768" spans="1:2" x14ac:dyDescent="0.2">
      <c r="A768" t="s">
        <v>2117</v>
      </c>
      <c r="B768">
        <v>0</v>
      </c>
    </row>
    <row r="769" spans="1:2" x14ac:dyDescent="0.2">
      <c r="A769" t="s">
        <v>2118</v>
      </c>
      <c r="B769">
        <v>0</v>
      </c>
    </row>
    <row r="770" spans="1:2" x14ac:dyDescent="0.2">
      <c r="A770" t="s">
        <v>2119</v>
      </c>
      <c r="B770">
        <v>0</v>
      </c>
    </row>
    <row r="771" spans="1:2" x14ac:dyDescent="0.2">
      <c r="A771" t="s">
        <v>2120</v>
      </c>
      <c r="B771" t="s">
        <v>7539</v>
      </c>
    </row>
    <row r="772" spans="1:2" x14ac:dyDescent="0.2">
      <c r="A772" t="s">
        <v>2121</v>
      </c>
      <c r="B772" t="s">
        <v>3478</v>
      </c>
    </row>
    <row r="773" spans="1:2" x14ac:dyDescent="0.2">
      <c r="A773" t="s">
        <v>2122</v>
      </c>
      <c r="B773" t="s">
        <v>3478</v>
      </c>
    </row>
    <row r="774" spans="1:2" x14ac:dyDescent="0.2">
      <c r="A774" t="s">
        <v>2123</v>
      </c>
      <c r="B774" t="s">
        <v>3478</v>
      </c>
    </row>
    <row r="775" spans="1:2" x14ac:dyDescent="0.2">
      <c r="A775" t="s">
        <v>2124</v>
      </c>
      <c r="B775" t="s">
        <v>3478</v>
      </c>
    </row>
    <row r="776" spans="1:2" x14ac:dyDescent="0.2">
      <c r="A776" t="s">
        <v>2125</v>
      </c>
      <c r="B776" t="s">
        <v>3478</v>
      </c>
    </row>
    <row r="777" spans="1:2" x14ac:dyDescent="0.2">
      <c r="A777" t="s">
        <v>2126</v>
      </c>
      <c r="B777" t="s">
        <v>3478</v>
      </c>
    </row>
    <row r="778" spans="1:2" x14ac:dyDescent="0.2">
      <c r="A778" t="s">
        <v>2127</v>
      </c>
      <c r="B778" t="s">
        <v>3478</v>
      </c>
    </row>
    <row r="779" spans="1:2" x14ac:dyDescent="0.2">
      <c r="A779" t="s">
        <v>2128</v>
      </c>
      <c r="B779" t="s">
        <v>3478</v>
      </c>
    </row>
    <row r="780" spans="1:2" x14ac:dyDescent="0.2">
      <c r="A780" t="s">
        <v>2129</v>
      </c>
      <c r="B780" t="s">
        <v>3478</v>
      </c>
    </row>
    <row r="781" spans="1:2" x14ac:dyDescent="0.2">
      <c r="A781" t="s">
        <v>2130</v>
      </c>
      <c r="B781" t="s">
        <v>3478</v>
      </c>
    </row>
    <row r="782" spans="1:2" x14ac:dyDescent="0.2">
      <c r="A782" t="s">
        <v>2131</v>
      </c>
      <c r="B782" t="s">
        <v>3478</v>
      </c>
    </row>
    <row r="783" spans="1:2" x14ac:dyDescent="0.2">
      <c r="A783" t="s">
        <v>2132</v>
      </c>
      <c r="B783" t="s">
        <v>3478</v>
      </c>
    </row>
    <row r="784" spans="1:2" x14ac:dyDescent="0.2">
      <c r="A784" t="s">
        <v>2133</v>
      </c>
      <c r="B784" t="s">
        <v>3478</v>
      </c>
    </row>
    <row r="785" spans="1:2" x14ac:dyDescent="0.2">
      <c r="A785" t="s">
        <v>2134</v>
      </c>
      <c r="B785" t="s">
        <v>3478</v>
      </c>
    </row>
    <row r="786" spans="1:2" x14ac:dyDescent="0.2">
      <c r="A786" t="s">
        <v>2135</v>
      </c>
      <c r="B786" t="s">
        <v>3478</v>
      </c>
    </row>
    <row r="787" spans="1:2" x14ac:dyDescent="0.2">
      <c r="A787" t="s">
        <v>2136</v>
      </c>
      <c r="B787" t="s">
        <v>3478</v>
      </c>
    </row>
    <row r="788" spans="1:2" x14ac:dyDescent="0.2">
      <c r="A788" t="s">
        <v>2137</v>
      </c>
      <c r="B788" t="s">
        <v>3478</v>
      </c>
    </row>
    <row r="789" spans="1:2" x14ac:dyDescent="0.2">
      <c r="A789" t="s">
        <v>2138</v>
      </c>
      <c r="B789" t="s">
        <v>3478</v>
      </c>
    </row>
    <row r="790" spans="1:2" x14ac:dyDescent="0.2">
      <c r="A790" t="s">
        <v>2139</v>
      </c>
      <c r="B790" t="s">
        <v>3478</v>
      </c>
    </row>
    <row r="791" spans="1:2" x14ac:dyDescent="0.2">
      <c r="A791" t="s">
        <v>2140</v>
      </c>
      <c r="B791" t="s">
        <v>3478</v>
      </c>
    </row>
    <row r="792" spans="1:2" x14ac:dyDescent="0.2">
      <c r="A792" t="s">
        <v>2141</v>
      </c>
      <c r="B792" t="s">
        <v>3478</v>
      </c>
    </row>
    <row r="793" spans="1:2" x14ac:dyDescent="0.2">
      <c r="A793" t="s">
        <v>2142</v>
      </c>
      <c r="B793" t="s">
        <v>3478</v>
      </c>
    </row>
    <row r="794" spans="1:2" x14ac:dyDescent="0.2">
      <c r="A794" t="s">
        <v>2143</v>
      </c>
      <c r="B794" t="s">
        <v>3478</v>
      </c>
    </row>
    <row r="795" spans="1:2" x14ac:dyDescent="0.2">
      <c r="A795" t="s">
        <v>2144</v>
      </c>
      <c r="B795" t="s">
        <v>3478</v>
      </c>
    </row>
    <row r="796" spans="1:2" x14ac:dyDescent="0.2">
      <c r="A796" t="s">
        <v>2145</v>
      </c>
      <c r="B796" t="s">
        <v>3478</v>
      </c>
    </row>
    <row r="797" spans="1:2" x14ac:dyDescent="0.2">
      <c r="A797" t="s">
        <v>2146</v>
      </c>
      <c r="B797" t="s">
        <v>3478</v>
      </c>
    </row>
    <row r="798" spans="1:2" x14ac:dyDescent="0.2">
      <c r="A798" t="s">
        <v>2147</v>
      </c>
      <c r="B798" t="s">
        <v>3478</v>
      </c>
    </row>
    <row r="799" spans="1:2" x14ac:dyDescent="0.2">
      <c r="A799" t="s">
        <v>2148</v>
      </c>
      <c r="B799" t="s">
        <v>3478</v>
      </c>
    </row>
    <row r="800" spans="1:2" x14ac:dyDescent="0.2">
      <c r="A800" t="s">
        <v>2149</v>
      </c>
      <c r="B800" t="s">
        <v>3478</v>
      </c>
    </row>
    <row r="801" spans="1:2" x14ac:dyDescent="0.2">
      <c r="A801" t="s">
        <v>2150</v>
      </c>
      <c r="B801" t="s">
        <v>7540</v>
      </c>
    </row>
    <row r="802" spans="1:2" x14ac:dyDescent="0.2">
      <c r="A802" t="s">
        <v>2151</v>
      </c>
      <c r="B802" t="s">
        <v>3478</v>
      </c>
    </row>
    <row r="803" spans="1:2" x14ac:dyDescent="0.2">
      <c r="A803" t="s">
        <v>2152</v>
      </c>
      <c r="B803" t="s">
        <v>3478</v>
      </c>
    </row>
    <row r="804" spans="1:2" x14ac:dyDescent="0.2">
      <c r="A804" t="s">
        <v>2153</v>
      </c>
      <c r="B804" t="s">
        <v>3478</v>
      </c>
    </row>
    <row r="805" spans="1:2" x14ac:dyDescent="0.2">
      <c r="A805" t="s">
        <v>2154</v>
      </c>
      <c r="B805" t="s">
        <v>3478</v>
      </c>
    </row>
    <row r="806" spans="1:2" x14ac:dyDescent="0.2">
      <c r="A806" t="s">
        <v>2155</v>
      </c>
      <c r="B806" t="s">
        <v>3478</v>
      </c>
    </row>
    <row r="807" spans="1:2" x14ac:dyDescent="0.2">
      <c r="A807" t="s">
        <v>2156</v>
      </c>
      <c r="B807" t="s">
        <v>3478</v>
      </c>
    </row>
    <row r="808" spans="1:2" x14ac:dyDescent="0.2">
      <c r="A808" t="s">
        <v>2157</v>
      </c>
      <c r="B808" t="s">
        <v>3478</v>
      </c>
    </row>
    <row r="809" spans="1:2" x14ac:dyDescent="0.2">
      <c r="A809" t="s">
        <v>2158</v>
      </c>
      <c r="B809" t="s">
        <v>3478</v>
      </c>
    </row>
    <row r="810" spans="1:2" x14ac:dyDescent="0.2">
      <c r="A810" t="s">
        <v>2159</v>
      </c>
      <c r="B810" t="s">
        <v>3478</v>
      </c>
    </row>
    <row r="811" spans="1:2" x14ac:dyDescent="0.2">
      <c r="A811" t="s">
        <v>2160</v>
      </c>
      <c r="B811" t="s">
        <v>3478</v>
      </c>
    </row>
    <row r="812" spans="1:2" x14ac:dyDescent="0.2">
      <c r="A812" t="s">
        <v>2161</v>
      </c>
      <c r="B812" t="s">
        <v>3478</v>
      </c>
    </row>
    <row r="813" spans="1:2" x14ac:dyDescent="0.2">
      <c r="A813" t="s">
        <v>2162</v>
      </c>
      <c r="B813" t="s">
        <v>3478</v>
      </c>
    </row>
    <row r="814" spans="1:2" x14ac:dyDescent="0.2">
      <c r="A814" t="s">
        <v>2163</v>
      </c>
      <c r="B814" t="s">
        <v>3478</v>
      </c>
    </row>
    <row r="815" spans="1:2" x14ac:dyDescent="0.2">
      <c r="A815" t="s">
        <v>2164</v>
      </c>
      <c r="B815" t="s">
        <v>3478</v>
      </c>
    </row>
    <row r="816" spans="1:2" x14ac:dyDescent="0.2">
      <c r="A816" t="s">
        <v>2165</v>
      </c>
      <c r="B816" t="s">
        <v>3478</v>
      </c>
    </row>
    <row r="817" spans="1:2" x14ac:dyDescent="0.2">
      <c r="A817" t="s">
        <v>2166</v>
      </c>
      <c r="B817" t="s">
        <v>3478</v>
      </c>
    </row>
    <row r="818" spans="1:2" x14ac:dyDescent="0.2">
      <c r="A818" t="s">
        <v>2167</v>
      </c>
      <c r="B818" t="s">
        <v>3478</v>
      </c>
    </row>
    <row r="819" spans="1:2" x14ac:dyDescent="0.2">
      <c r="A819" t="s">
        <v>2168</v>
      </c>
      <c r="B819" t="s">
        <v>3478</v>
      </c>
    </row>
    <row r="820" spans="1:2" x14ac:dyDescent="0.2">
      <c r="A820" t="s">
        <v>2169</v>
      </c>
      <c r="B820" t="s">
        <v>3478</v>
      </c>
    </row>
    <row r="821" spans="1:2" x14ac:dyDescent="0.2">
      <c r="A821" t="s">
        <v>2170</v>
      </c>
      <c r="B821" t="s">
        <v>3478</v>
      </c>
    </row>
    <row r="822" spans="1:2" x14ac:dyDescent="0.2">
      <c r="A822" t="s">
        <v>2171</v>
      </c>
      <c r="B822" t="s">
        <v>3478</v>
      </c>
    </row>
    <row r="823" spans="1:2" x14ac:dyDescent="0.2">
      <c r="A823" t="s">
        <v>2172</v>
      </c>
      <c r="B823" t="s">
        <v>3478</v>
      </c>
    </row>
    <row r="824" spans="1:2" x14ac:dyDescent="0.2">
      <c r="A824" t="s">
        <v>2173</v>
      </c>
      <c r="B824" t="s">
        <v>3478</v>
      </c>
    </row>
    <row r="825" spans="1:2" x14ac:dyDescent="0.2">
      <c r="A825" t="s">
        <v>2174</v>
      </c>
      <c r="B825" t="s">
        <v>3478</v>
      </c>
    </row>
    <row r="826" spans="1:2" x14ac:dyDescent="0.2">
      <c r="A826" t="s">
        <v>2175</v>
      </c>
      <c r="B826" t="s">
        <v>3478</v>
      </c>
    </row>
    <row r="827" spans="1:2" x14ac:dyDescent="0.2">
      <c r="A827" t="s">
        <v>2176</v>
      </c>
      <c r="B827" t="s">
        <v>3478</v>
      </c>
    </row>
    <row r="828" spans="1:2" x14ac:dyDescent="0.2">
      <c r="A828" t="s">
        <v>2177</v>
      </c>
      <c r="B828" t="s">
        <v>3478</v>
      </c>
    </row>
    <row r="829" spans="1:2" x14ac:dyDescent="0.2">
      <c r="A829" t="s">
        <v>2178</v>
      </c>
      <c r="B829" t="s">
        <v>3478</v>
      </c>
    </row>
    <row r="830" spans="1:2" x14ac:dyDescent="0.2">
      <c r="A830" t="s">
        <v>2179</v>
      </c>
      <c r="B830" t="s">
        <v>3478</v>
      </c>
    </row>
    <row r="831" spans="1:2" x14ac:dyDescent="0.2">
      <c r="A831" t="s">
        <v>3427</v>
      </c>
      <c r="B831" t="s">
        <v>7921</v>
      </c>
    </row>
    <row r="832" spans="1:2" x14ac:dyDescent="0.2">
      <c r="A832" t="s">
        <v>3428</v>
      </c>
      <c r="B832" t="s">
        <v>3478</v>
      </c>
    </row>
    <row r="833" spans="1:2" x14ac:dyDescent="0.2">
      <c r="A833" t="s">
        <v>3429</v>
      </c>
      <c r="B833" t="s">
        <v>3478</v>
      </c>
    </row>
    <row r="834" spans="1:2" x14ac:dyDescent="0.2">
      <c r="A834" t="s">
        <v>3430</v>
      </c>
      <c r="B834" t="s">
        <v>3478</v>
      </c>
    </row>
    <row r="835" spans="1:2" x14ac:dyDescent="0.2">
      <c r="A835" t="s">
        <v>3431</v>
      </c>
      <c r="B835" t="s">
        <v>3478</v>
      </c>
    </row>
    <row r="836" spans="1:2" x14ac:dyDescent="0.2">
      <c r="A836" t="s">
        <v>3432</v>
      </c>
      <c r="B836" t="s">
        <v>3478</v>
      </c>
    </row>
    <row r="837" spans="1:2" x14ac:dyDescent="0.2">
      <c r="A837" t="s">
        <v>3433</v>
      </c>
      <c r="B837" t="s">
        <v>3478</v>
      </c>
    </row>
    <row r="838" spans="1:2" x14ac:dyDescent="0.2">
      <c r="A838" t="s">
        <v>3434</v>
      </c>
      <c r="B838" t="s">
        <v>3478</v>
      </c>
    </row>
    <row r="839" spans="1:2" x14ac:dyDescent="0.2">
      <c r="A839" t="s">
        <v>3435</v>
      </c>
      <c r="B839" t="s">
        <v>3478</v>
      </c>
    </row>
    <row r="840" spans="1:2" x14ac:dyDescent="0.2">
      <c r="A840" t="s">
        <v>3436</v>
      </c>
      <c r="B840" t="s">
        <v>3478</v>
      </c>
    </row>
    <row r="841" spans="1:2" x14ac:dyDescent="0.2">
      <c r="A841" t="s">
        <v>3437</v>
      </c>
      <c r="B841" t="s">
        <v>3478</v>
      </c>
    </row>
    <row r="842" spans="1:2" x14ac:dyDescent="0.2">
      <c r="A842" t="s">
        <v>3438</v>
      </c>
      <c r="B842" t="s">
        <v>3478</v>
      </c>
    </row>
    <row r="843" spans="1:2" x14ac:dyDescent="0.2">
      <c r="A843" t="s">
        <v>3439</v>
      </c>
      <c r="B843" t="s">
        <v>3478</v>
      </c>
    </row>
    <row r="844" spans="1:2" x14ac:dyDescent="0.2">
      <c r="A844" t="s">
        <v>3440</v>
      </c>
      <c r="B844" t="s">
        <v>3478</v>
      </c>
    </row>
    <row r="845" spans="1:2" x14ac:dyDescent="0.2">
      <c r="A845" t="s">
        <v>3441</v>
      </c>
      <c r="B845" t="s">
        <v>3478</v>
      </c>
    </row>
    <row r="846" spans="1:2" x14ac:dyDescent="0.2">
      <c r="A846" t="s">
        <v>3442</v>
      </c>
      <c r="B846" t="s">
        <v>3478</v>
      </c>
    </row>
    <row r="847" spans="1:2" x14ac:dyDescent="0.2">
      <c r="A847" t="s">
        <v>3443</v>
      </c>
      <c r="B847" t="s">
        <v>3478</v>
      </c>
    </row>
    <row r="848" spans="1:2" x14ac:dyDescent="0.2">
      <c r="A848" t="s">
        <v>3444</v>
      </c>
      <c r="B848" t="s">
        <v>3478</v>
      </c>
    </row>
    <row r="849" spans="1:2" x14ac:dyDescent="0.2">
      <c r="A849" t="s">
        <v>3445</v>
      </c>
      <c r="B849" t="s">
        <v>3478</v>
      </c>
    </row>
    <row r="850" spans="1:2" x14ac:dyDescent="0.2">
      <c r="A850" t="s">
        <v>3446</v>
      </c>
      <c r="B850" t="s">
        <v>3478</v>
      </c>
    </row>
    <row r="851" spans="1:2" x14ac:dyDescent="0.2">
      <c r="A851" t="s">
        <v>3447</v>
      </c>
      <c r="B851" t="s">
        <v>3478</v>
      </c>
    </row>
    <row r="852" spans="1:2" x14ac:dyDescent="0.2">
      <c r="A852" t="s">
        <v>3448</v>
      </c>
      <c r="B852" t="s">
        <v>3478</v>
      </c>
    </row>
    <row r="853" spans="1:2" x14ac:dyDescent="0.2">
      <c r="A853" t="s">
        <v>3449</v>
      </c>
      <c r="B853" t="s">
        <v>3478</v>
      </c>
    </row>
    <row r="854" spans="1:2" x14ac:dyDescent="0.2">
      <c r="A854" t="s">
        <v>3450</v>
      </c>
      <c r="B854" t="s">
        <v>3478</v>
      </c>
    </row>
    <row r="855" spans="1:2" x14ac:dyDescent="0.2">
      <c r="A855" t="s">
        <v>3451</v>
      </c>
      <c r="B855" t="s">
        <v>3478</v>
      </c>
    </row>
    <row r="856" spans="1:2" x14ac:dyDescent="0.2">
      <c r="A856" t="s">
        <v>3452</v>
      </c>
      <c r="B856" t="s">
        <v>3478</v>
      </c>
    </row>
    <row r="857" spans="1:2" x14ac:dyDescent="0.2">
      <c r="A857" t="s">
        <v>3453</v>
      </c>
      <c r="B857" t="s">
        <v>3478</v>
      </c>
    </row>
    <row r="858" spans="1:2" x14ac:dyDescent="0.2">
      <c r="A858" t="s">
        <v>3454</v>
      </c>
      <c r="B858" t="s">
        <v>3478</v>
      </c>
    </row>
    <row r="859" spans="1:2" x14ac:dyDescent="0.2">
      <c r="A859" t="s">
        <v>3455</v>
      </c>
      <c r="B859" t="s">
        <v>3478</v>
      </c>
    </row>
    <row r="860" spans="1:2" x14ac:dyDescent="0.2">
      <c r="A860" t="s">
        <v>3456</v>
      </c>
      <c r="B860" t="s">
        <v>3478</v>
      </c>
    </row>
    <row r="861" spans="1:2" x14ac:dyDescent="0.2">
      <c r="A861" t="s">
        <v>4093</v>
      </c>
      <c r="B861">
        <v>0</v>
      </c>
    </row>
    <row r="862" spans="1:2" x14ac:dyDescent="0.2">
      <c r="A862" t="s">
        <v>4095</v>
      </c>
      <c r="B862">
        <v>0</v>
      </c>
    </row>
    <row r="863" spans="1:2" x14ac:dyDescent="0.2">
      <c r="A863" t="s">
        <v>4097</v>
      </c>
      <c r="B863">
        <v>0</v>
      </c>
    </row>
    <row r="864" spans="1:2" x14ac:dyDescent="0.2">
      <c r="A864" t="s">
        <v>4099</v>
      </c>
      <c r="B864">
        <v>0</v>
      </c>
    </row>
    <row r="865" spans="1:2" x14ac:dyDescent="0.2">
      <c r="A865" t="s">
        <v>4101</v>
      </c>
      <c r="B865">
        <v>0</v>
      </c>
    </row>
    <row r="866" spans="1:2" x14ac:dyDescent="0.2">
      <c r="A866" t="s">
        <v>4103</v>
      </c>
      <c r="B866">
        <v>0</v>
      </c>
    </row>
    <row r="867" spans="1:2" x14ac:dyDescent="0.2">
      <c r="A867" t="s">
        <v>4105</v>
      </c>
      <c r="B867">
        <v>0</v>
      </c>
    </row>
    <row r="868" spans="1:2" x14ac:dyDescent="0.2">
      <c r="A868" t="s">
        <v>4107</v>
      </c>
      <c r="B868">
        <v>0</v>
      </c>
    </row>
    <row r="869" spans="1:2" x14ac:dyDescent="0.2">
      <c r="A869" t="s">
        <v>4109</v>
      </c>
      <c r="B869">
        <v>0</v>
      </c>
    </row>
    <row r="870" spans="1:2" x14ac:dyDescent="0.2">
      <c r="A870" t="s">
        <v>4111</v>
      </c>
      <c r="B870">
        <v>0</v>
      </c>
    </row>
    <row r="871" spans="1:2" x14ac:dyDescent="0.2">
      <c r="A871" t="s">
        <v>4113</v>
      </c>
      <c r="B871">
        <v>0</v>
      </c>
    </row>
    <row r="872" spans="1:2" x14ac:dyDescent="0.2">
      <c r="A872" t="s">
        <v>4115</v>
      </c>
      <c r="B872">
        <v>0</v>
      </c>
    </row>
    <row r="873" spans="1:2" x14ac:dyDescent="0.2">
      <c r="A873" t="s">
        <v>3809</v>
      </c>
      <c r="B873">
        <v>0</v>
      </c>
    </row>
    <row r="874" spans="1:2" x14ac:dyDescent="0.2">
      <c r="A874" t="s">
        <v>4450</v>
      </c>
      <c r="B874">
        <v>1</v>
      </c>
    </row>
    <row r="875" spans="1:2" x14ac:dyDescent="0.2">
      <c r="A875" t="s">
        <v>4451</v>
      </c>
      <c r="B875">
        <v>1</v>
      </c>
    </row>
    <row r="876" spans="1:2" x14ac:dyDescent="0.2">
      <c r="A876" t="s">
        <v>4452</v>
      </c>
      <c r="B876">
        <v>1</v>
      </c>
    </row>
    <row r="877" spans="1:2" x14ac:dyDescent="0.2">
      <c r="A877" t="s">
        <v>4453</v>
      </c>
      <c r="B877">
        <v>1</v>
      </c>
    </row>
    <row r="878" spans="1:2" x14ac:dyDescent="0.2">
      <c r="A878" t="s">
        <v>4454</v>
      </c>
      <c r="B878">
        <v>1</v>
      </c>
    </row>
    <row r="879" spans="1:2" x14ac:dyDescent="0.2">
      <c r="A879" t="s">
        <v>4455</v>
      </c>
      <c r="B879">
        <v>1</v>
      </c>
    </row>
    <row r="880" spans="1:2" x14ac:dyDescent="0.2">
      <c r="A880" t="s">
        <v>4456</v>
      </c>
      <c r="B880">
        <v>1</v>
      </c>
    </row>
    <row r="881" spans="1:2" x14ac:dyDescent="0.2">
      <c r="A881" t="s">
        <v>4457</v>
      </c>
      <c r="B881">
        <v>1</v>
      </c>
    </row>
    <row r="882" spans="1:2" x14ac:dyDescent="0.2">
      <c r="A882" t="s">
        <v>4458</v>
      </c>
      <c r="B882">
        <v>1</v>
      </c>
    </row>
    <row r="883" spans="1:2" x14ac:dyDescent="0.2">
      <c r="A883" t="s">
        <v>4459</v>
      </c>
      <c r="B883">
        <v>1</v>
      </c>
    </row>
    <row r="884" spans="1:2" x14ac:dyDescent="0.2">
      <c r="A884" t="s">
        <v>4266</v>
      </c>
      <c r="B884">
        <v>0</v>
      </c>
    </row>
    <row r="885" spans="1:2" x14ac:dyDescent="0.2">
      <c r="A885" t="s">
        <v>4267</v>
      </c>
      <c r="B885">
        <v>0</v>
      </c>
    </row>
    <row r="886" spans="1:2" x14ac:dyDescent="0.2">
      <c r="A886" t="s">
        <v>4268</v>
      </c>
      <c r="B886">
        <v>0</v>
      </c>
    </row>
    <row r="887" spans="1:2" x14ac:dyDescent="0.2">
      <c r="A887" t="s">
        <v>4269</v>
      </c>
      <c r="B887">
        <v>0</v>
      </c>
    </row>
    <row r="888" spans="1:2" x14ac:dyDescent="0.2">
      <c r="A888" t="s">
        <v>4270</v>
      </c>
      <c r="B888">
        <v>0</v>
      </c>
    </row>
    <row r="889" spans="1:2" x14ac:dyDescent="0.2">
      <c r="A889" t="s">
        <v>4271</v>
      </c>
      <c r="B889">
        <v>0</v>
      </c>
    </row>
    <row r="890" spans="1:2" x14ac:dyDescent="0.2">
      <c r="A890" t="s">
        <v>4272</v>
      </c>
      <c r="B890">
        <v>0</v>
      </c>
    </row>
    <row r="891" spans="1:2" x14ac:dyDescent="0.2">
      <c r="A891" t="s">
        <v>4273</v>
      </c>
      <c r="B891">
        <v>0</v>
      </c>
    </row>
    <row r="892" spans="1:2" x14ac:dyDescent="0.2">
      <c r="A892" t="s">
        <v>4274</v>
      </c>
      <c r="B892">
        <v>0</v>
      </c>
    </row>
    <row r="893" spans="1:2" x14ac:dyDescent="0.2">
      <c r="A893" t="s">
        <v>4275</v>
      </c>
      <c r="B893">
        <v>0</v>
      </c>
    </row>
    <row r="894" spans="1:2" x14ac:dyDescent="0.2">
      <c r="A894" t="s">
        <v>3810</v>
      </c>
      <c r="B894" t="s">
        <v>3478</v>
      </c>
    </row>
    <row r="895" spans="1:2" x14ac:dyDescent="0.2">
      <c r="A895" t="s">
        <v>3811</v>
      </c>
      <c r="B895" t="s">
        <v>3478</v>
      </c>
    </row>
    <row r="896" spans="1:2" x14ac:dyDescent="0.2">
      <c r="A896" t="s">
        <v>4276</v>
      </c>
      <c r="B896">
        <v>0</v>
      </c>
    </row>
    <row r="897" spans="1:2" x14ac:dyDescent="0.2">
      <c r="A897" t="s">
        <v>4277</v>
      </c>
      <c r="B897">
        <v>0</v>
      </c>
    </row>
    <row r="898" spans="1:2" x14ac:dyDescent="0.2">
      <c r="A898" t="s">
        <v>4278</v>
      </c>
      <c r="B898">
        <v>0</v>
      </c>
    </row>
    <row r="899" spans="1:2" x14ac:dyDescent="0.2">
      <c r="A899" t="s">
        <v>4279</v>
      </c>
      <c r="B899">
        <v>0</v>
      </c>
    </row>
    <row r="900" spans="1:2" x14ac:dyDescent="0.2">
      <c r="A900" t="s">
        <v>4280</v>
      </c>
      <c r="B900">
        <v>0</v>
      </c>
    </row>
    <row r="901" spans="1:2" x14ac:dyDescent="0.2">
      <c r="A901" t="s">
        <v>4281</v>
      </c>
      <c r="B901">
        <v>0</v>
      </c>
    </row>
    <row r="902" spans="1:2" x14ac:dyDescent="0.2">
      <c r="A902" t="s">
        <v>4282</v>
      </c>
      <c r="B902">
        <v>0</v>
      </c>
    </row>
    <row r="903" spans="1:2" x14ac:dyDescent="0.2">
      <c r="A903" t="s">
        <v>4283</v>
      </c>
      <c r="B903">
        <v>0</v>
      </c>
    </row>
    <row r="904" spans="1:2" x14ac:dyDescent="0.2">
      <c r="A904" t="s">
        <v>4284</v>
      </c>
      <c r="B904">
        <v>0</v>
      </c>
    </row>
    <row r="905" spans="1:2" x14ac:dyDescent="0.2">
      <c r="A905" t="s">
        <v>4285</v>
      </c>
      <c r="B905">
        <v>0</v>
      </c>
    </row>
    <row r="906" spans="1:2" x14ac:dyDescent="0.2">
      <c r="A906" t="s">
        <v>3812</v>
      </c>
      <c r="B906">
        <v>1</v>
      </c>
    </row>
    <row r="907" spans="1:2" x14ac:dyDescent="0.2">
      <c r="A907" t="s">
        <v>3813</v>
      </c>
      <c r="B907">
        <v>1</v>
      </c>
    </row>
    <row r="908" spans="1:2" x14ac:dyDescent="0.2">
      <c r="A908" t="s">
        <v>3814</v>
      </c>
      <c r="B908">
        <v>1</v>
      </c>
    </row>
    <row r="909" spans="1:2" x14ac:dyDescent="0.2">
      <c r="A909" t="s">
        <v>3815</v>
      </c>
      <c r="B909">
        <v>1</v>
      </c>
    </row>
    <row r="910" spans="1:2" x14ac:dyDescent="0.2">
      <c r="A910" t="s">
        <v>3816</v>
      </c>
      <c r="B910">
        <v>1</v>
      </c>
    </row>
    <row r="911" spans="1:2" x14ac:dyDescent="0.2">
      <c r="A911" t="s">
        <v>3817</v>
      </c>
      <c r="B911">
        <v>1</v>
      </c>
    </row>
    <row r="912" spans="1:2" x14ac:dyDescent="0.2">
      <c r="A912" t="s">
        <v>3818</v>
      </c>
      <c r="B912">
        <v>1</v>
      </c>
    </row>
    <row r="913" spans="1:2" x14ac:dyDescent="0.2">
      <c r="A913" t="s">
        <v>3819</v>
      </c>
      <c r="B913">
        <v>1</v>
      </c>
    </row>
    <row r="914" spans="1:2" x14ac:dyDescent="0.2">
      <c r="A914" t="s">
        <v>3820</v>
      </c>
      <c r="B914">
        <v>1</v>
      </c>
    </row>
    <row r="915" spans="1:2" x14ac:dyDescent="0.2">
      <c r="A915" t="s">
        <v>3821</v>
      </c>
      <c r="B915">
        <v>1</v>
      </c>
    </row>
    <row r="916" spans="1:2" x14ac:dyDescent="0.2">
      <c r="A916" t="s">
        <v>3822</v>
      </c>
      <c r="B916">
        <v>1</v>
      </c>
    </row>
    <row r="917" spans="1:2" x14ac:dyDescent="0.2">
      <c r="A917" t="s">
        <v>3823</v>
      </c>
      <c r="B917">
        <v>1</v>
      </c>
    </row>
    <row r="918" spans="1:2" x14ac:dyDescent="0.2">
      <c r="A918" t="s">
        <v>4286</v>
      </c>
      <c r="B918">
        <v>1</v>
      </c>
    </row>
    <row r="919" spans="1:2" x14ac:dyDescent="0.2">
      <c r="A919" t="s">
        <v>3824</v>
      </c>
      <c r="B919">
        <v>0</v>
      </c>
    </row>
    <row r="920" spans="1:2" x14ac:dyDescent="0.2">
      <c r="A920" t="s">
        <v>3825</v>
      </c>
      <c r="B920">
        <v>0</v>
      </c>
    </row>
    <row r="921" spans="1:2" x14ac:dyDescent="0.2">
      <c r="A921" t="s">
        <v>3826</v>
      </c>
      <c r="B921">
        <v>0</v>
      </c>
    </row>
    <row r="922" spans="1:2" x14ac:dyDescent="0.2">
      <c r="A922" t="s">
        <v>3827</v>
      </c>
      <c r="B922">
        <v>0</v>
      </c>
    </row>
    <row r="923" spans="1:2" x14ac:dyDescent="0.2">
      <c r="A923" t="s">
        <v>3828</v>
      </c>
      <c r="B923">
        <v>0</v>
      </c>
    </row>
    <row r="924" spans="1:2" x14ac:dyDescent="0.2">
      <c r="A924" t="s">
        <v>3829</v>
      </c>
      <c r="B924">
        <v>0</v>
      </c>
    </row>
    <row r="925" spans="1:2" x14ac:dyDescent="0.2">
      <c r="A925" t="s">
        <v>3830</v>
      </c>
      <c r="B925">
        <v>0</v>
      </c>
    </row>
    <row r="926" spans="1:2" x14ac:dyDescent="0.2">
      <c r="A926" t="s">
        <v>3831</v>
      </c>
      <c r="B926">
        <v>0</v>
      </c>
    </row>
    <row r="927" spans="1:2" x14ac:dyDescent="0.2">
      <c r="A927" t="s">
        <v>3832</v>
      </c>
      <c r="B927">
        <v>0</v>
      </c>
    </row>
    <row r="928" spans="1:2" x14ac:dyDescent="0.2">
      <c r="A928" t="s">
        <v>3833</v>
      </c>
      <c r="B928">
        <v>0</v>
      </c>
    </row>
    <row r="929" spans="1:2" x14ac:dyDescent="0.2">
      <c r="A929" t="s">
        <v>3834</v>
      </c>
      <c r="B929">
        <v>0</v>
      </c>
    </row>
    <row r="930" spans="1:2" x14ac:dyDescent="0.2">
      <c r="A930" t="s">
        <v>3835</v>
      </c>
      <c r="B930">
        <v>0</v>
      </c>
    </row>
    <row r="931" spans="1:2" x14ac:dyDescent="0.2">
      <c r="A931" t="s">
        <v>4287</v>
      </c>
      <c r="B931">
        <v>0</v>
      </c>
    </row>
    <row r="932" spans="1:2" x14ac:dyDescent="0.2">
      <c r="A932" t="s">
        <v>3836</v>
      </c>
      <c r="B932" t="b">
        <v>0</v>
      </c>
    </row>
    <row r="933" spans="1:2" x14ac:dyDescent="0.2">
      <c r="A933" t="s">
        <v>3837</v>
      </c>
      <c r="B933" t="b">
        <v>0</v>
      </c>
    </row>
    <row r="934" spans="1:2" x14ac:dyDescent="0.2">
      <c r="A934" t="s">
        <v>3838</v>
      </c>
      <c r="B934" t="b">
        <v>0</v>
      </c>
    </row>
    <row r="935" spans="1:2" x14ac:dyDescent="0.2">
      <c r="A935" t="s">
        <v>3839</v>
      </c>
      <c r="B935" t="b">
        <v>0</v>
      </c>
    </row>
    <row r="936" spans="1:2" x14ac:dyDescent="0.2">
      <c r="A936" t="s">
        <v>3840</v>
      </c>
      <c r="B936" t="b">
        <v>0</v>
      </c>
    </row>
    <row r="937" spans="1:2" x14ac:dyDescent="0.2">
      <c r="A937" t="s">
        <v>3841</v>
      </c>
      <c r="B937" t="b">
        <v>0</v>
      </c>
    </row>
    <row r="938" spans="1:2" x14ac:dyDescent="0.2">
      <c r="A938" t="s">
        <v>3842</v>
      </c>
      <c r="B938" t="b">
        <v>0</v>
      </c>
    </row>
    <row r="939" spans="1:2" x14ac:dyDescent="0.2">
      <c r="A939" t="s">
        <v>3843</v>
      </c>
      <c r="B939" t="b">
        <v>0</v>
      </c>
    </row>
    <row r="940" spans="1:2" x14ac:dyDescent="0.2">
      <c r="A940" t="s">
        <v>3844</v>
      </c>
      <c r="B940" t="b">
        <v>0</v>
      </c>
    </row>
    <row r="941" spans="1:2" x14ac:dyDescent="0.2">
      <c r="A941" t="s">
        <v>3845</v>
      </c>
      <c r="B941" t="b">
        <v>0</v>
      </c>
    </row>
    <row r="942" spans="1:2" x14ac:dyDescent="0.2">
      <c r="A942" t="s">
        <v>3846</v>
      </c>
      <c r="B942" t="b">
        <v>0</v>
      </c>
    </row>
    <row r="943" spans="1:2" x14ac:dyDescent="0.2">
      <c r="A943" t="s">
        <v>3847</v>
      </c>
      <c r="B943" t="b">
        <v>0</v>
      </c>
    </row>
    <row r="944" spans="1:2" x14ac:dyDescent="0.2">
      <c r="A944" t="s">
        <v>3848</v>
      </c>
      <c r="B944" t="b">
        <v>0</v>
      </c>
    </row>
    <row r="945" spans="1:2" x14ac:dyDescent="0.2">
      <c r="A945" t="s">
        <v>3849</v>
      </c>
      <c r="B945" t="b">
        <v>0</v>
      </c>
    </row>
    <row r="946" spans="1:2" x14ac:dyDescent="0.2">
      <c r="A946" t="s">
        <v>4460</v>
      </c>
      <c r="B946">
        <v>2</v>
      </c>
    </row>
    <row r="947" spans="1:2" x14ac:dyDescent="0.2">
      <c r="A947" t="s">
        <v>3850</v>
      </c>
      <c r="B947">
        <v>0</v>
      </c>
    </row>
    <row r="948" spans="1:2" x14ac:dyDescent="0.2">
      <c r="A948" t="s">
        <v>3851</v>
      </c>
      <c r="B948">
        <v>0</v>
      </c>
    </row>
    <row r="949" spans="1:2" x14ac:dyDescent="0.2">
      <c r="A949" t="s">
        <v>3852</v>
      </c>
      <c r="B949">
        <v>0</v>
      </c>
    </row>
    <row r="950" spans="1:2" x14ac:dyDescent="0.2">
      <c r="A950" t="s">
        <v>3853</v>
      </c>
      <c r="B950">
        <v>0</v>
      </c>
    </row>
    <row r="951" spans="1:2" x14ac:dyDescent="0.2">
      <c r="A951" t="s">
        <v>3854</v>
      </c>
      <c r="B951">
        <v>1</v>
      </c>
    </row>
    <row r="952" spans="1:2" x14ac:dyDescent="0.2">
      <c r="A952" t="s">
        <v>3855</v>
      </c>
      <c r="B952">
        <v>1</v>
      </c>
    </row>
    <row r="953" spans="1:2" x14ac:dyDescent="0.2">
      <c r="A953" t="s">
        <v>3856</v>
      </c>
      <c r="B953">
        <v>1</v>
      </c>
    </row>
    <row r="954" spans="1:2" x14ac:dyDescent="0.2">
      <c r="A954" t="s">
        <v>3857</v>
      </c>
      <c r="B954">
        <v>1</v>
      </c>
    </row>
    <row r="955" spans="1:2" x14ac:dyDescent="0.2">
      <c r="A955" t="s">
        <v>3858</v>
      </c>
      <c r="B955">
        <v>1</v>
      </c>
    </row>
    <row r="956" spans="1:2" x14ac:dyDescent="0.2">
      <c r="A956" t="s">
        <v>3859</v>
      </c>
      <c r="B956">
        <v>1</v>
      </c>
    </row>
    <row r="957" spans="1:2" x14ac:dyDescent="0.2">
      <c r="A957" t="s">
        <v>3860</v>
      </c>
      <c r="B957">
        <v>1</v>
      </c>
    </row>
    <row r="958" spans="1:2" x14ac:dyDescent="0.2">
      <c r="A958" t="s">
        <v>3861</v>
      </c>
      <c r="B958">
        <v>1</v>
      </c>
    </row>
    <row r="959" spans="1:2" x14ac:dyDescent="0.2">
      <c r="A959" t="s">
        <v>3862</v>
      </c>
      <c r="B959">
        <v>1</v>
      </c>
    </row>
    <row r="960" spans="1:2" x14ac:dyDescent="0.2">
      <c r="A960" t="s">
        <v>3863</v>
      </c>
      <c r="B960">
        <v>1</v>
      </c>
    </row>
    <row r="961" spans="1:2" x14ac:dyDescent="0.2">
      <c r="A961" t="s">
        <v>3864</v>
      </c>
      <c r="B961">
        <v>1</v>
      </c>
    </row>
    <row r="962" spans="1:2" x14ac:dyDescent="0.2">
      <c r="A962" t="s">
        <v>3865</v>
      </c>
      <c r="B962">
        <v>1</v>
      </c>
    </row>
    <row r="963" spans="1:2" x14ac:dyDescent="0.2">
      <c r="A963" t="s">
        <v>3866</v>
      </c>
      <c r="B963">
        <v>1</v>
      </c>
    </row>
    <row r="964" spans="1:2" x14ac:dyDescent="0.2">
      <c r="A964" t="s">
        <v>3867</v>
      </c>
      <c r="B964">
        <v>1</v>
      </c>
    </row>
    <row r="965" spans="1:2" x14ac:dyDescent="0.2">
      <c r="A965" t="s">
        <v>3868</v>
      </c>
      <c r="B965">
        <v>1</v>
      </c>
    </row>
    <row r="966" spans="1:2" x14ac:dyDescent="0.2">
      <c r="A966" t="s">
        <v>3869</v>
      </c>
      <c r="B966">
        <v>1</v>
      </c>
    </row>
    <row r="967" spans="1:2" x14ac:dyDescent="0.2">
      <c r="A967" t="s">
        <v>3870</v>
      </c>
      <c r="B967">
        <v>1</v>
      </c>
    </row>
    <row r="968" spans="1:2" x14ac:dyDescent="0.2">
      <c r="A968" t="s">
        <v>3871</v>
      </c>
      <c r="B968">
        <v>1</v>
      </c>
    </row>
    <row r="969" spans="1:2" x14ac:dyDescent="0.2">
      <c r="A969" t="s">
        <v>3872</v>
      </c>
      <c r="B969">
        <v>5000</v>
      </c>
    </row>
    <row r="970" spans="1:2" x14ac:dyDescent="0.2">
      <c r="A970" t="s">
        <v>3873</v>
      </c>
      <c r="B970">
        <v>1</v>
      </c>
    </row>
    <row r="971" spans="1:2" x14ac:dyDescent="0.2">
      <c r="A971" t="s">
        <v>3874</v>
      </c>
      <c r="B971">
        <v>2</v>
      </c>
    </row>
    <row r="972" spans="1:2" x14ac:dyDescent="0.2">
      <c r="A972" t="s">
        <v>3875</v>
      </c>
      <c r="B972">
        <v>2</v>
      </c>
    </row>
    <row r="973" spans="1:2" x14ac:dyDescent="0.2">
      <c r="A973" t="s">
        <v>3876</v>
      </c>
      <c r="B973">
        <v>0</v>
      </c>
    </row>
    <row r="974" spans="1:2" x14ac:dyDescent="0.2">
      <c r="A974" t="s">
        <v>3877</v>
      </c>
      <c r="B974">
        <v>5000</v>
      </c>
    </row>
    <row r="975" spans="1:2" x14ac:dyDescent="0.2">
      <c r="A975" t="s">
        <v>3878</v>
      </c>
      <c r="B975">
        <v>1</v>
      </c>
    </row>
    <row r="976" spans="1:2" x14ac:dyDescent="0.2">
      <c r="A976" t="s">
        <v>3879</v>
      </c>
      <c r="B976">
        <v>5000</v>
      </c>
    </row>
    <row r="977" spans="1:2" x14ac:dyDescent="0.2">
      <c r="A977" t="s">
        <v>3880</v>
      </c>
      <c r="B977">
        <v>5000</v>
      </c>
    </row>
    <row r="978" spans="1:2" x14ac:dyDescent="0.2">
      <c r="A978" t="s">
        <v>4691</v>
      </c>
      <c r="B978">
        <v>5000</v>
      </c>
    </row>
    <row r="979" spans="1:2" x14ac:dyDescent="0.2">
      <c r="A979" t="s">
        <v>3881</v>
      </c>
      <c r="B979">
        <v>5000</v>
      </c>
    </row>
    <row r="980" spans="1:2" x14ac:dyDescent="0.2">
      <c r="A980" t="s">
        <v>3882</v>
      </c>
      <c r="B980" t="b">
        <v>0</v>
      </c>
    </row>
    <row r="981" spans="1:2" x14ac:dyDescent="0.2">
      <c r="A981" t="s">
        <v>3883</v>
      </c>
      <c r="B981">
        <v>5000</v>
      </c>
    </row>
    <row r="982" spans="1:2" x14ac:dyDescent="0.2">
      <c r="A982" t="s">
        <v>4692</v>
      </c>
      <c r="B982">
        <v>5000</v>
      </c>
    </row>
    <row r="983" spans="1:2" x14ac:dyDescent="0.2">
      <c r="A983" t="s">
        <v>3884</v>
      </c>
      <c r="B983">
        <v>5000</v>
      </c>
    </row>
    <row r="984" spans="1:2" x14ac:dyDescent="0.2">
      <c r="A984" t="s">
        <v>1527</v>
      </c>
      <c r="B984" t="b">
        <v>0</v>
      </c>
    </row>
    <row r="985" spans="1:2" x14ac:dyDescent="0.2">
      <c r="A985" t="s">
        <v>1528</v>
      </c>
      <c r="B985" t="b">
        <v>0</v>
      </c>
    </row>
    <row r="986" spans="1:2" x14ac:dyDescent="0.2">
      <c r="A986" t="s">
        <v>1529</v>
      </c>
      <c r="B986" t="b">
        <v>0</v>
      </c>
    </row>
    <row r="987" spans="1:2" x14ac:dyDescent="0.2">
      <c r="A987" t="s">
        <v>1530</v>
      </c>
      <c r="B987" t="b">
        <v>0</v>
      </c>
    </row>
    <row r="988" spans="1:2" x14ac:dyDescent="0.2">
      <c r="A988" t="s">
        <v>1531</v>
      </c>
      <c r="B988" t="b">
        <v>0</v>
      </c>
    </row>
    <row r="989" spans="1:2" x14ac:dyDescent="0.2">
      <c r="A989" t="s">
        <v>1532</v>
      </c>
      <c r="B989" t="b">
        <v>0</v>
      </c>
    </row>
    <row r="990" spans="1:2" x14ac:dyDescent="0.2">
      <c r="A990" t="s">
        <v>1533</v>
      </c>
      <c r="B990" t="b">
        <v>0</v>
      </c>
    </row>
    <row r="991" spans="1:2" x14ac:dyDescent="0.2">
      <c r="A991" t="s">
        <v>1534</v>
      </c>
      <c r="B991" t="b">
        <v>0</v>
      </c>
    </row>
    <row r="992" spans="1:2" x14ac:dyDescent="0.2">
      <c r="A992" t="s">
        <v>1535</v>
      </c>
      <c r="B992" t="b">
        <v>0</v>
      </c>
    </row>
    <row r="993" spans="1:2" x14ac:dyDescent="0.2">
      <c r="A993" t="s">
        <v>1536</v>
      </c>
      <c r="B993" t="b">
        <v>0</v>
      </c>
    </row>
    <row r="994" spans="1:2" x14ac:dyDescent="0.2">
      <c r="A994" t="s">
        <v>1537</v>
      </c>
      <c r="B994" t="b">
        <v>0</v>
      </c>
    </row>
    <row r="995" spans="1:2" x14ac:dyDescent="0.2">
      <c r="A995" t="s">
        <v>1538</v>
      </c>
      <c r="B995" t="b">
        <v>0</v>
      </c>
    </row>
    <row r="996" spans="1:2" x14ac:dyDescent="0.2">
      <c r="A996" t="s">
        <v>1539</v>
      </c>
      <c r="B996" t="b">
        <v>0</v>
      </c>
    </row>
    <row r="997" spans="1:2" x14ac:dyDescent="0.2">
      <c r="A997" t="s">
        <v>1540</v>
      </c>
      <c r="B997" t="b">
        <v>0</v>
      </c>
    </row>
    <row r="998" spans="1:2" x14ac:dyDescent="0.2">
      <c r="A998" t="s">
        <v>1541</v>
      </c>
      <c r="B998" t="b">
        <v>0</v>
      </c>
    </row>
    <row r="999" spans="1:2" x14ac:dyDescent="0.2">
      <c r="A999" t="s">
        <v>1542</v>
      </c>
      <c r="B999" t="b">
        <v>0</v>
      </c>
    </row>
    <row r="1000" spans="1:2" x14ac:dyDescent="0.2">
      <c r="A1000" t="s">
        <v>1543</v>
      </c>
      <c r="B1000" t="b">
        <v>0</v>
      </c>
    </row>
    <row r="1001" spans="1:2" x14ac:dyDescent="0.2">
      <c r="A1001" t="s">
        <v>1544</v>
      </c>
      <c r="B1001" t="b">
        <v>0</v>
      </c>
    </row>
    <row r="1002" spans="1:2" x14ac:dyDescent="0.2">
      <c r="A1002" t="s">
        <v>1545</v>
      </c>
      <c r="B1002" t="b">
        <v>0</v>
      </c>
    </row>
    <row r="1003" spans="1:2" x14ac:dyDescent="0.2">
      <c r="A1003" t="s">
        <v>1546</v>
      </c>
      <c r="B1003" t="b">
        <v>0</v>
      </c>
    </row>
    <row r="1004" spans="1:2" x14ac:dyDescent="0.2">
      <c r="A1004" t="s">
        <v>1547</v>
      </c>
      <c r="B1004" t="b">
        <v>0</v>
      </c>
    </row>
    <row r="1005" spans="1:2" x14ac:dyDescent="0.2">
      <c r="A1005" t="s">
        <v>1548</v>
      </c>
      <c r="B1005" t="b">
        <v>0</v>
      </c>
    </row>
    <row r="1006" spans="1:2" x14ac:dyDescent="0.2">
      <c r="A1006" t="s">
        <v>1549</v>
      </c>
      <c r="B1006" t="b">
        <v>0</v>
      </c>
    </row>
    <row r="1007" spans="1:2" x14ac:dyDescent="0.2">
      <c r="A1007" t="s">
        <v>1550</v>
      </c>
      <c r="B1007" t="b">
        <v>0</v>
      </c>
    </row>
    <row r="1008" spans="1:2" x14ac:dyDescent="0.2">
      <c r="A1008" t="s">
        <v>1551</v>
      </c>
      <c r="B1008" t="b">
        <v>0</v>
      </c>
    </row>
    <row r="1009" spans="1:2" x14ac:dyDescent="0.2">
      <c r="A1009" t="s">
        <v>1552</v>
      </c>
      <c r="B1009" t="b">
        <v>0</v>
      </c>
    </row>
    <row r="1010" spans="1:2" x14ac:dyDescent="0.2">
      <c r="A1010" t="s">
        <v>7051</v>
      </c>
      <c r="B1010" t="b">
        <v>0</v>
      </c>
    </row>
    <row r="1011" spans="1:2" x14ac:dyDescent="0.2">
      <c r="A1011" t="s">
        <v>1553</v>
      </c>
      <c r="B1011" t="b">
        <v>0</v>
      </c>
    </row>
    <row r="1012" spans="1:2" x14ac:dyDescent="0.2">
      <c r="A1012" t="s">
        <v>1554</v>
      </c>
      <c r="B1012" t="b">
        <v>0</v>
      </c>
    </row>
    <row r="1013" spans="1:2" x14ac:dyDescent="0.2">
      <c r="A1013" t="s">
        <v>1555</v>
      </c>
      <c r="B1013" t="b">
        <v>0</v>
      </c>
    </row>
    <row r="1014" spans="1:2" x14ac:dyDescent="0.2">
      <c r="A1014" t="s">
        <v>1556</v>
      </c>
      <c r="B1014" t="b">
        <v>0</v>
      </c>
    </row>
    <row r="1015" spans="1:2" x14ac:dyDescent="0.2">
      <c r="A1015" t="s">
        <v>1557</v>
      </c>
      <c r="B1015" t="b">
        <v>0</v>
      </c>
    </row>
    <row r="1016" spans="1:2" x14ac:dyDescent="0.2">
      <c r="A1016" t="s">
        <v>1558</v>
      </c>
      <c r="B1016" t="b">
        <v>0</v>
      </c>
    </row>
    <row r="1017" spans="1:2" x14ac:dyDescent="0.2">
      <c r="A1017" t="s">
        <v>1559</v>
      </c>
      <c r="B1017" t="b">
        <v>0</v>
      </c>
    </row>
    <row r="1018" spans="1:2" x14ac:dyDescent="0.2">
      <c r="A1018" t="s">
        <v>1560</v>
      </c>
      <c r="B1018" t="b">
        <v>0</v>
      </c>
    </row>
    <row r="1019" spans="1:2" x14ac:dyDescent="0.2">
      <c r="A1019" t="s">
        <v>1561</v>
      </c>
      <c r="B1019" t="b">
        <v>0</v>
      </c>
    </row>
    <row r="1020" spans="1:2" x14ac:dyDescent="0.2">
      <c r="A1020" t="s">
        <v>1562</v>
      </c>
      <c r="B1020" t="b">
        <v>0</v>
      </c>
    </row>
    <row r="1021" spans="1:2" x14ac:dyDescent="0.2">
      <c r="A1021" t="s">
        <v>1563</v>
      </c>
      <c r="B1021" t="b">
        <v>0</v>
      </c>
    </row>
    <row r="1022" spans="1:2" x14ac:dyDescent="0.2">
      <c r="A1022" t="s">
        <v>1564</v>
      </c>
      <c r="B1022" t="b">
        <v>0</v>
      </c>
    </row>
    <row r="1023" spans="1:2" x14ac:dyDescent="0.2">
      <c r="A1023" t="s">
        <v>1565</v>
      </c>
      <c r="B1023" t="b">
        <v>0</v>
      </c>
    </row>
    <row r="1024" spans="1:2" x14ac:dyDescent="0.2">
      <c r="A1024" t="s">
        <v>1566</v>
      </c>
      <c r="B1024" t="b">
        <v>0</v>
      </c>
    </row>
    <row r="1025" spans="1:2" x14ac:dyDescent="0.2">
      <c r="A1025" t="s">
        <v>1567</v>
      </c>
      <c r="B1025" t="b">
        <v>0</v>
      </c>
    </row>
    <row r="1026" spans="1:2" x14ac:dyDescent="0.2">
      <c r="A1026" t="s">
        <v>1568</v>
      </c>
      <c r="B1026" t="b">
        <v>0</v>
      </c>
    </row>
    <row r="1027" spans="1:2" x14ac:dyDescent="0.2">
      <c r="A1027" t="s">
        <v>1569</v>
      </c>
      <c r="B1027" t="b">
        <v>0</v>
      </c>
    </row>
    <row r="1028" spans="1:2" x14ac:dyDescent="0.2">
      <c r="A1028" t="s">
        <v>1570</v>
      </c>
      <c r="B1028" t="b">
        <v>0</v>
      </c>
    </row>
    <row r="1029" spans="1:2" x14ac:dyDescent="0.2">
      <c r="A1029" t="s">
        <v>1571</v>
      </c>
      <c r="B1029" t="b">
        <v>0</v>
      </c>
    </row>
    <row r="1030" spans="1:2" x14ac:dyDescent="0.2">
      <c r="A1030" t="s">
        <v>1572</v>
      </c>
      <c r="B1030" t="b">
        <v>0</v>
      </c>
    </row>
    <row r="1031" spans="1:2" x14ac:dyDescent="0.2">
      <c r="A1031" t="s">
        <v>1573</v>
      </c>
      <c r="B1031" t="b">
        <v>0</v>
      </c>
    </row>
    <row r="1032" spans="1:2" x14ac:dyDescent="0.2">
      <c r="A1032" t="s">
        <v>1574</v>
      </c>
      <c r="B1032" t="b">
        <v>0</v>
      </c>
    </row>
    <row r="1033" spans="1:2" x14ac:dyDescent="0.2">
      <c r="A1033" t="s">
        <v>1575</v>
      </c>
      <c r="B1033" t="b">
        <v>0</v>
      </c>
    </row>
    <row r="1034" spans="1:2" x14ac:dyDescent="0.2">
      <c r="A1034" t="s">
        <v>1576</v>
      </c>
      <c r="B1034" t="b">
        <v>0</v>
      </c>
    </row>
    <row r="1035" spans="1:2" x14ac:dyDescent="0.2">
      <c r="A1035" t="s">
        <v>1577</v>
      </c>
      <c r="B1035" t="b">
        <v>0</v>
      </c>
    </row>
    <row r="1036" spans="1:2" x14ac:dyDescent="0.2">
      <c r="A1036" t="s">
        <v>1578</v>
      </c>
      <c r="B1036" t="b">
        <v>0</v>
      </c>
    </row>
    <row r="1037" spans="1:2" x14ac:dyDescent="0.2">
      <c r="A1037" t="s">
        <v>1579</v>
      </c>
      <c r="B1037" t="b">
        <v>0</v>
      </c>
    </row>
    <row r="1038" spans="1:2" x14ac:dyDescent="0.2">
      <c r="A1038" t="s">
        <v>1580</v>
      </c>
      <c r="B1038" t="b">
        <v>0</v>
      </c>
    </row>
    <row r="1039" spans="1:2" x14ac:dyDescent="0.2">
      <c r="A1039" t="s">
        <v>1581</v>
      </c>
      <c r="B1039" t="b">
        <v>0</v>
      </c>
    </row>
    <row r="1040" spans="1:2" x14ac:dyDescent="0.2">
      <c r="A1040" t="s">
        <v>1582</v>
      </c>
      <c r="B1040" t="b">
        <v>0</v>
      </c>
    </row>
    <row r="1041" spans="1:2" x14ac:dyDescent="0.2">
      <c r="A1041" t="s">
        <v>1583</v>
      </c>
      <c r="B1041" t="b">
        <v>0</v>
      </c>
    </row>
    <row r="1042" spans="1:2" x14ac:dyDescent="0.2">
      <c r="A1042" t="s">
        <v>1584</v>
      </c>
      <c r="B1042" t="b">
        <v>0</v>
      </c>
    </row>
    <row r="1043" spans="1:2" x14ac:dyDescent="0.2">
      <c r="A1043" t="s">
        <v>1585</v>
      </c>
      <c r="B1043" t="b">
        <v>0</v>
      </c>
    </row>
    <row r="1044" spans="1:2" x14ac:dyDescent="0.2">
      <c r="A1044" t="s">
        <v>1586</v>
      </c>
      <c r="B1044" t="b">
        <v>0</v>
      </c>
    </row>
    <row r="1045" spans="1:2" x14ac:dyDescent="0.2">
      <c r="A1045" t="s">
        <v>1587</v>
      </c>
      <c r="B1045" t="b">
        <v>0</v>
      </c>
    </row>
    <row r="1046" spans="1:2" x14ac:dyDescent="0.2">
      <c r="A1046" t="s">
        <v>1588</v>
      </c>
      <c r="B1046" t="b">
        <v>0</v>
      </c>
    </row>
    <row r="1047" spans="1:2" x14ac:dyDescent="0.2">
      <c r="A1047" t="s">
        <v>1589</v>
      </c>
      <c r="B1047" t="b">
        <v>0</v>
      </c>
    </row>
    <row r="1048" spans="1:2" x14ac:dyDescent="0.2">
      <c r="A1048" t="s">
        <v>1590</v>
      </c>
      <c r="B1048" t="b">
        <v>0</v>
      </c>
    </row>
    <row r="1049" spans="1:2" x14ac:dyDescent="0.2">
      <c r="A1049" t="s">
        <v>1591</v>
      </c>
      <c r="B1049" t="b">
        <v>0</v>
      </c>
    </row>
    <row r="1050" spans="1:2" x14ac:dyDescent="0.2">
      <c r="A1050" t="s">
        <v>1592</v>
      </c>
      <c r="B1050" t="b">
        <v>0</v>
      </c>
    </row>
    <row r="1051" spans="1:2" x14ac:dyDescent="0.2">
      <c r="A1051" t="s">
        <v>1593</v>
      </c>
      <c r="B1051" t="b">
        <v>0</v>
      </c>
    </row>
    <row r="1052" spans="1:2" x14ac:dyDescent="0.2">
      <c r="A1052" t="s">
        <v>1594</v>
      </c>
      <c r="B1052" t="b">
        <v>0</v>
      </c>
    </row>
    <row r="1053" spans="1:2" x14ac:dyDescent="0.2">
      <c r="A1053" t="s">
        <v>1595</v>
      </c>
      <c r="B1053" t="b">
        <v>0</v>
      </c>
    </row>
    <row r="1054" spans="1:2" x14ac:dyDescent="0.2">
      <c r="A1054" t="s">
        <v>1596</v>
      </c>
      <c r="B1054" t="b">
        <v>0</v>
      </c>
    </row>
    <row r="1055" spans="1:2" x14ac:dyDescent="0.2">
      <c r="A1055" t="s">
        <v>1597</v>
      </c>
      <c r="B1055" t="b">
        <v>0</v>
      </c>
    </row>
    <row r="1056" spans="1:2" x14ac:dyDescent="0.2">
      <c r="A1056" t="s">
        <v>1598</v>
      </c>
      <c r="B1056" t="b">
        <v>0</v>
      </c>
    </row>
    <row r="1057" spans="1:2" x14ac:dyDescent="0.2">
      <c r="A1057" t="s">
        <v>1599</v>
      </c>
      <c r="B1057" t="b">
        <v>0</v>
      </c>
    </row>
    <row r="1058" spans="1:2" x14ac:dyDescent="0.2">
      <c r="A1058" t="s">
        <v>1600</v>
      </c>
      <c r="B1058" t="b">
        <v>0</v>
      </c>
    </row>
    <row r="1059" spans="1:2" x14ac:dyDescent="0.2">
      <c r="A1059" t="s">
        <v>1601</v>
      </c>
      <c r="B1059" t="b">
        <v>0</v>
      </c>
    </row>
    <row r="1060" spans="1:2" x14ac:dyDescent="0.2">
      <c r="A1060" t="s">
        <v>1602</v>
      </c>
      <c r="B1060" t="b">
        <v>0</v>
      </c>
    </row>
    <row r="1061" spans="1:2" x14ac:dyDescent="0.2">
      <c r="A1061" t="s">
        <v>1603</v>
      </c>
      <c r="B1061" t="b">
        <v>0</v>
      </c>
    </row>
    <row r="1062" spans="1:2" x14ac:dyDescent="0.2">
      <c r="A1062" t="s">
        <v>1604</v>
      </c>
      <c r="B1062" t="b">
        <v>0</v>
      </c>
    </row>
    <row r="1063" spans="1:2" x14ac:dyDescent="0.2">
      <c r="A1063" t="s">
        <v>1605</v>
      </c>
      <c r="B1063" t="b">
        <v>0</v>
      </c>
    </row>
    <row r="1064" spans="1:2" x14ac:dyDescent="0.2">
      <c r="A1064" t="s">
        <v>1606</v>
      </c>
      <c r="B1064" t="b">
        <v>0</v>
      </c>
    </row>
    <row r="1065" spans="1:2" x14ac:dyDescent="0.2">
      <c r="A1065" t="s">
        <v>1607</v>
      </c>
      <c r="B1065" t="b">
        <v>0</v>
      </c>
    </row>
    <row r="1066" spans="1:2" x14ac:dyDescent="0.2">
      <c r="A1066" t="s">
        <v>1608</v>
      </c>
      <c r="B1066" t="b">
        <v>0</v>
      </c>
    </row>
    <row r="1067" spans="1:2" x14ac:dyDescent="0.2">
      <c r="A1067" t="s">
        <v>1609</v>
      </c>
      <c r="B1067" t="b">
        <v>0</v>
      </c>
    </row>
    <row r="1068" spans="1:2" x14ac:dyDescent="0.2">
      <c r="A1068" t="s">
        <v>1610</v>
      </c>
      <c r="B1068" t="b">
        <v>0</v>
      </c>
    </row>
    <row r="1069" spans="1:2" x14ac:dyDescent="0.2">
      <c r="A1069" t="s">
        <v>1611</v>
      </c>
      <c r="B1069" t="b">
        <v>0</v>
      </c>
    </row>
    <row r="1070" spans="1:2" x14ac:dyDescent="0.2">
      <c r="A1070" t="s">
        <v>1612</v>
      </c>
      <c r="B1070" t="b">
        <v>0</v>
      </c>
    </row>
    <row r="1071" spans="1:2" x14ac:dyDescent="0.2">
      <c r="A1071" t="s">
        <v>4770</v>
      </c>
      <c r="B1071" t="b">
        <v>0</v>
      </c>
    </row>
    <row r="1072" spans="1:2" x14ac:dyDescent="0.2">
      <c r="A1072" t="s">
        <v>1613</v>
      </c>
      <c r="B1072" t="b">
        <v>0</v>
      </c>
    </row>
    <row r="1073" spans="1:2" x14ac:dyDescent="0.2">
      <c r="A1073" t="s">
        <v>1614</v>
      </c>
      <c r="B1073" t="b">
        <v>0</v>
      </c>
    </row>
    <row r="1074" spans="1:2" x14ac:dyDescent="0.2">
      <c r="A1074" t="s">
        <v>1615</v>
      </c>
      <c r="B1074">
        <v>0</v>
      </c>
    </row>
    <row r="1075" spans="1:2" x14ac:dyDescent="0.2">
      <c r="A1075" t="s">
        <v>1616</v>
      </c>
      <c r="B1075">
        <v>1</v>
      </c>
    </row>
    <row r="1076" spans="1:2" x14ac:dyDescent="0.2">
      <c r="A1076" t="s">
        <v>1617</v>
      </c>
      <c r="B1076">
        <v>0</v>
      </c>
    </row>
    <row r="1077" spans="1:2" x14ac:dyDescent="0.2">
      <c r="A1077" t="s">
        <v>1618</v>
      </c>
      <c r="B1077">
        <v>1</v>
      </c>
    </row>
    <row r="1078" spans="1:2" x14ac:dyDescent="0.2">
      <c r="A1078" t="s">
        <v>1619</v>
      </c>
      <c r="B1078">
        <v>0</v>
      </c>
    </row>
    <row r="1079" spans="1:2" x14ac:dyDescent="0.2">
      <c r="A1079" t="s">
        <v>1620</v>
      </c>
      <c r="B1079">
        <v>1</v>
      </c>
    </row>
    <row r="1080" spans="1:2" x14ac:dyDescent="0.2">
      <c r="A1080" t="s">
        <v>1621</v>
      </c>
      <c r="B1080">
        <v>0</v>
      </c>
    </row>
    <row r="1081" spans="1:2" x14ac:dyDescent="0.2">
      <c r="A1081" t="s">
        <v>1622</v>
      </c>
      <c r="B1081">
        <v>1</v>
      </c>
    </row>
    <row r="1082" spans="1:2" x14ac:dyDescent="0.2">
      <c r="A1082" t="s">
        <v>1623</v>
      </c>
      <c r="B1082">
        <v>0</v>
      </c>
    </row>
    <row r="1083" spans="1:2" x14ac:dyDescent="0.2">
      <c r="A1083" t="s">
        <v>7057</v>
      </c>
      <c r="B1083" t="s">
        <v>3478</v>
      </c>
    </row>
    <row r="1084" spans="1:2" x14ac:dyDescent="0.2">
      <c r="A1084" t="s">
        <v>1624</v>
      </c>
      <c r="B1084">
        <v>0</v>
      </c>
    </row>
    <row r="1085" spans="1:2" x14ac:dyDescent="0.2">
      <c r="A1085" t="s">
        <v>1625</v>
      </c>
      <c r="B1085">
        <v>0</v>
      </c>
    </row>
    <row r="1086" spans="1:2" x14ac:dyDescent="0.2">
      <c r="A1086" t="s">
        <v>1626</v>
      </c>
      <c r="B1086">
        <v>0</v>
      </c>
    </row>
    <row r="1087" spans="1:2" x14ac:dyDescent="0.2">
      <c r="A1087" t="s">
        <v>1627</v>
      </c>
      <c r="B1087">
        <v>1</v>
      </c>
    </row>
    <row r="1088" spans="1:2" x14ac:dyDescent="0.2">
      <c r="A1088" t="s">
        <v>1628</v>
      </c>
      <c r="B1088">
        <v>1</v>
      </c>
    </row>
    <row r="1089" spans="1:2" x14ac:dyDescent="0.2">
      <c r="A1089" t="s">
        <v>1629</v>
      </c>
      <c r="B1089">
        <v>1</v>
      </c>
    </row>
    <row r="1090" spans="1:2" x14ac:dyDescent="0.2">
      <c r="A1090" t="s">
        <v>1630</v>
      </c>
      <c r="B1090">
        <v>1</v>
      </c>
    </row>
    <row r="1091" spans="1:2" x14ac:dyDescent="0.2">
      <c r="A1091" t="s">
        <v>1631</v>
      </c>
      <c r="B1091">
        <v>1</v>
      </c>
    </row>
    <row r="1092" spans="1:2" x14ac:dyDescent="0.2">
      <c r="A1092" t="s">
        <v>1632</v>
      </c>
      <c r="B1092">
        <v>1</v>
      </c>
    </row>
    <row r="1093" spans="1:2" x14ac:dyDescent="0.2">
      <c r="A1093" t="s">
        <v>1633</v>
      </c>
      <c r="B1093">
        <v>1</v>
      </c>
    </row>
    <row r="1094" spans="1:2" x14ac:dyDescent="0.2">
      <c r="A1094" t="s">
        <v>1634</v>
      </c>
      <c r="B1094">
        <v>1</v>
      </c>
    </row>
    <row r="1095" spans="1:2" x14ac:dyDescent="0.2">
      <c r="A1095" t="s">
        <v>1635</v>
      </c>
      <c r="B1095">
        <v>1</v>
      </c>
    </row>
    <row r="1096" spans="1:2" x14ac:dyDescent="0.2">
      <c r="A1096" t="s">
        <v>1636</v>
      </c>
      <c r="B1096">
        <v>1</v>
      </c>
    </row>
    <row r="1097" spans="1:2" x14ac:dyDescent="0.2">
      <c r="A1097" t="s">
        <v>1637</v>
      </c>
      <c r="B1097">
        <v>0</v>
      </c>
    </row>
    <row r="1098" spans="1:2" x14ac:dyDescent="0.2">
      <c r="A1098" t="s">
        <v>1638</v>
      </c>
      <c r="B1098">
        <v>50</v>
      </c>
    </row>
    <row r="1099" spans="1:2" x14ac:dyDescent="0.2">
      <c r="A1099" t="s">
        <v>1639</v>
      </c>
      <c r="B1099" t="s">
        <v>3478</v>
      </c>
    </row>
    <row r="1100" spans="1:2" x14ac:dyDescent="0.2">
      <c r="A1100" t="s">
        <v>1524</v>
      </c>
      <c r="B1100">
        <v>50</v>
      </c>
    </row>
    <row r="1101" spans="1:2" x14ac:dyDescent="0.2">
      <c r="A1101" t="s">
        <v>3885</v>
      </c>
      <c r="B1101">
        <v>0</v>
      </c>
    </row>
    <row r="1102" spans="1:2" x14ac:dyDescent="0.2">
      <c r="A1102" t="s">
        <v>4293</v>
      </c>
      <c r="B1102">
        <v>1</v>
      </c>
    </row>
    <row r="1103" spans="1:2" x14ac:dyDescent="0.2">
      <c r="A1103" t="s">
        <v>4294</v>
      </c>
      <c r="B1103">
        <v>1</v>
      </c>
    </row>
    <row r="1104" spans="1:2" x14ac:dyDescent="0.2">
      <c r="A1104" t="s">
        <v>4295</v>
      </c>
      <c r="B1104">
        <v>1</v>
      </c>
    </row>
    <row r="1105" spans="1:2" x14ac:dyDescent="0.2">
      <c r="A1105" t="s">
        <v>4296</v>
      </c>
      <c r="B1105">
        <v>1</v>
      </c>
    </row>
    <row r="1106" spans="1:2" x14ac:dyDescent="0.2">
      <c r="A1106" t="s">
        <v>4297</v>
      </c>
      <c r="B1106">
        <v>1</v>
      </c>
    </row>
    <row r="1107" spans="1:2" x14ac:dyDescent="0.2">
      <c r="A1107" t="s">
        <v>4298</v>
      </c>
      <c r="B1107">
        <v>1</v>
      </c>
    </row>
    <row r="1108" spans="1:2" x14ac:dyDescent="0.2">
      <c r="A1108" t="s">
        <v>4299</v>
      </c>
      <c r="B1108">
        <v>1</v>
      </c>
    </row>
    <row r="1109" spans="1:2" x14ac:dyDescent="0.2">
      <c r="A1109" t="s">
        <v>4300</v>
      </c>
      <c r="B1109">
        <v>1</v>
      </c>
    </row>
    <row r="1110" spans="1:2" x14ac:dyDescent="0.2">
      <c r="A1110" t="s">
        <v>4301</v>
      </c>
      <c r="B1110">
        <v>1</v>
      </c>
    </row>
    <row r="1111" spans="1:2" x14ac:dyDescent="0.2">
      <c r="A1111" t="s">
        <v>4302</v>
      </c>
      <c r="B1111">
        <v>1</v>
      </c>
    </row>
    <row r="1112" spans="1:2" x14ac:dyDescent="0.2">
      <c r="A1112" t="s">
        <v>4303</v>
      </c>
      <c r="B1112">
        <v>0</v>
      </c>
    </row>
    <row r="1113" spans="1:2" x14ac:dyDescent="0.2">
      <c r="A1113" t="s">
        <v>4304</v>
      </c>
      <c r="B1113">
        <v>0</v>
      </c>
    </row>
    <row r="1114" spans="1:2" x14ac:dyDescent="0.2">
      <c r="A1114" t="s">
        <v>4305</v>
      </c>
      <c r="B1114">
        <v>0</v>
      </c>
    </row>
    <row r="1115" spans="1:2" x14ac:dyDescent="0.2">
      <c r="A1115" t="s">
        <v>4306</v>
      </c>
      <c r="B1115">
        <v>0</v>
      </c>
    </row>
    <row r="1116" spans="1:2" x14ac:dyDescent="0.2">
      <c r="A1116" t="s">
        <v>4307</v>
      </c>
      <c r="B1116">
        <v>0</v>
      </c>
    </row>
    <row r="1117" spans="1:2" x14ac:dyDescent="0.2">
      <c r="A1117" t="s">
        <v>4308</v>
      </c>
      <c r="B1117">
        <v>0</v>
      </c>
    </row>
    <row r="1118" spans="1:2" x14ac:dyDescent="0.2">
      <c r="A1118" t="s">
        <v>4309</v>
      </c>
      <c r="B1118">
        <v>0</v>
      </c>
    </row>
    <row r="1119" spans="1:2" x14ac:dyDescent="0.2">
      <c r="A1119" t="s">
        <v>4310</v>
      </c>
      <c r="B1119">
        <v>0</v>
      </c>
    </row>
    <row r="1120" spans="1:2" x14ac:dyDescent="0.2">
      <c r="A1120" t="s">
        <v>4311</v>
      </c>
      <c r="B1120">
        <v>0</v>
      </c>
    </row>
    <row r="1121" spans="1:2" x14ac:dyDescent="0.2">
      <c r="A1121" t="s">
        <v>4312</v>
      </c>
      <c r="B1121">
        <v>0</v>
      </c>
    </row>
    <row r="1122" spans="1:2" x14ac:dyDescent="0.2">
      <c r="A1122" t="s">
        <v>3886</v>
      </c>
      <c r="B1122" t="s">
        <v>3478</v>
      </c>
    </row>
    <row r="1123" spans="1:2" x14ac:dyDescent="0.2">
      <c r="A1123" t="s">
        <v>3887</v>
      </c>
      <c r="B1123" t="s">
        <v>3478</v>
      </c>
    </row>
    <row r="1124" spans="1:2" x14ac:dyDescent="0.2">
      <c r="A1124" t="s">
        <v>4313</v>
      </c>
      <c r="B1124">
        <v>0</v>
      </c>
    </row>
    <row r="1125" spans="1:2" x14ac:dyDescent="0.2">
      <c r="A1125" t="s">
        <v>4314</v>
      </c>
      <c r="B1125">
        <v>0</v>
      </c>
    </row>
    <row r="1126" spans="1:2" x14ac:dyDescent="0.2">
      <c r="A1126" t="s">
        <v>4315</v>
      </c>
      <c r="B1126">
        <v>0</v>
      </c>
    </row>
    <row r="1127" spans="1:2" x14ac:dyDescent="0.2">
      <c r="A1127" t="s">
        <v>4316</v>
      </c>
      <c r="B1127">
        <v>0</v>
      </c>
    </row>
    <row r="1128" spans="1:2" x14ac:dyDescent="0.2">
      <c r="A1128" t="s">
        <v>4317</v>
      </c>
      <c r="B1128">
        <v>0</v>
      </c>
    </row>
    <row r="1129" spans="1:2" x14ac:dyDescent="0.2">
      <c r="A1129" t="s">
        <v>4318</v>
      </c>
      <c r="B1129">
        <v>0</v>
      </c>
    </row>
    <row r="1130" spans="1:2" x14ac:dyDescent="0.2">
      <c r="A1130" t="s">
        <v>4319</v>
      </c>
      <c r="B1130">
        <v>0</v>
      </c>
    </row>
    <row r="1131" spans="1:2" x14ac:dyDescent="0.2">
      <c r="A1131" t="s">
        <v>4320</v>
      </c>
      <c r="B1131">
        <v>0</v>
      </c>
    </row>
    <row r="1132" spans="1:2" x14ac:dyDescent="0.2">
      <c r="A1132" t="s">
        <v>4321</v>
      </c>
      <c r="B1132">
        <v>0</v>
      </c>
    </row>
    <row r="1133" spans="1:2" x14ac:dyDescent="0.2">
      <c r="A1133" t="s">
        <v>4322</v>
      </c>
      <c r="B1133">
        <v>0</v>
      </c>
    </row>
    <row r="1134" spans="1:2" x14ac:dyDescent="0.2">
      <c r="A1134" t="s">
        <v>3888</v>
      </c>
      <c r="B1134">
        <v>1</v>
      </c>
    </row>
    <row r="1135" spans="1:2" x14ac:dyDescent="0.2">
      <c r="A1135" t="s">
        <v>3889</v>
      </c>
      <c r="B1135">
        <v>1</v>
      </c>
    </row>
    <row r="1136" spans="1:2" x14ac:dyDescent="0.2">
      <c r="A1136" t="s">
        <v>3890</v>
      </c>
      <c r="B1136">
        <v>1</v>
      </c>
    </row>
    <row r="1137" spans="1:2" x14ac:dyDescent="0.2">
      <c r="A1137" t="s">
        <v>3891</v>
      </c>
      <c r="B1137">
        <v>1</v>
      </c>
    </row>
    <row r="1138" spans="1:2" x14ac:dyDescent="0.2">
      <c r="A1138" t="s">
        <v>3892</v>
      </c>
      <c r="B1138">
        <v>1</v>
      </c>
    </row>
    <row r="1139" spans="1:2" x14ac:dyDescent="0.2">
      <c r="A1139" t="s">
        <v>3893</v>
      </c>
      <c r="B1139">
        <v>1</v>
      </c>
    </row>
    <row r="1140" spans="1:2" x14ac:dyDescent="0.2">
      <c r="A1140" t="s">
        <v>3894</v>
      </c>
      <c r="B1140">
        <v>1</v>
      </c>
    </row>
    <row r="1141" spans="1:2" x14ac:dyDescent="0.2">
      <c r="A1141" t="s">
        <v>3895</v>
      </c>
      <c r="B1141">
        <v>1</v>
      </c>
    </row>
    <row r="1142" spans="1:2" x14ac:dyDescent="0.2">
      <c r="A1142" t="s">
        <v>3896</v>
      </c>
      <c r="B1142">
        <v>1</v>
      </c>
    </row>
    <row r="1143" spans="1:2" x14ac:dyDescent="0.2">
      <c r="A1143" t="s">
        <v>3897</v>
      </c>
      <c r="B1143">
        <v>1</v>
      </c>
    </row>
    <row r="1144" spans="1:2" x14ac:dyDescent="0.2">
      <c r="A1144" t="s">
        <v>3898</v>
      </c>
      <c r="B1144">
        <v>1</v>
      </c>
    </row>
    <row r="1145" spans="1:2" x14ac:dyDescent="0.2">
      <c r="A1145" t="s">
        <v>3899</v>
      </c>
      <c r="B1145">
        <v>1</v>
      </c>
    </row>
    <row r="1146" spans="1:2" x14ac:dyDescent="0.2">
      <c r="A1146" t="s">
        <v>4323</v>
      </c>
      <c r="B1146">
        <v>1</v>
      </c>
    </row>
    <row r="1147" spans="1:2" x14ac:dyDescent="0.2">
      <c r="A1147" t="s">
        <v>3900</v>
      </c>
      <c r="B1147">
        <v>0</v>
      </c>
    </row>
    <row r="1148" spans="1:2" x14ac:dyDescent="0.2">
      <c r="A1148" t="s">
        <v>3901</v>
      </c>
      <c r="B1148">
        <v>0</v>
      </c>
    </row>
    <row r="1149" spans="1:2" x14ac:dyDescent="0.2">
      <c r="A1149" t="s">
        <v>3902</v>
      </c>
      <c r="B1149">
        <v>0</v>
      </c>
    </row>
    <row r="1150" spans="1:2" x14ac:dyDescent="0.2">
      <c r="A1150" t="s">
        <v>3903</v>
      </c>
      <c r="B1150">
        <v>0</v>
      </c>
    </row>
    <row r="1151" spans="1:2" x14ac:dyDescent="0.2">
      <c r="A1151" t="s">
        <v>3904</v>
      </c>
      <c r="B1151">
        <v>0</v>
      </c>
    </row>
    <row r="1152" spans="1:2" x14ac:dyDescent="0.2">
      <c r="A1152" t="s">
        <v>3905</v>
      </c>
      <c r="B1152">
        <v>0</v>
      </c>
    </row>
    <row r="1153" spans="1:2" x14ac:dyDescent="0.2">
      <c r="A1153" t="s">
        <v>3906</v>
      </c>
      <c r="B1153">
        <v>0</v>
      </c>
    </row>
    <row r="1154" spans="1:2" x14ac:dyDescent="0.2">
      <c r="A1154" t="s">
        <v>3907</v>
      </c>
      <c r="B1154">
        <v>0</v>
      </c>
    </row>
    <row r="1155" spans="1:2" x14ac:dyDescent="0.2">
      <c r="A1155" t="s">
        <v>3908</v>
      </c>
      <c r="B1155">
        <v>0</v>
      </c>
    </row>
    <row r="1156" spans="1:2" x14ac:dyDescent="0.2">
      <c r="A1156" t="s">
        <v>3909</v>
      </c>
      <c r="B1156">
        <v>0</v>
      </c>
    </row>
    <row r="1157" spans="1:2" x14ac:dyDescent="0.2">
      <c r="A1157" t="s">
        <v>3910</v>
      </c>
      <c r="B1157">
        <v>0</v>
      </c>
    </row>
    <row r="1158" spans="1:2" x14ac:dyDescent="0.2">
      <c r="A1158" t="s">
        <v>3911</v>
      </c>
      <c r="B1158">
        <v>0</v>
      </c>
    </row>
    <row r="1159" spans="1:2" x14ac:dyDescent="0.2">
      <c r="A1159" t="s">
        <v>4324</v>
      </c>
      <c r="B1159">
        <v>0</v>
      </c>
    </row>
    <row r="1160" spans="1:2" x14ac:dyDescent="0.2">
      <c r="A1160" t="s">
        <v>3912</v>
      </c>
      <c r="B1160" t="b">
        <v>0</v>
      </c>
    </row>
    <row r="1161" spans="1:2" x14ac:dyDescent="0.2">
      <c r="A1161" t="s">
        <v>3913</v>
      </c>
      <c r="B1161" t="b">
        <v>0</v>
      </c>
    </row>
    <row r="1162" spans="1:2" x14ac:dyDescent="0.2">
      <c r="A1162" t="s">
        <v>3914</v>
      </c>
      <c r="B1162" t="b">
        <v>0</v>
      </c>
    </row>
    <row r="1163" spans="1:2" x14ac:dyDescent="0.2">
      <c r="A1163" t="s">
        <v>3915</v>
      </c>
      <c r="B1163" t="b">
        <v>0</v>
      </c>
    </row>
    <row r="1164" spans="1:2" x14ac:dyDescent="0.2">
      <c r="A1164" t="s">
        <v>3916</v>
      </c>
      <c r="B1164" t="b">
        <v>0</v>
      </c>
    </row>
    <row r="1165" spans="1:2" x14ac:dyDescent="0.2">
      <c r="A1165" t="s">
        <v>3917</v>
      </c>
      <c r="B1165" t="b">
        <v>0</v>
      </c>
    </row>
    <row r="1166" spans="1:2" x14ac:dyDescent="0.2">
      <c r="A1166" t="s">
        <v>3918</v>
      </c>
      <c r="B1166" t="b">
        <v>0</v>
      </c>
    </row>
    <row r="1167" spans="1:2" x14ac:dyDescent="0.2">
      <c r="A1167" t="s">
        <v>3919</v>
      </c>
      <c r="B1167" t="b">
        <v>0</v>
      </c>
    </row>
    <row r="1168" spans="1:2" x14ac:dyDescent="0.2">
      <c r="A1168" t="s">
        <v>3920</v>
      </c>
      <c r="B1168" t="b">
        <v>0</v>
      </c>
    </row>
    <row r="1169" spans="1:2" x14ac:dyDescent="0.2">
      <c r="A1169" t="s">
        <v>3921</v>
      </c>
      <c r="B1169" t="b">
        <v>0</v>
      </c>
    </row>
    <row r="1170" spans="1:2" x14ac:dyDescent="0.2">
      <c r="A1170" t="s">
        <v>3922</v>
      </c>
      <c r="B1170" t="b">
        <v>0</v>
      </c>
    </row>
    <row r="1171" spans="1:2" x14ac:dyDescent="0.2">
      <c r="A1171" t="s">
        <v>3923</v>
      </c>
      <c r="B1171" t="b">
        <v>0</v>
      </c>
    </row>
    <row r="1172" spans="1:2" x14ac:dyDescent="0.2">
      <c r="A1172" t="s">
        <v>3924</v>
      </c>
      <c r="B1172" t="b">
        <v>0</v>
      </c>
    </row>
    <row r="1173" spans="1:2" x14ac:dyDescent="0.2">
      <c r="A1173" t="s">
        <v>3925</v>
      </c>
      <c r="B1173" t="b">
        <v>0</v>
      </c>
    </row>
    <row r="1174" spans="1:2" x14ac:dyDescent="0.2">
      <c r="A1174" t="s">
        <v>4467</v>
      </c>
      <c r="B1174">
        <v>2</v>
      </c>
    </row>
    <row r="1175" spans="1:2" x14ac:dyDescent="0.2">
      <c r="A1175" t="s">
        <v>3926</v>
      </c>
      <c r="B1175">
        <v>0</v>
      </c>
    </row>
    <row r="1176" spans="1:2" x14ac:dyDescent="0.2">
      <c r="A1176" t="s">
        <v>3927</v>
      </c>
      <c r="B1176">
        <v>0</v>
      </c>
    </row>
    <row r="1177" spans="1:2" x14ac:dyDescent="0.2">
      <c r="A1177" t="s">
        <v>3928</v>
      </c>
      <c r="B1177">
        <v>0</v>
      </c>
    </row>
    <row r="1178" spans="1:2" x14ac:dyDescent="0.2">
      <c r="A1178" t="s">
        <v>3929</v>
      </c>
      <c r="B1178">
        <v>0</v>
      </c>
    </row>
    <row r="1179" spans="1:2" x14ac:dyDescent="0.2">
      <c r="A1179" t="s">
        <v>3930</v>
      </c>
      <c r="B1179">
        <v>1</v>
      </c>
    </row>
    <row r="1180" spans="1:2" x14ac:dyDescent="0.2">
      <c r="A1180" t="s">
        <v>3931</v>
      </c>
      <c r="B1180">
        <v>1</v>
      </c>
    </row>
    <row r="1181" spans="1:2" x14ac:dyDescent="0.2">
      <c r="A1181" t="s">
        <v>3932</v>
      </c>
      <c r="B1181">
        <v>1</v>
      </c>
    </row>
    <row r="1182" spans="1:2" x14ac:dyDescent="0.2">
      <c r="A1182" t="s">
        <v>3933</v>
      </c>
      <c r="B1182">
        <v>1</v>
      </c>
    </row>
    <row r="1183" spans="1:2" x14ac:dyDescent="0.2">
      <c r="A1183" t="s">
        <v>3934</v>
      </c>
      <c r="B1183">
        <v>1</v>
      </c>
    </row>
    <row r="1184" spans="1:2" x14ac:dyDescent="0.2">
      <c r="A1184" t="s">
        <v>3935</v>
      </c>
      <c r="B1184">
        <v>1</v>
      </c>
    </row>
    <row r="1185" spans="1:2" x14ac:dyDescent="0.2">
      <c r="A1185" t="s">
        <v>3936</v>
      </c>
      <c r="B1185">
        <v>1</v>
      </c>
    </row>
    <row r="1186" spans="1:2" x14ac:dyDescent="0.2">
      <c r="A1186" t="s">
        <v>3937</v>
      </c>
      <c r="B1186">
        <v>1</v>
      </c>
    </row>
    <row r="1187" spans="1:2" x14ac:dyDescent="0.2">
      <c r="A1187" t="s">
        <v>3938</v>
      </c>
      <c r="B1187">
        <v>1</v>
      </c>
    </row>
    <row r="1188" spans="1:2" x14ac:dyDescent="0.2">
      <c r="A1188" t="s">
        <v>3939</v>
      </c>
      <c r="B1188">
        <v>1</v>
      </c>
    </row>
    <row r="1189" spans="1:2" x14ac:dyDescent="0.2">
      <c r="A1189" t="s">
        <v>3940</v>
      </c>
      <c r="B1189">
        <v>1</v>
      </c>
    </row>
    <row r="1190" spans="1:2" x14ac:dyDescent="0.2">
      <c r="A1190" t="s">
        <v>3941</v>
      </c>
      <c r="B1190">
        <v>1</v>
      </c>
    </row>
    <row r="1191" spans="1:2" x14ac:dyDescent="0.2">
      <c r="A1191" t="s">
        <v>3942</v>
      </c>
      <c r="B1191">
        <v>1</v>
      </c>
    </row>
    <row r="1192" spans="1:2" x14ac:dyDescent="0.2">
      <c r="A1192" t="s">
        <v>3943</v>
      </c>
      <c r="B1192">
        <v>1</v>
      </c>
    </row>
    <row r="1193" spans="1:2" x14ac:dyDescent="0.2">
      <c r="A1193" t="s">
        <v>3944</v>
      </c>
      <c r="B1193">
        <v>1</v>
      </c>
    </row>
    <row r="1194" spans="1:2" x14ac:dyDescent="0.2">
      <c r="A1194" t="s">
        <v>3945</v>
      </c>
      <c r="B1194">
        <v>1</v>
      </c>
    </row>
    <row r="1195" spans="1:2" x14ac:dyDescent="0.2">
      <c r="A1195" t="s">
        <v>3946</v>
      </c>
      <c r="B1195">
        <v>1</v>
      </c>
    </row>
    <row r="1196" spans="1:2" x14ac:dyDescent="0.2">
      <c r="A1196" t="s">
        <v>3947</v>
      </c>
      <c r="B1196">
        <v>1</v>
      </c>
    </row>
    <row r="1197" spans="1:2" x14ac:dyDescent="0.2">
      <c r="A1197" t="s">
        <v>3948</v>
      </c>
      <c r="B1197">
        <v>5000</v>
      </c>
    </row>
    <row r="1198" spans="1:2" x14ac:dyDescent="0.2">
      <c r="A1198" t="s">
        <v>3949</v>
      </c>
      <c r="B1198">
        <v>1</v>
      </c>
    </row>
    <row r="1199" spans="1:2" x14ac:dyDescent="0.2">
      <c r="A1199" t="s">
        <v>3950</v>
      </c>
      <c r="B1199">
        <v>2</v>
      </c>
    </row>
    <row r="1200" spans="1:2" x14ac:dyDescent="0.2">
      <c r="A1200" t="s">
        <v>3951</v>
      </c>
      <c r="B1200">
        <v>2</v>
      </c>
    </row>
    <row r="1201" spans="1:2" x14ac:dyDescent="0.2">
      <c r="A1201" t="s">
        <v>3952</v>
      </c>
      <c r="B1201">
        <v>0</v>
      </c>
    </row>
    <row r="1202" spans="1:2" x14ac:dyDescent="0.2">
      <c r="A1202" t="s">
        <v>3953</v>
      </c>
      <c r="B1202">
        <v>5000</v>
      </c>
    </row>
    <row r="1203" spans="1:2" x14ac:dyDescent="0.2">
      <c r="A1203" t="s">
        <v>3954</v>
      </c>
      <c r="B1203">
        <v>1</v>
      </c>
    </row>
    <row r="1204" spans="1:2" x14ac:dyDescent="0.2">
      <c r="A1204" t="s">
        <v>3955</v>
      </c>
      <c r="B1204">
        <v>5000</v>
      </c>
    </row>
    <row r="1205" spans="1:2" x14ac:dyDescent="0.2">
      <c r="A1205" t="s">
        <v>3956</v>
      </c>
      <c r="B1205">
        <v>5000</v>
      </c>
    </row>
    <row r="1206" spans="1:2" x14ac:dyDescent="0.2">
      <c r="A1206" t="s">
        <v>4693</v>
      </c>
      <c r="B1206">
        <v>5000</v>
      </c>
    </row>
    <row r="1207" spans="1:2" x14ac:dyDescent="0.2">
      <c r="A1207" t="s">
        <v>3958</v>
      </c>
      <c r="B1207">
        <v>5000</v>
      </c>
    </row>
    <row r="1208" spans="1:2" x14ac:dyDescent="0.2">
      <c r="A1208" t="s">
        <v>3959</v>
      </c>
      <c r="B1208" t="b">
        <v>0</v>
      </c>
    </row>
    <row r="1209" spans="1:2" x14ac:dyDescent="0.2">
      <c r="A1209" t="s">
        <v>3960</v>
      </c>
      <c r="B1209">
        <v>5000</v>
      </c>
    </row>
    <row r="1210" spans="1:2" x14ac:dyDescent="0.2">
      <c r="A1210" t="s">
        <v>4694</v>
      </c>
      <c r="B1210">
        <v>5000</v>
      </c>
    </row>
    <row r="1211" spans="1:2" x14ac:dyDescent="0.2">
      <c r="A1211" t="s">
        <v>3962</v>
      </c>
      <c r="B1211">
        <v>5000</v>
      </c>
    </row>
    <row r="1212" spans="1:2" x14ac:dyDescent="0.2">
      <c r="A1212" t="s">
        <v>2180</v>
      </c>
      <c r="B1212" t="b">
        <v>0</v>
      </c>
    </row>
    <row r="1213" spans="1:2" x14ac:dyDescent="0.2">
      <c r="A1213" t="s">
        <v>2181</v>
      </c>
      <c r="B1213" t="b">
        <v>0</v>
      </c>
    </row>
    <row r="1214" spans="1:2" x14ac:dyDescent="0.2">
      <c r="A1214" t="s">
        <v>2182</v>
      </c>
      <c r="B1214" t="b">
        <v>0</v>
      </c>
    </row>
    <row r="1215" spans="1:2" x14ac:dyDescent="0.2">
      <c r="A1215" t="s">
        <v>2183</v>
      </c>
      <c r="B1215" t="b">
        <v>0</v>
      </c>
    </row>
    <row r="1216" spans="1:2" x14ac:dyDescent="0.2">
      <c r="A1216" t="s">
        <v>2184</v>
      </c>
      <c r="B1216" t="b">
        <v>0</v>
      </c>
    </row>
    <row r="1217" spans="1:2" x14ac:dyDescent="0.2">
      <c r="A1217" t="s">
        <v>2185</v>
      </c>
      <c r="B1217" t="b">
        <v>0</v>
      </c>
    </row>
    <row r="1218" spans="1:2" x14ac:dyDescent="0.2">
      <c r="A1218" t="s">
        <v>2186</v>
      </c>
      <c r="B1218" t="b">
        <v>0</v>
      </c>
    </row>
    <row r="1219" spans="1:2" x14ac:dyDescent="0.2">
      <c r="A1219" t="s">
        <v>2187</v>
      </c>
      <c r="B1219" t="b">
        <v>0</v>
      </c>
    </row>
    <row r="1220" spans="1:2" x14ac:dyDescent="0.2">
      <c r="A1220" t="s">
        <v>2188</v>
      </c>
      <c r="B1220" t="b">
        <v>0</v>
      </c>
    </row>
    <row r="1221" spans="1:2" x14ac:dyDescent="0.2">
      <c r="A1221" t="s">
        <v>2189</v>
      </c>
      <c r="B1221" t="b">
        <v>0</v>
      </c>
    </row>
    <row r="1222" spans="1:2" x14ac:dyDescent="0.2">
      <c r="A1222" t="s">
        <v>2190</v>
      </c>
      <c r="B1222" t="b">
        <v>0</v>
      </c>
    </row>
    <row r="1223" spans="1:2" x14ac:dyDescent="0.2">
      <c r="A1223" t="s">
        <v>2191</v>
      </c>
      <c r="B1223" t="b">
        <v>0</v>
      </c>
    </row>
    <row r="1224" spans="1:2" x14ac:dyDescent="0.2">
      <c r="A1224" t="s">
        <v>2192</v>
      </c>
      <c r="B1224" t="b">
        <v>0</v>
      </c>
    </row>
    <row r="1225" spans="1:2" x14ac:dyDescent="0.2">
      <c r="A1225" t="s">
        <v>2193</v>
      </c>
      <c r="B1225" t="b">
        <v>0</v>
      </c>
    </row>
    <row r="1226" spans="1:2" x14ac:dyDescent="0.2">
      <c r="A1226" t="s">
        <v>2194</v>
      </c>
      <c r="B1226" t="b">
        <v>0</v>
      </c>
    </row>
    <row r="1227" spans="1:2" x14ac:dyDescent="0.2">
      <c r="A1227" t="s">
        <v>2195</v>
      </c>
      <c r="B1227" t="b">
        <v>0</v>
      </c>
    </row>
    <row r="1228" spans="1:2" x14ac:dyDescent="0.2">
      <c r="A1228" t="s">
        <v>2196</v>
      </c>
      <c r="B1228" t="b">
        <v>0</v>
      </c>
    </row>
    <row r="1229" spans="1:2" x14ac:dyDescent="0.2">
      <c r="A1229" t="s">
        <v>2197</v>
      </c>
      <c r="B1229" t="b">
        <v>0</v>
      </c>
    </row>
    <row r="1230" spans="1:2" x14ac:dyDescent="0.2">
      <c r="A1230" t="s">
        <v>2198</v>
      </c>
      <c r="B1230" t="b">
        <v>0</v>
      </c>
    </row>
    <row r="1231" spans="1:2" x14ac:dyDescent="0.2">
      <c r="A1231" t="s">
        <v>2199</v>
      </c>
      <c r="B1231" t="b">
        <v>0</v>
      </c>
    </row>
    <row r="1232" spans="1:2" x14ac:dyDescent="0.2">
      <c r="A1232" t="s">
        <v>2200</v>
      </c>
      <c r="B1232" t="b">
        <v>0</v>
      </c>
    </row>
    <row r="1233" spans="1:2" x14ac:dyDescent="0.2">
      <c r="A1233" t="s">
        <v>2201</v>
      </c>
      <c r="B1233" t="b">
        <v>0</v>
      </c>
    </row>
    <row r="1234" spans="1:2" x14ac:dyDescent="0.2">
      <c r="A1234" t="s">
        <v>2202</v>
      </c>
      <c r="B1234" t="b">
        <v>0</v>
      </c>
    </row>
    <row r="1235" spans="1:2" x14ac:dyDescent="0.2">
      <c r="A1235" t="s">
        <v>2203</v>
      </c>
      <c r="B1235" t="b">
        <v>0</v>
      </c>
    </row>
    <row r="1236" spans="1:2" x14ac:dyDescent="0.2">
      <c r="A1236" t="s">
        <v>2204</v>
      </c>
      <c r="B1236" t="b">
        <v>0</v>
      </c>
    </row>
    <row r="1237" spans="1:2" x14ac:dyDescent="0.2">
      <c r="A1237" t="s">
        <v>2205</v>
      </c>
      <c r="B1237" t="b">
        <v>0</v>
      </c>
    </row>
    <row r="1238" spans="1:2" x14ac:dyDescent="0.2">
      <c r="A1238" t="s">
        <v>2206</v>
      </c>
      <c r="B1238" t="b">
        <v>0</v>
      </c>
    </row>
    <row r="1239" spans="1:2" x14ac:dyDescent="0.2">
      <c r="A1239" t="s">
        <v>2207</v>
      </c>
      <c r="B1239" t="b">
        <v>0</v>
      </c>
    </row>
    <row r="1240" spans="1:2" x14ac:dyDescent="0.2">
      <c r="A1240" t="s">
        <v>2208</v>
      </c>
      <c r="B1240" t="b">
        <v>0</v>
      </c>
    </row>
    <row r="1241" spans="1:2" x14ac:dyDescent="0.2">
      <c r="A1241" t="s">
        <v>2209</v>
      </c>
      <c r="B1241" t="b">
        <v>0</v>
      </c>
    </row>
    <row r="1242" spans="1:2" x14ac:dyDescent="0.2">
      <c r="A1242" t="s">
        <v>2210</v>
      </c>
      <c r="B1242" t="b">
        <v>0</v>
      </c>
    </row>
    <row r="1243" spans="1:2" x14ac:dyDescent="0.2">
      <c r="A1243" t="s">
        <v>2211</v>
      </c>
      <c r="B1243" t="b">
        <v>0</v>
      </c>
    </row>
    <row r="1244" spans="1:2" x14ac:dyDescent="0.2">
      <c r="A1244" t="s">
        <v>2212</v>
      </c>
      <c r="B1244" t="b">
        <v>0</v>
      </c>
    </row>
    <row r="1245" spans="1:2" x14ac:dyDescent="0.2">
      <c r="A1245" t="s">
        <v>2213</v>
      </c>
      <c r="B1245" t="b">
        <v>0</v>
      </c>
    </row>
    <row r="1246" spans="1:2" x14ac:dyDescent="0.2">
      <c r="A1246" t="s">
        <v>2214</v>
      </c>
      <c r="B1246" t="b">
        <v>0</v>
      </c>
    </row>
    <row r="1247" spans="1:2" x14ac:dyDescent="0.2">
      <c r="A1247" t="s">
        <v>2215</v>
      </c>
      <c r="B1247" t="b">
        <v>0</v>
      </c>
    </row>
    <row r="1248" spans="1:2" x14ac:dyDescent="0.2">
      <c r="A1248" t="s">
        <v>2216</v>
      </c>
      <c r="B1248" t="b">
        <v>0</v>
      </c>
    </row>
    <row r="1249" spans="1:2" x14ac:dyDescent="0.2">
      <c r="A1249" t="s">
        <v>2217</v>
      </c>
      <c r="B1249" t="b">
        <v>0</v>
      </c>
    </row>
    <row r="1250" spans="1:2" x14ac:dyDescent="0.2">
      <c r="A1250" t="s">
        <v>2218</v>
      </c>
      <c r="B1250" t="b">
        <v>0</v>
      </c>
    </row>
    <row r="1251" spans="1:2" x14ac:dyDescent="0.2">
      <c r="A1251" t="s">
        <v>2219</v>
      </c>
      <c r="B1251" t="b">
        <v>0</v>
      </c>
    </row>
    <row r="1252" spans="1:2" x14ac:dyDescent="0.2">
      <c r="A1252" t="s">
        <v>2220</v>
      </c>
      <c r="B1252" t="b">
        <v>0</v>
      </c>
    </row>
    <row r="1253" spans="1:2" x14ac:dyDescent="0.2">
      <c r="A1253" t="s">
        <v>2221</v>
      </c>
      <c r="B1253" t="b">
        <v>0</v>
      </c>
    </row>
    <row r="1254" spans="1:2" x14ac:dyDescent="0.2">
      <c r="A1254" t="s">
        <v>2222</v>
      </c>
      <c r="B1254" t="b">
        <v>0</v>
      </c>
    </row>
    <row r="1255" spans="1:2" x14ac:dyDescent="0.2">
      <c r="A1255" t="s">
        <v>2223</v>
      </c>
      <c r="B1255" t="b">
        <v>0</v>
      </c>
    </row>
    <row r="1256" spans="1:2" x14ac:dyDescent="0.2">
      <c r="A1256" t="s">
        <v>2224</v>
      </c>
      <c r="B1256" t="b">
        <v>0</v>
      </c>
    </row>
    <row r="1257" spans="1:2" x14ac:dyDescent="0.2">
      <c r="A1257" t="s">
        <v>2225</v>
      </c>
      <c r="B1257" t="b">
        <v>0</v>
      </c>
    </row>
    <row r="1258" spans="1:2" x14ac:dyDescent="0.2">
      <c r="A1258" t="s">
        <v>2226</v>
      </c>
      <c r="B1258" t="b">
        <v>0</v>
      </c>
    </row>
    <row r="1259" spans="1:2" x14ac:dyDescent="0.2">
      <c r="A1259" t="s">
        <v>2227</v>
      </c>
      <c r="B1259" t="b">
        <v>0</v>
      </c>
    </row>
    <row r="1260" spans="1:2" x14ac:dyDescent="0.2">
      <c r="A1260" t="s">
        <v>2228</v>
      </c>
      <c r="B1260" t="b">
        <v>0</v>
      </c>
    </row>
    <row r="1261" spans="1:2" x14ac:dyDescent="0.2">
      <c r="A1261" t="s">
        <v>2229</v>
      </c>
      <c r="B1261" t="b">
        <v>0</v>
      </c>
    </row>
    <row r="1262" spans="1:2" x14ac:dyDescent="0.2">
      <c r="A1262" t="s">
        <v>2230</v>
      </c>
      <c r="B1262" t="b">
        <v>0</v>
      </c>
    </row>
    <row r="1263" spans="1:2" x14ac:dyDescent="0.2">
      <c r="A1263" t="s">
        <v>2231</v>
      </c>
      <c r="B1263" t="b">
        <v>0</v>
      </c>
    </row>
    <row r="1264" spans="1:2" x14ac:dyDescent="0.2">
      <c r="A1264" t="s">
        <v>2232</v>
      </c>
      <c r="B1264" t="b">
        <v>0</v>
      </c>
    </row>
    <row r="1265" spans="1:2" x14ac:dyDescent="0.2">
      <c r="A1265" t="s">
        <v>2233</v>
      </c>
      <c r="B1265" t="b">
        <v>0</v>
      </c>
    </row>
    <row r="1266" spans="1:2" x14ac:dyDescent="0.2">
      <c r="A1266" t="s">
        <v>2234</v>
      </c>
      <c r="B1266" t="b">
        <v>0</v>
      </c>
    </row>
    <row r="1267" spans="1:2" x14ac:dyDescent="0.2">
      <c r="A1267" t="s">
        <v>2235</v>
      </c>
      <c r="B1267" t="b">
        <v>0</v>
      </c>
    </row>
    <row r="1268" spans="1:2" x14ac:dyDescent="0.2">
      <c r="A1268" t="s">
        <v>2236</v>
      </c>
      <c r="B1268" t="b">
        <v>0</v>
      </c>
    </row>
    <row r="1269" spans="1:2" x14ac:dyDescent="0.2">
      <c r="A1269" t="s">
        <v>2237</v>
      </c>
      <c r="B1269" t="b">
        <v>0</v>
      </c>
    </row>
    <row r="1270" spans="1:2" x14ac:dyDescent="0.2">
      <c r="A1270" t="s">
        <v>2238</v>
      </c>
      <c r="B1270" t="b">
        <v>0</v>
      </c>
    </row>
    <row r="1271" spans="1:2" x14ac:dyDescent="0.2">
      <c r="A1271" t="s">
        <v>2239</v>
      </c>
      <c r="B1271" t="b">
        <v>0</v>
      </c>
    </row>
    <row r="1272" spans="1:2" x14ac:dyDescent="0.2">
      <c r="A1272" t="s">
        <v>2240</v>
      </c>
      <c r="B1272" t="b">
        <v>0</v>
      </c>
    </row>
    <row r="1273" spans="1:2" x14ac:dyDescent="0.2">
      <c r="A1273" t="s">
        <v>2241</v>
      </c>
      <c r="B1273" t="b">
        <v>0</v>
      </c>
    </row>
    <row r="1274" spans="1:2" x14ac:dyDescent="0.2">
      <c r="A1274" t="s">
        <v>2242</v>
      </c>
      <c r="B1274" t="b">
        <v>0</v>
      </c>
    </row>
    <row r="1275" spans="1:2" x14ac:dyDescent="0.2">
      <c r="A1275" t="s">
        <v>2243</v>
      </c>
      <c r="B1275" t="b">
        <v>0</v>
      </c>
    </row>
    <row r="1276" spans="1:2" x14ac:dyDescent="0.2">
      <c r="A1276" t="s">
        <v>2244</v>
      </c>
      <c r="B1276" t="b">
        <v>0</v>
      </c>
    </row>
    <row r="1277" spans="1:2" x14ac:dyDescent="0.2">
      <c r="A1277" t="s">
        <v>2245</v>
      </c>
      <c r="B1277" t="b">
        <v>0</v>
      </c>
    </row>
    <row r="1278" spans="1:2" x14ac:dyDescent="0.2">
      <c r="A1278" t="s">
        <v>2246</v>
      </c>
      <c r="B1278" t="b">
        <v>0</v>
      </c>
    </row>
    <row r="1279" spans="1:2" x14ac:dyDescent="0.2">
      <c r="A1279" t="s">
        <v>2247</v>
      </c>
      <c r="B1279" t="b">
        <v>0</v>
      </c>
    </row>
    <row r="1280" spans="1:2" x14ac:dyDescent="0.2">
      <c r="A1280" t="s">
        <v>2248</v>
      </c>
      <c r="B1280" t="b">
        <v>0</v>
      </c>
    </row>
    <row r="1281" spans="1:2" x14ac:dyDescent="0.2">
      <c r="A1281" t="s">
        <v>2249</v>
      </c>
      <c r="B1281" t="b">
        <v>0</v>
      </c>
    </row>
    <row r="1282" spans="1:2" x14ac:dyDescent="0.2">
      <c r="A1282" t="s">
        <v>2250</v>
      </c>
      <c r="B1282" t="b">
        <v>0</v>
      </c>
    </row>
    <row r="1283" spans="1:2" x14ac:dyDescent="0.2">
      <c r="A1283" t="s">
        <v>2251</v>
      </c>
      <c r="B1283" t="b">
        <v>0</v>
      </c>
    </row>
    <row r="1284" spans="1:2" x14ac:dyDescent="0.2">
      <c r="A1284" t="s">
        <v>2252</v>
      </c>
      <c r="B1284" t="b">
        <v>0</v>
      </c>
    </row>
    <row r="1285" spans="1:2" x14ac:dyDescent="0.2">
      <c r="A1285" t="s">
        <v>2253</v>
      </c>
      <c r="B1285" t="b">
        <v>0</v>
      </c>
    </row>
    <row r="1286" spans="1:2" x14ac:dyDescent="0.2">
      <c r="A1286" t="s">
        <v>2254</v>
      </c>
      <c r="B1286" t="b">
        <v>0</v>
      </c>
    </row>
    <row r="1287" spans="1:2" x14ac:dyDescent="0.2">
      <c r="A1287" t="s">
        <v>2255</v>
      </c>
      <c r="B1287" t="b">
        <v>0</v>
      </c>
    </row>
    <row r="1288" spans="1:2" x14ac:dyDescent="0.2">
      <c r="A1288" t="s">
        <v>2256</v>
      </c>
      <c r="B1288" t="b">
        <v>0</v>
      </c>
    </row>
    <row r="1289" spans="1:2" x14ac:dyDescent="0.2">
      <c r="A1289" t="s">
        <v>2257</v>
      </c>
      <c r="B1289" t="b">
        <v>0</v>
      </c>
    </row>
    <row r="1290" spans="1:2" x14ac:dyDescent="0.2">
      <c r="A1290" t="s">
        <v>2258</v>
      </c>
      <c r="B1290" t="b">
        <v>0</v>
      </c>
    </row>
    <row r="1291" spans="1:2" x14ac:dyDescent="0.2">
      <c r="A1291" t="s">
        <v>2259</v>
      </c>
      <c r="B1291" t="b">
        <v>0</v>
      </c>
    </row>
    <row r="1292" spans="1:2" x14ac:dyDescent="0.2">
      <c r="A1292" t="s">
        <v>2260</v>
      </c>
      <c r="B1292" t="b">
        <v>0</v>
      </c>
    </row>
    <row r="1293" spans="1:2" x14ac:dyDescent="0.2">
      <c r="A1293" t="s">
        <v>2261</v>
      </c>
      <c r="B1293" t="b">
        <v>0</v>
      </c>
    </row>
    <row r="1294" spans="1:2" x14ac:dyDescent="0.2">
      <c r="A1294" t="s">
        <v>2262</v>
      </c>
      <c r="B1294" t="b">
        <v>0</v>
      </c>
    </row>
    <row r="1295" spans="1:2" x14ac:dyDescent="0.2">
      <c r="A1295" t="s">
        <v>2263</v>
      </c>
      <c r="B1295" t="b">
        <v>0</v>
      </c>
    </row>
    <row r="1296" spans="1:2" x14ac:dyDescent="0.2">
      <c r="A1296" t="s">
        <v>2264</v>
      </c>
      <c r="B1296" t="b">
        <v>0</v>
      </c>
    </row>
    <row r="1297" spans="1:2" x14ac:dyDescent="0.2">
      <c r="A1297" t="s">
        <v>2265</v>
      </c>
      <c r="B1297" t="b">
        <v>0</v>
      </c>
    </row>
    <row r="1298" spans="1:2" x14ac:dyDescent="0.2">
      <c r="A1298" t="s">
        <v>2266</v>
      </c>
      <c r="B1298" t="b">
        <v>0</v>
      </c>
    </row>
    <row r="1299" spans="1:2" x14ac:dyDescent="0.2">
      <c r="A1299" t="s">
        <v>2267</v>
      </c>
      <c r="B1299" t="b">
        <v>0</v>
      </c>
    </row>
    <row r="1300" spans="1:2" x14ac:dyDescent="0.2">
      <c r="A1300" t="s">
        <v>2268</v>
      </c>
      <c r="B1300" t="b">
        <v>0</v>
      </c>
    </row>
    <row r="1301" spans="1:2" x14ac:dyDescent="0.2">
      <c r="A1301" t="s">
        <v>2269</v>
      </c>
      <c r="B1301" t="b">
        <v>0</v>
      </c>
    </row>
    <row r="1302" spans="1:2" x14ac:dyDescent="0.2">
      <c r="A1302" t="s">
        <v>2270</v>
      </c>
      <c r="B1302" t="b">
        <v>0</v>
      </c>
    </row>
    <row r="1303" spans="1:2" x14ac:dyDescent="0.2">
      <c r="A1303" t="s">
        <v>2271</v>
      </c>
      <c r="B1303" t="b">
        <v>0</v>
      </c>
    </row>
    <row r="1304" spans="1:2" x14ac:dyDescent="0.2">
      <c r="A1304" t="s">
        <v>2272</v>
      </c>
      <c r="B1304" t="b">
        <v>0</v>
      </c>
    </row>
    <row r="1305" spans="1:2" x14ac:dyDescent="0.2">
      <c r="A1305" t="s">
        <v>2273</v>
      </c>
      <c r="B1305" t="b">
        <v>0</v>
      </c>
    </row>
    <row r="1306" spans="1:2" x14ac:dyDescent="0.2">
      <c r="A1306" t="s">
        <v>2274</v>
      </c>
      <c r="B1306" t="b">
        <v>0</v>
      </c>
    </row>
    <row r="1307" spans="1:2" x14ac:dyDescent="0.2">
      <c r="A1307" t="s">
        <v>2275</v>
      </c>
      <c r="B1307" t="b">
        <v>0</v>
      </c>
    </row>
    <row r="1308" spans="1:2" x14ac:dyDescent="0.2">
      <c r="A1308" t="s">
        <v>2276</v>
      </c>
      <c r="B1308" t="b">
        <v>0</v>
      </c>
    </row>
    <row r="1309" spans="1:2" x14ac:dyDescent="0.2">
      <c r="A1309" t="s">
        <v>2277</v>
      </c>
      <c r="B1309" t="b">
        <v>0</v>
      </c>
    </row>
    <row r="1310" spans="1:2" x14ac:dyDescent="0.2">
      <c r="A1310" t="s">
        <v>2278</v>
      </c>
      <c r="B1310" t="b">
        <v>0</v>
      </c>
    </row>
    <row r="1311" spans="1:2" x14ac:dyDescent="0.2">
      <c r="A1311" t="s">
        <v>2279</v>
      </c>
      <c r="B1311" t="b">
        <v>0</v>
      </c>
    </row>
    <row r="1312" spans="1:2" x14ac:dyDescent="0.2">
      <c r="A1312" t="s">
        <v>2280</v>
      </c>
      <c r="B1312" t="b">
        <v>0</v>
      </c>
    </row>
    <row r="1313" spans="1:2" x14ac:dyDescent="0.2">
      <c r="A1313" t="s">
        <v>2281</v>
      </c>
      <c r="B1313" t="b">
        <v>0</v>
      </c>
    </row>
    <row r="1314" spans="1:2" x14ac:dyDescent="0.2">
      <c r="A1314" t="s">
        <v>2282</v>
      </c>
      <c r="B1314" t="b">
        <v>0</v>
      </c>
    </row>
    <row r="1315" spans="1:2" x14ac:dyDescent="0.2">
      <c r="A1315" t="s">
        <v>2283</v>
      </c>
      <c r="B1315" t="b">
        <v>0</v>
      </c>
    </row>
    <row r="1316" spans="1:2" x14ac:dyDescent="0.2">
      <c r="A1316" t="s">
        <v>2284</v>
      </c>
      <c r="B1316" t="b">
        <v>0</v>
      </c>
    </row>
    <row r="1317" spans="1:2" x14ac:dyDescent="0.2">
      <c r="A1317" t="s">
        <v>2285</v>
      </c>
      <c r="B1317" t="b">
        <v>0</v>
      </c>
    </row>
    <row r="1318" spans="1:2" x14ac:dyDescent="0.2">
      <c r="A1318" t="s">
        <v>2286</v>
      </c>
      <c r="B1318" t="b">
        <v>0</v>
      </c>
    </row>
    <row r="1319" spans="1:2" x14ac:dyDescent="0.2">
      <c r="A1319" t="s">
        <v>2287</v>
      </c>
      <c r="B1319" t="b">
        <v>0</v>
      </c>
    </row>
    <row r="1320" spans="1:2" x14ac:dyDescent="0.2">
      <c r="A1320" t="s">
        <v>2288</v>
      </c>
      <c r="B1320" t="b">
        <v>0</v>
      </c>
    </row>
    <row r="1321" spans="1:2" x14ac:dyDescent="0.2">
      <c r="A1321" t="s">
        <v>2289</v>
      </c>
      <c r="B1321" t="b">
        <v>0</v>
      </c>
    </row>
    <row r="1322" spans="1:2" x14ac:dyDescent="0.2">
      <c r="A1322" t="s">
        <v>2290</v>
      </c>
      <c r="B1322" t="b">
        <v>0</v>
      </c>
    </row>
    <row r="1323" spans="1:2" x14ac:dyDescent="0.2">
      <c r="A1323" t="s">
        <v>2291</v>
      </c>
      <c r="B1323" t="b">
        <v>0</v>
      </c>
    </row>
    <row r="1324" spans="1:2" x14ac:dyDescent="0.2">
      <c r="A1324" t="s">
        <v>2292</v>
      </c>
      <c r="B1324" t="b">
        <v>0</v>
      </c>
    </row>
    <row r="1325" spans="1:2" x14ac:dyDescent="0.2">
      <c r="A1325" t="s">
        <v>2293</v>
      </c>
      <c r="B1325" t="b">
        <v>0</v>
      </c>
    </row>
    <row r="1326" spans="1:2" x14ac:dyDescent="0.2">
      <c r="A1326" t="s">
        <v>2294</v>
      </c>
      <c r="B1326" t="b">
        <v>0</v>
      </c>
    </row>
    <row r="1327" spans="1:2" x14ac:dyDescent="0.2">
      <c r="A1327" t="s">
        <v>2295</v>
      </c>
      <c r="B1327" t="b">
        <v>0</v>
      </c>
    </row>
    <row r="1328" spans="1:2" x14ac:dyDescent="0.2">
      <c r="A1328" t="s">
        <v>2296</v>
      </c>
      <c r="B1328" t="b">
        <v>0</v>
      </c>
    </row>
    <row r="1329" spans="1:2" x14ac:dyDescent="0.2">
      <c r="A1329" t="s">
        <v>2297</v>
      </c>
      <c r="B1329" t="b">
        <v>0</v>
      </c>
    </row>
    <row r="1330" spans="1:2" x14ac:dyDescent="0.2">
      <c r="A1330" t="s">
        <v>2298</v>
      </c>
      <c r="B1330" t="b">
        <v>0</v>
      </c>
    </row>
    <row r="1331" spans="1:2" x14ac:dyDescent="0.2">
      <c r="A1331" t="s">
        <v>2299</v>
      </c>
      <c r="B1331" t="b">
        <v>0</v>
      </c>
    </row>
    <row r="1332" spans="1:2" x14ac:dyDescent="0.2">
      <c r="A1332" t="s">
        <v>2300</v>
      </c>
      <c r="B1332" t="b">
        <v>0</v>
      </c>
    </row>
    <row r="1333" spans="1:2" x14ac:dyDescent="0.2">
      <c r="A1333" t="s">
        <v>2301</v>
      </c>
      <c r="B1333" t="b">
        <v>0</v>
      </c>
    </row>
    <row r="1334" spans="1:2" x14ac:dyDescent="0.2">
      <c r="A1334" t="s">
        <v>2302</v>
      </c>
      <c r="B1334" t="b">
        <v>0</v>
      </c>
    </row>
    <row r="1335" spans="1:2" x14ac:dyDescent="0.2">
      <c r="A1335" t="s">
        <v>2303</v>
      </c>
      <c r="B1335" t="b">
        <v>0</v>
      </c>
    </row>
    <row r="1336" spans="1:2" x14ac:dyDescent="0.2">
      <c r="A1336" t="s">
        <v>2304</v>
      </c>
      <c r="B1336" t="b">
        <v>0</v>
      </c>
    </row>
    <row r="1337" spans="1:2" x14ac:dyDescent="0.2">
      <c r="A1337" t="s">
        <v>2305</v>
      </c>
      <c r="B1337" t="b">
        <v>0</v>
      </c>
    </row>
    <row r="1338" spans="1:2" x14ac:dyDescent="0.2">
      <c r="A1338" t="s">
        <v>2306</v>
      </c>
      <c r="B1338" t="b">
        <v>0</v>
      </c>
    </row>
    <row r="1339" spans="1:2" x14ac:dyDescent="0.2">
      <c r="A1339" t="s">
        <v>2307</v>
      </c>
      <c r="B1339" t="b">
        <v>0</v>
      </c>
    </row>
    <row r="1340" spans="1:2" x14ac:dyDescent="0.2">
      <c r="A1340" t="s">
        <v>2308</v>
      </c>
      <c r="B1340" t="b">
        <v>0</v>
      </c>
    </row>
    <row r="1341" spans="1:2" x14ac:dyDescent="0.2">
      <c r="A1341" t="s">
        <v>2309</v>
      </c>
      <c r="B1341" t="b">
        <v>0</v>
      </c>
    </row>
    <row r="1342" spans="1:2" x14ac:dyDescent="0.2">
      <c r="A1342" t="s">
        <v>2310</v>
      </c>
      <c r="B1342" t="b">
        <v>0</v>
      </c>
    </row>
    <row r="1343" spans="1:2" x14ac:dyDescent="0.2">
      <c r="A1343" t="s">
        <v>2311</v>
      </c>
      <c r="B1343" t="b">
        <v>0</v>
      </c>
    </row>
    <row r="1344" spans="1:2" x14ac:dyDescent="0.2">
      <c r="A1344" t="s">
        <v>2312</v>
      </c>
      <c r="B1344" t="b">
        <v>0</v>
      </c>
    </row>
    <row r="1345" spans="1:2" x14ac:dyDescent="0.2">
      <c r="A1345" t="s">
        <v>2313</v>
      </c>
      <c r="B1345" t="b">
        <v>0</v>
      </c>
    </row>
    <row r="1346" spans="1:2" x14ac:dyDescent="0.2">
      <c r="A1346" t="s">
        <v>2314</v>
      </c>
      <c r="B1346" t="b">
        <v>0</v>
      </c>
    </row>
    <row r="1347" spans="1:2" x14ac:dyDescent="0.2">
      <c r="A1347" t="s">
        <v>2315</v>
      </c>
      <c r="B1347" t="b">
        <v>0</v>
      </c>
    </row>
    <row r="1348" spans="1:2" x14ac:dyDescent="0.2">
      <c r="A1348" t="s">
        <v>2316</v>
      </c>
      <c r="B1348" t="b">
        <v>0</v>
      </c>
    </row>
    <row r="1349" spans="1:2" x14ac:dyDescent="0.2">
      <c r="A1349" t="s">
        <v>2317</v>
      </c>
      <c r="B1349" t="b">
        <v>0</v>
      </c>
    </row>
    <row r="1350" spans="1:2" x14ac:dyDescent="0.2">
      <c r="A1350" t="s">
        <v>2318</v>
      </c>
      <c r="B1350" t="b">
        <v>0</v>
      </c>
    </row>
    <row r="1351" spans="1:2" x14ac:dyDescent="0.2">
      <c r="A1351" t="s">
        <v>2319</v>
      </c>
      <c r="B1351" t="b">
        <v>0</v>
      </c>
    </row>
    <row r="1352" spans="1:2" x14ac:dyDescent="0.2">
      <c r="A1352" t="s">
        <v>2320</v>
      </c>
      <c r="B1352" t="b">
        <v>0</v>
      </c>
    </row>
    <row r="1353" spans="1:2" x14ac:dyDescent="0.2">
      <c r="A1353" t="s">
        <v>2321</v>
      </c>
      <c r="B1353" t="b">
        <v>0</v>
      </c>
    </row>
    <row r="1354" spans="1:2" x14ac:dyDescent="0.2">
      <c r="A1354" t="s">
        <v>2322</v>
      </c>
      <c r="B1354" t="b">
        <v>0</v>
      </c>
    </row>
    <row r="1355" spans="1:2" x14ac:dyDescent="0.2">
      <c r="A1355" t="s">
        <v>2323</v>
      </c>
      <c r="B1355" t="b">
        <v>0</v>
      </c>
    </row>
    <row r="1356" spans="1:2" x14ac:dyDescent="0.2">
      <c r="A1356" t="s">
        <v>2324</v>
      </c>
      <c r="B1356" t="b">
        <v>0</v>
      </c>
    </row>
    <row r="1357" spans="1:2" x14ac:dyDescent="0.2">
      <c r="A1357" t="s">
        <v>2325</v>
      </c>
      <c r="B1357" t="b">
        <v>0</v>
      </c>
    </row>
    <row r="1358" spans="1:2" x14ac:dyDescent="0.2">
      <c r="A1358" t="s">
        <v>2326</v>
      </c>
      <c r="B1358" t="b">
        <v>0</v>
      </c>
    </row>
    <row r="1359" spans="1:2" x14ac:dyDescent="0.2">
      <c r="A1359" t="s">
        <v>2327</v>
      </c>
      <c r="B1359" t="b">
        <v>0</v>
      </c>
    </row>
    <row r="1360" spans="1:2" x14ac:dyDescent="0.2">
      <c r="A1360" t="s">
        <v>2328</v>
      </c>
      <c r="B1360" t="b">
        <v>0</v>
      </c>
    </row>
    <row r="1361" spans="1:2" x14ac:dyDescent="0.2">
      <c r="A1361" t="s">
        <v>2329</v>
      </c>
      <c r="B1361" t="b">
        <v>0</v>
      </c>
    </row>
    <row r="1362" spans="1:2" x14ac:dyDescent="0.2">
      <c r="A1362" t="s">
        <v>2330</v>
      </c>
      <c r="B1362" t="b">
        <v>0</v>
      </c>
    </row>
    <row r="1363" spans="1:2" x14ac:dyDescent="0.2">
      <c r="A1363" t="s">
        <v>2331</v>
      </c>
      <c r="B1363" t="b">
        <v>0</v>
      </c>
    </row>
    <row r="1364" spans="1:2" x14ac:dyDescent="0.2">
      <c r="A1364" t="s">
        <v>2332</v>
      </c>
      <c r="B1364" t="b">
        <v>0</v>
      </c>
    </row>
    <row r="1365" spans="1:2" x14ac:dyDescent="0.2">
      <c r="A1365" t="s">
        <v>2333</v>
      </c>
      <c r="B1365" t="b">
        <v>0</v>
      </c>
    </row>
    <row r="1366" spans="1:2" x14ac:dyDescent="0.2">
      <c r="A1366" t="s">
        <v>2334</v>
      </c>
      <c r="B1366" t="b">
        <v>0</v>
      </c>
    </row>
    <row r="1367" spans="1:2" x14ac:dyDescent="0.2">
      <c r="A1367" t="s">
        <v>2335</v>
      </c>
      <c r="B1367" t="b">
        <v>0</v>
      </c>
    </row>
    <row r="1368" spans="1:2" x14ac:dyDescent="0.2">
      <c r="A1368" t="s">
        <v>2336</v>
      </c>
      <c r="B1368" t="b">
        <v>0</v>
      </c>
    </row>
    <row r="1369" spans="1:2" x14ac:dyDescent="0.2">
      <c r="A1369" t="s">
        <v>2337</v>
      </c>
      <c r="B1369" t="b">
        <v>0</v>
      </c>
    </row>
    <row r="1370" spans="1:2" x14ac:dyDescent="0.2">
      <c r="A1370" t="s">
        <v>2338</v>
      </c>
      <c r="B1370" t="b">
        <v>0</v>
      </c>
    </row>
    <row r="1371" spans="1:2" x14ac:dyDescent="0.2">
      <c r="A1371" t="s">
        <v>2339</v>
      </c>
      <c r="B1371" t="b">
        <v>0</v>
      </c>
    </row>
    <row r="1372" spans="1:2" x14ac:dyDescent="0.2">
      <c r="A1372" t="s">
        <v>2340</v>
      </c>
      <c r="B1372" t="b">
        <v>0</v>
      </c>
    </row>
    <row r="1373" spans="1:2" x14ac:dyDescent="0.2">
      <c r="A1373" t="s">
        <v>2341</v>
      </c>
      <c r="B1373" t="b">
        <v>0</v>
      </c>
    </row>
    <row r="1374" spans="1:2" x14ac:dyDescent="0.2">
      <c r="A1374" t="s">
        <v>2342</v>
      </c>
      <c r="B1374" t="b">
        <v>0</v>
      </c>
    </row>
    <row r="1375" spans="1:2" x14ac:dyDescent="0.2">
      <c r="A1375" t="s">
        <v>2343</v>
      </c>
      <c r="B1375" t="b">
        <v>0</v>
      </c>
    </row>
    <row r="1376" spans="1:2" x14ac:dyDescent="0.2">
      <c r="A1376" t="s">
        <v>2344</v>
      </c>
      <c r="B1376" t="b">
        <v>0</v>
      </c>
    </row>
    <row r="1377" spans="1:2" x14ac:dyDescent="0.2">
      <c r="A1377" t="s">
        <v>2345</v>
      </c>
      <c r="B1377" t="b">
        <v>0</v>
      </c>
    </row>
    <row r="1378" spans="1:2" x14ac:dyDescent="0.2">
      <c r="A1378" t="s">
        <v>2346</v>
      </c>
      <c r="B1378" t="b">
        <v>0</v>
      </c>
    </row>
    <row r="1379" spans="1:2" x14ac:dyDescent="0.2">
      <c r="A1379" t="s">
        <v>2347</v>
      </c>
      <c r="B1379" t="b">
        <v>0</v>
      </c>
    </row>
    <row r="1380" spans="1:2" x14ac:dyDescent="0.2">
      <c r="A1380" t="s">
        <v>2348</v>
      </c>
      <c r="B1380" t="b">
        <v>0</v>
      </c>
    </row>
    <row r="1381" spans="1:2" x14ac:dyDescent="0.2">
      <c r="A1381" t="s">
        <v>2349</v>
      </c>
      <c r="B1381" t="b">
        <v>0</v>
      </c>
    </row>
    <row r="1382" spans="1:2" x14ac:dyDescent="0.2">
      <c r="A1382" t="s">
        <v>2350</v>
      </c>
      <c r="B1382" t="b">
        <v>0</v>
      </c>
    </row>
    <row r="1383" spans="1:2" x14ac:dyDescent="0.2">
      <c r="A1383" t="s">
        <v>2351</v>
      </c>
      <c r="B1383" t="b">
        <v>0</v>
      </c>
    </row>
    <row r="1384" spans="1:2" x14ac:dyDescent="0.2">
      <c r="A1384" t="s">
        <v>2352</v>
      </c>
      <c r="B1384" t="b">
        <v>0</v>
      </c>
    </row>
    <row r="1385" spans="1:2" x14ac:dyDescent="0.2">
      <c r="A1385" t="s">
        <v>2353</v>
      </c>
      <c r="B1385" t="b">
        <v>0</v>
      </c>
    </row>
    <row r="1386" spans="1:2" x14ac:dyDescent="0.2">
      <c r="A1386" t="s">
        <v>2354</v>
      </c>
      <c r="B1386" t="b">
        <v>0</v>
      </c>
    </row>
    <row r="1387" spans="1:2" x14ac:dyDescent="0.2">
      <c r="A1387" t="s">
        <v>2355</v>
      </c>
      <c r="B1387" t="b">
        <v>0</v>
      </c>
    </row>
    <row r="1388" spans="1:2" x14ac:dyDescent="0.2">
      <c r="A1388" t="s">
        <v>2356</v>
      </c>
      <c r="B1388" t="b">
        <v>0</v>
      </c>
    </row>
    <row r="1389" spans="1:2" x14ac:dyDescent="0.2">
      <c r="A1389" t="s">
        <v>2357</v>
      </c>
      <c r="B1389" t="b">
        <v>0</v>
      </c>
    </row>
    <row r="1390" spans="1:2" x14ac:dyDescent="0.2">
      <c r="A1390" t="s">
        <v>2358</v>
      </c>
      <c r="B1390" t="b">
        <v>0</v>
      </c>
    </row>
    <row r="1391" spans="1:2" x14ac:dyDescent="0.2">
      <c r="A1391" t="s">
        <v>2359</v>
      </c>
      <c r="B1391" t="b">
        <v>0</v>
      </c>
    </row>
    <row r="1392" spans="1:2" x14ac:dyDescent="0.2">
      <c r="A1392" t="s">
        <v>2360</v>
      </c>
      <c r="B1392" t="b">
        <v>0</v>
      </c>
    </row>
    <row r="1393" spans="1:2" x14ac:dyDescent="0.2">
      <c r="A1393" t="s">
        <v>2361</v>
      </c>
      <c r="B1393" t="b">
        <v>0</v>
      </c>
    </row>
    <row r="1394" spans="1:2" x14ac:dyDescent="0.2">
      <c r="A1394" t="s">
        <v>2362</v>
      </c>
      <c r="B1394" t="b">
        <v>0</v>
      </c>
    </row>
    <row r="1395" spans="1:2" x14ac:dyDescent="0.2">
      <c r="A1395" t="s">
        <v>2363</v>
      </c>
      <c r="B1395" t="b">
        <v>0</v>
      </c>
    </row>
    <row r="1396" spans="1:2" x14ac:dyDescent="0.2">
      <c r="A1396" t="s">
        <v>2364</v>
      </c>
      <c r="B1396" t="b">
        <v>0</v>
      </c>
    </row>
    <row r="1397" spans="1:2" x14ac:dyDescent="0.2">
      <c r="A1397" t="s">
        <v>2365</v>
      </c>
      <c r="B1397" t="b">
        <v>0</v>
      </c>
    </row>
    <row r="1398" spans="1:2" x14ac:dyDescent="0.2">
      <c r="A1398" t="s">
        <v>2366</v>
      </c>
      <c r="B1398" t="b">
        <v>0</v>
      </c>
    </row>
    <row r="1399" spans="1:2" x14ac:dyDescent="0.2">
      <c r="A1399" t="s">
        <v>2367</v>
      </c>
      <c r="B1399" t="b">
        <v>0</v>
      </c>
    </row>
    <row r="1400" spans="1:2" x14ac:dyDescent="0.2">
      <c r="A1400" t="s">
        <v>2368</v>
      </c>
      <c r="B1400" t="b">
        <v>0</v>
      </c>
    </row>
    <row r="1401" spans="1:2" x14ac:dyDescent="0.2">
      <c r="A1401" t="s">
        <v>2369</v>
      </c>
      <c r="B1401" t="b">
        <v>0</v>
      </c>
    </row>
    <row r="1402" spans="1:2" x14ac:dyDescent="0.2">
      <c r="A1402" t="s">
        <v>2370</v>
      </c>
      <c r="B1402" t="b">
        <v>0</v>
      </c>
    </row>
    <row r="1403" spans="1:2" x14ac:dyDescent="0.2">
      <c r="A1403" t="s">
        <v>2371</v>
      </c>
      <c r="B1403" t="b">
        <v>0</v>
      </c>
    </row>
    <row r="1404" spans="1:2" x14ac:dyDescent="0.2">
      <c r="A1404" t="s">
        <v>2372</v>
      </c>
      <c r="B1404" t="b">
        <v>0</v>
      </c>
    </row>
    <row r="1405" spans="1:2" x14ac:dyDescent="0.2">
      <c r="A1405" t="s">
        <v>2373</v>
      </c>
      <c r="B1405" t="b">
        <v>0</v>
      </c>
    </row>
    <row r="1406" spans="1:2" x14ac:dyDescent="0.2">
      <c r="A1406" t="s">
        <v>2374</v>
      </c>
      <c r="B1406" t="b">
        <v>0</v>
      </c>
    </row>
    <row r="1407" spans="1:2" x14ac:dyDescent="0.2">
      <c r="A1407" t="s">
        <v>2375</v>
      </c>
      <c r="B1407" t="b">
        <v>0</v>
      </c>
    </row>
    <row r="1408" spans="1:2" x14ac:dyDescent="0.2">
      <c r="A1408" t="s">
        <v>2376</v>
      </c>
      <c r="B1408" t="b">
        <v>0</v>
      </c>
    </row>
    <row r="1409" spans="1:2" x14ac:dyDescent="0.2">
      <c r="A1409" t="s">
        <v>2377</v>
      </c>
      <c r="B1409" t="b">
        <v>0</v>
      </c>
    </row>
    <row r="1410" spans="1:2" x14ac:dyDescent="0.2">
      <c r="A1410" t="s">
        <v>2378</v>
      </c>
      <c r="B1410" t="b">
        <v>0</v>
      </c>
    </row>
    <row r="1411" spans="1:2" x14ac:dyDescent="0.2">
      <c r="A1411" t="s">
        <v>2379</v>
      </c>
      <c r="B1411" t="b">
        <v>0</v>
      </c>
    </row>
    <row r="1412" spans="1:2" x14ac:dyDescent="0.2">
      <c r="A1412" t="s">
        <v>2380</v>
      </c>
      <c r="B1412" t="b">
        <v>0</v>
      </c>
    </row>
    <row r="1413" spans="1:2" x14ac:dyDescent="0.2">
      <c r="A1413" t="s">
        <v>2381</v>
      </c>
      <c r="B1413" t="b">
        <v>0</v>
      </c>
    </row>
    <row r="1414" spans="1:2" x14ac:dyDescent="0.2">
      <c r="A1414" t="s">
        <v>2382</v>
      </c>
      <c r="B1414" t="b">
        <v>0</v>
      </c>
    </row>
    <row r="1415" spans="1:2" x14ac:dyDescent="0.2">
      <c r="A1415" t="s">
        <v>2383</v>
      </c>
      <c r="B1415" t="b">
        <v>0</v>
      </c>
    </row>
    <row r="1416" spans="1:2" x14ac:dyDescent="0.2">
      <c r="A1416" t="s">
        <v>2384</v>
      </c>
      <c r="B1416" t="b">
        <v>0</v>
      </c>
    </row>
    <row r="1417" spans="1:2" x14ac:dyDescent="0.2">
      <c r="A1417" t="s">
        <v>2385</v>
      </c>
      <c r="B1417" t="b">
        <v>0</v>
      </c>
    </row>
    <row r="1418" spans="1:2" x14ac:dyDescent="0.2">
      <c r="A1418" t="s">
        <v>2386</v>
      </c>
      <c r="B1418" t="b">
        <v>0</v>
      </c>
    </row>
    <row r="1419" spans="1:2" x14ac:dyDescent="0.2">
      <c r="A1419" t="s">
        <v>2387</v>
      </c>
      <c r="B1419" t="b">
        <v>0</v>
      </c>
    </row>
    <row r="1420" spans="1:2" x14ac:dyDescent="0.2">
      <c r="A1420" t="s">
        <v>2388</v>
      </c>
      <c r="B1420" t="b">
        <v>0</v>
      </c>
    </row>
    <row r="1421" spans="1:2" x14ac:dyDescent="0.2">
      <c r="A1421" t="s">
        <v>2389</v>
      </c>
      <c r="B1421" t="b">
        <v>0</v>
      </c>
    </row>
    <row r="1422" spans="1:2" x14ac:dyDescent="0.2">
      <c r="A1422" t="s">
        <v>2390</v>
      </c>
      <c r="B1422" t="b">
        <v>0</v>
      </c>
    </row>
    <row r="1423" spans="1:2" x14ac:dyDescent="0.2">
      <c r="A1423" t="s">
        <v>2391</v>
      </c>
      <c r="B1423" t="b">
        <v>0</v>
      </c>
    </row>
    <row r="1424" spans="1:2" x14ac:dyDescent="0.2">
      <c r="A1424" t="s">
        <v>2392</v>
      </c>
      <c r="B1424" t="b">
        <v>0</v>
      </c>
    </row>
    <row r="1425" spans="1:2" x14ac:dyDescent="0.2">
      <c r="A1425" t="s">
        <v>2393</v>
      </c>
      <c r="B1425" t="b">
        <v>0</v>
      </c>
    </row>
    <row r="1426" spans="1:2" x14ac:dyDescent="0.2">
      <c r="A1426" t="s">
        <v>2394</v>
      </c>
      <c r="B1426" t="b">
        <v>0</v>
      </c>
    </row>
    <row r="1427" spans="1:2" x14ac:dyDescent="0.2">
      <c r="A1427" t="s">
        <v>2395</v>
      </c>
      <c r="B1427" t="b">
        <v>0</v>
      </c>
    </row>
    <row r="1428" spans="1:2" x14ac:dyDescent="0.2">
      <c r="A1428" t="s">
        <v>2396</v>
      </c>
      <c r="B1428" t="b">
        <v>0</v>
      </c>
    </row>
    <row r="1429" spans="1:2" x14ac:dyDescent="0.2">
      <c r="A1429" t="s">
        <v>2397</v>
      </c>
      <c r="B1429" t="b">
        <v>0</v>
      </c>
    </row>
    <row r="1430" spans="1:2" x14ac:dyDescent="0.2">
      <c r="A1430" t="s">
        <v>2398</v>
      </c>
      <c r="B1430" t="b">
        <v>0</v>
      </c>
    </row>
    <row r="1431" spans="1:2" x14ac:dyDescent="0.2">
      <c r="A1431" t="s">
        <v>2399</v>
      </c>
      <c r="B1431" t="b">
        <v>0</v>
      </c>
    </row>
    <row r="1432" spans="1:2" x14ac:dyDescent="0.2">
      <c r="A1432" t="s">
        <v>2400</v>
      </c>
      <c r="B1432" t="b">
        <v>0</v>
      </c>
    </row>
    <row r="1433" spans="1:2" x14ac:dyDescent="0.2">
      <c r="A1433" t="s">
        <v>2401</v>
      </c>
      <c r="B1433" t="b">
        <v>0</v>
      </c>
    </row>
    <row r="1434" spans="1:2" x14ac:dyDescent="0.2">
      <c r="A1434" t="s">
        <v>2402</v>
      </c>
      <c r="B1434" t="b">
        <v>0</v>
      </c>
    </row>
    <row r="1435" spans="1:2" x14ac:dyDescent="0.2">
      <c r="A1435" t="s">
        <v>2403</v>
      </c>
      <c r="B1435" t="b">
        <v>0</v>
      </c>
    </row>
    <row r="1436" spans="1:2" x14ac:dyDescent="0.2">
      <c r="A1436" t="s">
        <v>2404</v>
      </c>
      <c r="B1436" t="b">
        <v>0</v>
      </c>
    </row>
    <row r="1437" spans="1:2" x14ac:dyDescent="0.2">
      <c r="A1437" t="s">
        <v>2405</v>
      </c>
      <c r="B1437" t="b">
        <v>0</v>
      </c>
    </row>
    <row r="1438" spans="1:2" x14ac:dyDescent="0.2">
      <c r="A1438" t="s">
        <v>2406</v>
      </c>
      <c r="B1438" t="b">
        <v>0</v>
      </c>
    </row>
    <row r="1439" spans="1:2" x14ac:dyDescent="0.2">
      <c r="A1439" t="s">
        <v>2407</v>
      </c>
      <c r="B1439" t="b">
        <v>0</v>
      </c>
    </row>
    <row r="1440" spans="1:2" x14ac:dyDescent="0.2">
      <c r="A1440" t="s">
        <v>2408</v>
      </c>
      <c r="B1440" t="b">
        <v>0</v>
      </c>
    </row>
    <row r="1441" spans="1:2" x14ac:dyDescent="0.2">
      <c r="A1441" t="s">
        <v>2409</v>
      </c>
      <c r="B1441" t="b">
        <v>0</v>
      </c>
    </row>
    <row r="1442" spans="1:2" x14ac:dyDescent="0.2">
      <c r="A1442" t="s">
        <v>2410</v>
      </c>
      <c r="B1442" t="b">
        <v>0</v>
      </c>
    </row>
    <row r="1443" spans="1:2" x14ac:dyDescent="0.2">
      <c r="A1443" t="s">
        <v>2411</v>
      </c>
      <c r="B1443" t="b">
        <v>0</v>
      </c>
    </row>
    <row r="1444" spans="1:2" x14ac:dyDescent="0.2">
      <c r="A1444" t="s">
        <v>2412</v>
      </c>
      <c r="B1444" t="b">
        <v>0</v>
      </c>
    </row>
    <row r="1445" spans="1:2" x14ac:dyDescent="0.2">
      <c r="A1445" t="s">
        <v>2413</v>
      </c>
      <c r="B1445" t="b">
        <v>0</v>
      </c>
    </row>
    <row r="1446" spans="1:2" x14ac:dyDescent="0.2">
      <c r="A1446" t="s">
        <v>2414</v>
      </c>
      <c r="B1446" t="b">
        <v>0</v>
      </c>
    </row>
    <row r="1447" spans="1:2" x14ac:dyDescent="0.2">
      <c r="A1447" t="s">
        <v>2415</v>
      </c>
      <c r="B1447" t="b">
        <v>0</v>
      </c>
    </row>
    <row r="1448" spans="1:2" x14ac:dyDescent="0.2">
      <c r="A1448" t="s">
        <v>2416</v>
      </c>
      <c r="B1448" t="b">
        <v>0</v>
      </c>
    </row>
    <row r="1449" spans="1:2" x14ac:dyDescent="0.2">
      <c r="A1449" t="s">
        <v>2417</v>
      </c>
      <c r="B1449" t="b">
        <v>0</v>
      </c>
    </row>
    <row r="1450" spans="1:2" x14ac:dyDescent="0.2">
      <c r="A1450" t="s">
        <v>2418</v>
      </c>
      <c r="B1450" t="b">
        <v>0</v>
      </c>
    </row>
    <row r="1451" spans="1:2" x14ac:dyDescent="0.2">
      <c r="A1451" t="s">
        <v>2419</v>
      </c>
      <c r="B1451" t="b">
        <v>0</v>
      </c>
    </row>
    <row r="1452" spans="1:2" x14ac:dyDescent="0.2">
      <c r="A1452" t="s">
        <v>2420</v>
      </c>
      <c r="B1452" t="b">
        <v>0</v>
      </c>
    </row>
    <row r="1453" spans="1:2" x14ac:dyDescent="0.2">
      <c r="A1453" t="s">
        <v>2421</v>
      </c>
      <c r="B1453" t="b">
        <v>0</v>
      </c>
    </row>
    <row r="1454" spans="1:2" x14ac:dyDescent="0.2">
      <c r="A1454" t="s">
        <v>2422</v>
      </c>
      <c r="B1454" t="b">
        <v>0</v>
      </c>
    </row>
    <row r="1455" spans="1:2" x14ac:dyDescent="0.2">
      <c r="A1455" t="s">
        <v>2423</v>
      </c>
      <c r="B1455" t="b">
        <v>0</v>
      </c>
    </row>
    <row r="1456" spans="1:2" x14ac:dyDescent="0.2">
      <c r="A1456" t="s">
        <v>2424</v>
      </c>
      <c r="B1456" t="b">
        <v>0</v>
      </c>
    </row>
    <row r="1457" spans="1:2" x14ac:dyDescent="0.2">
      <c r="A1457" t="s">
        <v>2425</v>
      </c>
      <c r="B1457" t="b">
        <v>0</v>
      </c>
    </row>
    <row r="1458" spans="1:2" x14ac:dyDescent="0.2">
      <c r="A1458" t="s">
        <v>2426</v>
      </c>
      <c r="B1458" t="b">
        <v>0</v>
      </c>
    </row>
    <row r="1459" spans="1:2" x14ac:dyDescent="0.2">
      <c r="A1459" t="s">
        <v>2427</v>
      </c>
      <c r="B1459" t="b">
        <v>0</v>
      </c>
    </row>
    <row r="1460" spans="1:2" x14ac:dyDescent="0.2">
      <c r="A1460" t="s">
        <v>2428</v>
      </c>
      <c r="B1460" t="s">
        <v>3478</v>
      </c>
    </row>
    <row r="1461" spans="1:2" x14ac:dyDescent="0.2">
      <c r="A1461" t="s">
        <v>2429</v>
      </c>
      <c r="B1461" t="b">
        <v>0</v>
      </c>
    </row>
    <row r="1462" spans="1:2" x14ac:dyDescent="0.2">
      <c r="A1462" t="s">
        <v>2430</v>
      </c>
      <c r="B1462" t="b">
        <v>0</v>
      </c>
    </row>
    <row r="1463" spans="1:2" x14ac:dyDescent="0.2">
      <c r="A1463" t="s">
        <v>2431</v>
      </c>
      <c r="B1463" t="b">
        <v>0</v>
      </c>
    </row>
    <row r="1464" spans="1:2" x14ac:dyDescent="0.2">
      <c r="A1464" t="s">
        <v>2432</v>
      </c>
      <c r="B1464" t="b">
        <v>0</v>
      </c>
    </row>
    <row r="1465" spans="1:2" x14ac:dyDescent="0.2">
      <c r="A1465" t="s">
        <v>2433</v>
      </c>
      <c r="B1465" t="b">
        <v>0</v>
      </c>
    </row>
    <row r="1466" spans="1:2" x14ac:dyDescent="0.2">
      <c r="A1466" t="s">
        <v>2434</v>
      </c>
      <c r="B1466" t="b">
        <v>0</v>
      </c>
    </row>
    <row r="1467" spans="1:2" x14ac:dyDescent="0.2">
      <c r="A1467" t="s">
        <v>2435</v>
      </c>
      <c r="B1467" t="b">
        <v>0</v>
      </c>
    </row>
    <row r="1468" spans="1:2" x14ac:dyDescent="0.2">
      <c r="A1468" t="s">
        <v>2436</v>
      </c>
      <c r="B1468" t="b">
        <v>0</v>
      </c>
    </row>
    <row r="1469" spans="1:2" x14ac:dyDescent="0.2">
      <c r="A1469" t="s">
        <v>2437</v>
      </c>
      <c r="B1469" t="b">
        <v>0</v>
      </c>
    </row>
    <row r="1470" spans="1:2" x14ac:dyDescent="0.2">
      <c r="A1470" t="s">
        <v>2438</v>
      </c>
      <c r="B1470" t="b">
        <v>0</v>
      </c>
    </row>
    <row r="1471" spans="1:2" x14ac:dyDescent="0.2">
      <c r="A1471" t="s">
        <v>2439</v>
      </c>
      <c r="B1471" t="b">
        <v>0</v>
      </c>
    </row>
    <row r="1472" spans="1:2" x14ac:dyDescent="0.2">
      <c r="A1472" t="s">
        <v>2440</v>
      </c>
      <c r="B1472" t="b">
        <v>0</v>
      </c>
    </row>
    <row r="1473" spans="1:2" x14ac:dyDescent="0.2">
      <c r="A1473" t="s">
        <v>2441</v>
      </c>
      <c r="B1473" t="b">
        <v>0</v>
      </c>
    </row>
    <row r="1474" spans="1:2" x14ac:dyDescent="0.2">
      <c r="A1474" t="s">
        <v>2442</v>
      </c>
      <c r="B1474" t="b">
        <v>0</v>
      </c>
    </row>
    <row r="1475" spans="1:2" x14ac:dyDescent="0.2">
      <c r="A1475" t="s">
        <v>2443</v>
      </c>
      <c r="B1475" t="b">
        <v>0</v>
      </c>
    </row>
    <row r="1476" spans="1:2" x14ac:dyDescent="0.2">
      <c r="A1476" t="s">
        <v>2444</v>
      </c>
      <c r="B1476" t="b">
        <v>0</v>
      </c>
    </row>
    <row r="1477" spans="1:2" x14ac:dyDescent="0.2">
      <c r="A1477" t="s">
        <v>2445</v>
      </c>
      <c r="B1477" t="b">
        <v>0</v>
      </c>
    </row>
    <row r="1478" spans="1:2" x14ac:dyDescent="0.2">
      <c r="A1478" t="s">
        <v>2446</v>
      </c>
      <c r="B1478" t="b">
        <v>0</v>
      </c>
    </row>
    <row r="1479" spans="1:2" x14ac:dyDescent="0.2">
      <c r="A1479" t="s">
        <v>2447</v>
      </c>
      <c r="B1479" t="b">
        <v>0</v>
      </c>
    </row>
    <row r="1480" spans="1:2" x14ac:dyDescent="0.2">
      <c r="A1480" t="s">
        <v>2448</v>
      </c>
      <c r="B1480" t="b">
        <v>0</v>
      </c>
    </row>
    <row r="1481" spans="1:2" x14ac:dyDescent="0.2">
      <c r="A1481" t="s">
        <v>2449</v>
      </c>
      <c r="B1481" t="b">
        <v>0</v>
      </c>
    </row>
    <row r="1482" spans="1:2" x14ac:dyDescent="0.2">
      <c r="A1482" t="s">
        <v>2450</v>
      </c>
      <c r="B1482" t="b">
        <v>0</v>
      </c>
    </row>
    <row r="1483" spans="1:2" x14ac:dyDescent="0.2">
      <c r="A1483" t="s">
        <v>2451</v>
      </c>
      <c r="B1483" t="b">
        <v>0</v>
      </c>
    </row>
    <row r="1484" spans="1:2" x14ac:dyDescent="0.2">
      <c r="A1484" t="s">
        <v>2452</v>
      </c>
      <c r="B1484" t="b">
        <v>0</v>
      </c>
    </row>
    <row r="1485" spans="1:2" x14ac:dyDescent="0.2">
      <c r="A1485" t="s">
        <v>2453</v>
      </c>
      <c r="B1485" t="b">
        <v>0</v>
      </c>
    </row>
    <row r="1486" spans="1:2" x14ac:dyDescent="0.2">
      <c r="A1486" t="s">
        <v>2454</v>
      </c>
      <c r="B1486" t="b">
        <v>0</v>
      </c>
    </row>
    <row r="1487" spans="1:2" x14ac:dyDescent="0.2">
      <c r="A1487" t="s">
        <v>2455</v>
      </c>
      <c r="B1487" t="b">
        <v>0</v>
      </c>
    </row>
    <row r="1488" spans="1:2" x14ac:dyDescent="0.2">
      <c r="A1488" t="s">
        <v>2456</v>
      </c>
      <c r="B1488" t="b">
        <v>0</v>
      </c>
    </row>
    <row r="1489" spans="1:2" x14ac:dyDescent="0.2">
      <c r="A1489" t="s">
        <v>2457</v>
      </c>
      <c r="B1489" t="b">
        <v>0</v>
      </c>
    </row>
    <row r="1490" spans="1:2" x14ac:dyDescent="0.2">
      <c r="A1490" t="s">
        <v>2458</v>
      </c>
      <c r="B1490" t="b">
        <v>0</v>
      </c>
    </row>
    <row r="1491" spans="1:2" x14ac:dyDescent="0.2">
      <c r="A1491" t="s">
        <v>2459</v>
      </c>
      <c r="B1491" t="b">
        <v>0</v>
      </c>
    </row>
    <row r="1492" spans="1:2" x14ac:dyDescent="0.2">
      <c r="A1492" t="s">
        <v>2460</v>
      </c>
      <c r="B1492" t="b">
        <v>0</v>
      </c>
    </row>
    <row r="1493" spans="1:2" x14ac:dyDescent="0.2">
      <c r="A1493" t="s">
        <v>3170</v>
      </c>
      <c r="B1493">
        <v>0</v>
      </c>
    </row>
    <row r="1494" spans="1:2" x14ac:dyDescent="0.2">
      <c r="A1494" t="s">
        <v>5173</v>
      </c>
      <c r="B1494" t="s">
        <v>7922</v>
      </c>
    </row>
    <row r="1495" spans="1:2" x14ac:dyDescent="0.2">
      <c r="A1495" t="s">
        <v>4123</v>
      </c>
      <c r="B1495">
        <v>0</v>
      </c>
    </row>
    <row r="1496" spans="1:2" x14ac:dyDescent="0.2">
      <c r="A1496" t="s">
        <v>4124</v>
      </c>
      <c r="B1496">
        <v>0</v>
      </c>
    </row>
    <row r="1497" spans="1:2" x14ac:dyDescent="0.2">
      <c r="A1497" t="s">
        <v>2747</v>
      </c>
      <c r="B1497">
        <v>38</v>
      </c>
    </row>
    <row r="1498" spans="1:2" x14ac:dyDescent="0.2">
      <c r="A1498" t="s">
        <v>2748</v>
      </c>
      <c r="B1498">
        <v>50</v>
      </c>
    </row>
    <row r="1499" spans="1:2" x14ac:dyDescent="0.2">
      <c r="A1499" t="s">
        <v>2746</v>
      </c>
      <c r="B1499">
        <v>43005</v>
      </c>
    </row>
    <row r="1500" spans="1:2" x14ac:dyDescent="0.2">
      <c r="A1500" t="s">
        <v>1640</v>
      </c>
      <c r="B1500" t="b">
        <v>0</v>
      </c>
    </row>
    <row r="1501" spans="1:2" x14ac:dyDescent="0.2">
      <c r="A1501" t="s">
        <v>1641</v>
      </c>
      <c r="B1501" t="b">
        <v>0</v>
      </c>
    </row>
    <row r="1502" spans="1:2" x14ac:dyDescent="0.2">
      <c r="A1502" t="s">
        <v>1642</v>
      </c>
      <c r="B1502" t="b">
        <v>0</v>
      </c>
    </row>
    <row r="1503" spans="1:2" x14ac:dyDescent="0.2">
      <c r="A1503" t="s">
        <v>1643</v>
      </c>
      <c r="B1503" t="b">
        <v>0</v>
      </c>
    </row>
    <row r="1504" spans="1:2" x14ac:dyDescent="0.2">
      <c r="A1504" t="s">
        <v>1644</v>
      </c>
      <c r="B1504" t="b">
        <v>0</v>
      </c>
    </row>
    <row r="1505" spans="1:2" x14ac:dyDescent="0.2">
      <c r="A1505" t="s">
        <v>1645</v>
      </c>
      <c r="B1505" t="b">
        <v>0</v>
      </c>
    </row>
    <row r="1506" spans="1:2" x14ac:dyDescent="0.2">
      <c r="A1506" t="s">
        <v>1646</v>
      </c>
      <c r="B1506" t="b">
        <v>0</v>
      </c>
    </row>
    <row r="1507" spans="1:2" x14ac:dyDescent="0.2">
      <c r="A1507" t="s">
        <v>1647</v>
      </c>
      <c r="B1507" t="b">
        <v>0</v>
      </c>
    </row>
    <row r="1508" spans="1:2" x14ac:dyDescent="0.2">
      <c r="A1508" t="s">
        <v>1648</v>
      </c>
      <c r="B1508" t="b">
        <v>0</v>
      </c>
    </row>
    <row r="1509" spans="1:2" x14ac:dyDescent="0.2">
      <c r="A1509" t="s">
        <v>1649</v>
      </c>
      <c r="B1509" t="b">
        <v>0</v>
      </c>
    </row>
    <row r="1510" spans="1:2" x14ac:dyDescent="0.2">
      <c r="A1510" t="s">
        <v>1650</v>
      </c>
      <c r="B1510" t="b">
        <v>0</v>
      </c>
    </row>
    <row r="1511" spans="1:2" x14ac:dyDescent="0.2">
      <c r="A1511" t="s">
        <v>1651</v>
      </c>
      <c r="B1511" t="b">
        <v>0</v>
      </c>
    </row>
    <row r="1512" spans="1:2" x14ac:dyDescent="0.2">
      <c r="A1512" t="s">
        <v>1652</v>
      </c>
      <c r="B1512" t="b">
        <v>0</v>
      </c>
    </row>
    <row r="1513" spans="1:2" x14ac:dyDescent="0.2">
      <c r="A1513" t="s">
        <v>1653</v>
      </c>
      <c r="B1513" t="b">
        <v>0</v>
      </c>
    </row>
    <row r="1514" spans="1:2" x14ac:dyDescent="0.2">
      <c r="A1514" t="s">
        <v>1654</v>
      </c>
      <c r="B1514" t="b">
        <v>0</v>
      </c>
    </row>
    <row r="1515" spans="1:2" x14ac:dyDescent="0.2">
      <c r="A1515" t="s">
        <v>1655</v>
      </c>
      <c r="B1515" t="b">
        <v>0</v>
      </c>
    </row>
    <row r="1516" spans="1:2" x14ac:dyDescent="0.2">
      <c r="A1516" t="s">
        <v>1656</v>
      </c>
      <c r="B1516" t="b">
        <v>0</v>
      </c>
    </row>
    <row r="1517" spans="1:2" x14ac:dyDescent="0.2">
      <c r="A1517" t="s">
        <v>1657</v>
      </c>
      <c r="B1517" t="b">
        <v>0</v>
      </c>
    </row>
    <row r="1518" spans="1:2" x14ac:dyDescent="0.2">
      <c r="A1518" t="s">
        <v>1658</v>
      </c>
      <c r="B1518" t="b">
        <v>0</v>
      </c>
    </row>
    <row r="1519" spans="1:2" x14ac:dyDescent="0.2">
      <c r="A1519" t="s">
        <v>1659</v>
      </c>
      <c r="B1519" t="b">
        <v>0</v>
      </c>
    </row>
    <row r="1520" spans="1:2" x14ac:dyDescent="0.2">
      <c r="A1520" t="s">
        <v>1660</v>
      </c>
      <c r="B1520" t="b">
        <v>0</v>
      </c>
    </row>
    <row r="1521" spans="1:2" x14ac:dyDescent="0.2">
      <c r="A1521" t="s">
        <v>1661</v>
      </c>
      <c r="B1521" t="b">
        <v>0</v>
      </c>
    </row>
    <row r="1522" spans="1:2" x14ac:dyDescent="0.2">
      <c r="A1522" t="s">
        <v>1662</v>
      </c>
      <c r="B1522" t="b">
        <v>0</v>
      </c>
    </row>
    <row r="1523" spans="1:2" x14ac:dyDescent="0.2">
      <c r="A1523" t="s">
        <v>1663</v>
      </c>
      <c r="B1523" t="b">
        <v>0</v>
      </c>
    </row>
    <row r="1524" spans="1:2" x14ac:dyDescent="0.2">
      <c r="A1524" t="s">
        <v>1664</v>
      </c>
      <c r="B1524" t="b">
        <v>0</v>
      </c>
    </row>
    <row r="1525" spans="1:2" x14ac:dyDescent="0.2">
      <c r="A1525" t="s">
        <v>1665</v>
      </c>
      <c r="B1525" t="b">
        <v>0</v>
      </c>
    </row>
    <row r="1526" spans="1:2" x14ac:dyDescent="0.2">
      <c r="A1526" t="s">
        <v>1666</v>
      </c>
      <c r="B1526" t="b">
        <v>0</v>
      </c>
    </row>
    <row r="1527" spans="1:2" x14ac:dyDescent="0.2">
      <c r="A1527" t="s">
        <v>1667</v>
      </c>
      <c r="B1527" t="b">
        <v>0</v>
      </c>
    </row>
    <row r="1528" spans="1:2" x14ac:dyDescent="0.2">
      <c r="A1528" t="s">
        <v>1668</v>
      </c>
      <c r="B1528" t="b">
        <v>0</v>
      </c>
    </row>
    <row r="1529" spans="1:2" x14ac:dyDescent="0.2">
      <c r="A1529" t="s">
        <v>1669</v>
      </c>
      <c r="B1529" t="b">
        <v>0</v>
      </c>
    </row>
    <row r="1530" spans="1:2" x14ac:dyDescent="0.2">
      <c r="A1530" t="s">
        <v>1670</v>
      </c>
      <c r="B1530" t="b">
        <v>0</v>
      </c>
    </row>
    <row r="1531" spans="1:2" x14ac:dyDescent="0.2">
      <c r="A1531" t="s">
        <v>1671</v>
      </c>
      <c r="B1531" t="b">
        <v>0</v>
      </c>
    </row>
    <row r="1532" spans="1:2" x14ac:dyDescent="0.2">
      <c r="A1532" t="s">
        <v>1672</v>
      </c>
      <c r="B1532" t="b">
        <v>0</v>
      </c>
    </row>
    <row r="1533" spans="1:2" x14ac:dyDescent="0.2">
      <c r="A1533" t="s">
        <v>1673</v>
      </c>
      <c r="B1533" t="b">
        <v>0</v>
      </c>
    </row>
    <row r="1534" spans="1:2" x14ac:dyDescent="0.2">
      <c r="A1534" t="s">
        <v>1674</v>
      </c>
      <c r="B1534" t="b">
        <v>0</v>
      </c>
    </row>
    <row r="1535" spans="1:2" x14ac:dyDescent="0.2">
      <c r="A1535" t="s">
        <v>1675</v>
      </c>
      <c r="B1535" t="b">
        <v>0</v>
      </c>
    </row>
    <row r="1536" spans="1:2" x14ac:dyDescent="0.2">
      <c r="A1536" t="s">
        <v>1676</v>
      </c>
      <c r="B1536" t="b">
        <v>0</v>
      </c>
    </row>
    <row r="1537" spans="1:2" x14ac:dyDescent="0.2">
      <c r="A1537" t="s">
        <v>1677</v>
      </c>
      <c r="B1537" t="b">
        <v>0</v>
      </c>
    </row>
    <row r="1538" spans="1:2" x14ac:dyDescent="0.2">
      <c r="A1538" t="s">
        <v>1678</v>
      </c>
      <c r="B1538" t="b">
        <v>0</v>
      </c>
    </row>
    <row r="1539" spans="1:2" x14ac:dyDescent="0.2">
      <c r="A1539" t="s">
        <v>1679</v>
      </c>
      <c r="B1539" t="b">
        <v>0</v>
      </c>
    </row>
    <row r="1540" spans="1:2" x14ac:dyDescent="0.2">
      <c r="A1540" t="s">
        <v>1680</v>
      </c>
      <c r="B1540" t="b">
        <v>0</v>
      </c>
    </row>
    <row r="1541" spans="1:2" x14ac:dyDescent="0.2">
      <c r="A1541" t="s">
        <v>1681</v>
      </c>
      <c r="B1541" t="b">
        <v>0</v>
      </c>
    </row>
    <row r="1542" spans="1:2" x14ac:dyDescent="0.2">
      <c r="A1542" t="s">
        <v>1682</v>
      </c>
      <c r="B1542">
        <v>0</v>
      </c>
    </row>
    <row r="1543" spans="1:2" x14ac:dyDescent="0.2">
      <c r="A1543" t="s">
        <v>1683</v>
      </c>
      <c r="B1543">
        <v>0</v>
      </c>
    </row>
    <row r="1544" spans="1:2" x14ac:dyDescent="0.2">
      <c r="A1544" t="s">
        <v>1684</v>
      </c>
      <c r="B1544">
        <v>0</v>
      </c>
    </row>
    <row r="1545" spans="1:2" x14ac:dyDescent="0.2">
      <c r="A1545" t="s">
        <v>1685</v>
      </c>
      <c r="B1545">
        <v>0</v>
      </c>
    </row>
    <row r="1546" spans="1:2" x14ac:dyDescent="0.2">
      <c r="A1546" t="s">
        <v>1686</v>
      </c>
      <c r="B1546">
        <v>0</v>
      </c>
    </row>
    <row r="1547" spans="1:2" x14ac:dyDescent="0.2">
      <c r="A1547" t="s">
        <v>1687</v>
      </c>
      <c r="B1547">
        <v>0</v>
      </c>
    </row>
    <row r="1548" spans="1:2" x14ac:dyDescent="0.2">
      <c r="A1548" t="s">
        <v>1688</v>
      </c>
      <c r="B1548">
        <v>0</v>
      </c>
    </row>
    <row r="1549" spans="1:2" x14ac:dyDescent="0.2">
      <c r="A1549" t="s">
        <v>1689</v>
      </c>
      <c r="B1549">
        <v>0</v>
      </c>
    </row>
    <row r="1550" spans="1:2" x14ac:dyDescent="0.2">
      <c r="A1550" t="s">
        <v>1690</v>
      </c>
      <c r="B1550">
        <v>0</v>
      </c>
    </row>
    <row r="1551" spans="1:2" x14ac:dyDescent="0.2">
      <c r="A1551" t="s">
        <v>1691</v>
      </c>
      <c r="B1551" t="s">
        <v>3478</v>
      </c>
    </row>
    <row r="1552" spans="1:2" x14ac:dyDescent="0.2">
      <c r="A1552" t="s">
        <v>4499</v>
      </c>
      <c r="B1552">
        <v>0</v>
      </c>
    </row>
    <row r="1553" spans="1:2" x14ac:dyDescent="0.2">
      <c r="A1553" t="s">
        <v>1692</v>
      </c>
      <c r="B1553">
        <v>0</v>
      </c>
    </row>
    <row r="1554" spans="1:2" x14ac:dyDescent="0.2">
      <c r="A1554" t="s">
        <v>1693</v>
      </c>
      <c r="B1554">
        <v>1</v>
      </c>
    </row>
    <row r="1555" spans="1:2" x14ac:dyDescent="0.2">
      <c r="A1555" t="s">
        <v>1694</v>
      </c>
      <c r="B1555">
        <v>1</v>
      </c>
    </row>
    <row r="1556" spans="1:2" x14ac:dyDescent="0.2">
      <c r="A1556" t="s">
        <v>1695</v>
      </c>
      <c r="B1556">
        <v>1</v>
      </c>
    </row>
    <row r="1557" spans="1:2" x14ac:dyDescent="0.2">
      <c r="A1557" t="s">
        <v>1696</v>
      </c>
      <c r="B1557">
        <v>1</v>
      </c>
    </row>
    <row r="1558" spans="1:2" x14ac:dyDescent="0.2">
      <c r="A1558" t="s">
        <v>1697</v>
      </c>
      <c r="B1558">
        <v>1</v>
      </c>
    </row>
    <row r="1559" spans="1:2" x14ac:dyDescent="0.2">
      <c r="A1559" t="s">
        <v>1698</v>
      </c>
      <c r="B1559">
        <v>1</v>
      </c>
    </row>
    <row r="1560" spans="1:2" x14ac:dyDescent="0.2">
      <c r="A1560" t="s">
        <v>1699</v>
      </c>
      <c r="B1560">
        <v>1</v>
      </c>
    </row>
    <row r="1561" spans="1:2" x14ac:dyDescent="0.2">
      <c r="A1561" t="s">
        <v>1700</v>
      </c>
      <c r="B1561">
        <v>1</v>
      </c>
    </row>
    <row r="1562" spans="1:2" x14ac:dyDescent="0.2">
      <c r="A1562" t="s">
        <v>1701</v>
      </c>
      <c r="B1562">
        <v>1</v>
      </c>
    </row>
    <row r="1563" spans="1:2" x14ac:dyDescent="0.2">
      <c r="A1563" t="s">
        <v>1702</v>
      </c>
      <c r="B1563">
        <v>1</v>
      </c>
    </row>
    <row r="1564" spans="1:2" x14ac:dyDescent="0.2">
      <c r="A1564" t="s">
        <v>2461</v>
      </c>
      <c r="B1564" t="s">
        <v>3478</v>
      </c>
    </row>
    <row r="1565" spans="1:2" x14ac:dyDescent="0.2">
      <c r="A1565" t="s">
        <v>1703</v>
      </c>
      <c r="B1565" t="s">
        <v>3478</v>
      </c>
    </row>
    <row r="1566" spans="1:2" x14ac:dyDescent="0.2">
      <c r="A1566" t="s">
        <v>1704</v>
      </c>
      <c r="B1566">
        <v>0</v>
      </c>
    </row>
    <row r="1567" spans="1:2" x14ac:dyDescent="0.2">
      <c r="A1567" t="s">
        <v>1526</v>
      </c>
      <c r="B1567" t="s">
        <v>3478</v>
      </c>
    </row>
    <row r="1568" spans="1:2" x14ac:dyDescent="0.2">
      <c r="A1568" t="s">
        <v>2462</v>
      </c>
      <c r="B1568">
        <v>1</v>
      </c>
    </row>
    <row r="1569" spans="1:2" x14ac:dyDescent="0.2">
      <c r="A1569" t="s">
        <v>2463</v>
      </c>
      <c r="B1569">
        <v>1</v>
      </c>
    </row>
    <row r="1570" spans="1:2" x14ac:dyDescent="0.2">
      <c r="A1570" t="s">
        <v>2464</v>
      </c>
      <c r="B1570">
        <v>1</v>
      </c>
    </row>
    <row r="1571" spans="1:2" x14ac:dyDescent="0.2">
      <c r="A1571" t="s">
        <v>2465</v>
      </c>
      <c r="B1571">
        <v>1</v>
      </c>
    </row>
    <row r="1572" spans="1:2" x14ac:dyDescent="0.2">
      <c r="A1572" t="s">
        <v>2466</v>
      </c>
      <c r="B1572">
        <v>10</v>
      </c>
    </row>
    <row r="1573" spans="1:2" x14ac:dyDescent="0.2">
      <c r="A1573" t="s">
        <v>2467</v>
      </c>
      <c r="B1573">
        <v>7</v>
      </c>
    </row>
    <row r="1574" spans="1:2" x14ac:dyDescent="0.2">
      <c r="A1574" t="s">
        <v>2468</v>
      </c>
      <c r="B1574">
        <v>12</v>
      </c>
    </row>
    <row r="1575" spans="1:2" x14ac:dyDescent="0.2">
      <c r="A1575" t="s">
        <v>2469</v>
      </c>
      <c r="B1575">
        <v>1</v>
      </c>
    </row>
    <row r="1576" spans="1:2" x14ac:dyDescent="0.2">
      <c r="A1576" t="s">
        <v>2470</v>
      </c>
      <c r="B1576" t="s">
        <v>3478</v>
      </c>
    </row>
    <row r="1577" spans="1:2" x14ac:dyDescent="0.2">
      <c r="A1577" t="s">
        <v>2471</v>
      </c>
      <c r="B1577">
        <v>1</v>
      </c>
    </row>
    <row r="1578" spans="1:2" x14ac:dyDescent="0.2">
      <c r="A1578" t="s">
        <v>2472</v>
      </c>
      <c r="B1578">
        <v>5</v>
      </c>
    </row>
    <row r="1579" spans="1:2" x14ac:dyDescent="0.2">
      <c r="A1579" t="s">
        <v>2473</v>
      </c>
      <c r="B1579">
        <v>4</v>
      </c>
    </row>
    <row r="1580" spans="1:2" x14ac:dyDescent="0.2">
      <c r="A1580" t="s">
        <v>2474</v>
      </c>
      <c r="B1580">
        <v>4</v>
      </c>
    </row>
    <row r="1581" spans="1:2" x14ac:dyDescent="0.2">
      <c r="A1581" t="s">
        <v>2475</v>
      </c>
      <c r="B1581">
        <v>0</v>
      </c>
    </row>
    <row r="1582" spans="1:2" x14ac:dyDescent="0.2">
      <c r="A1582" t="s">
        <v>2476</v>
      </c>
      <c r="B1582" t="b">
        <v>0</v>
      </c>
    </row>
    <row r="1583" spans="1:2" x14ac:dyDescent="0.2">
      <c r="A1583" t="s">
        <v>2477</v>
      </c>
      <c r="B1583" t="b">
        <v>0</v>
      </c>
    </row>
    <row r="1584" spans="1:2" x14ac:dyDescent="0.2">
      <c r="A1584" t="s">
        <v>2478</v>
      </c>
      <c r="B1584" t="b">
        <v>1</v>
      </c>
    </row>
    <row r="1585" spans="1:2" x14ac:dyDescent="0.2">
      <c r="A1585" t="s">
        <v>2479</v>
      </c>
      <c r="B1585" t="b">
        <v>0</v>
      </c>
    </row>
    <row r="1586" spans="1:2" x14ac:dyDescent="0.2">
      <c r="A1586" t="s">
        <v>2480</v>
      </c>
      <c r="B1586" t="b">
        <v>1</v>
      </c>
    </row>
    <row r="1587" spans="1:2" x14ac:dyDescent="0.2">
      <c r="A1587" t="s">
        <v>2481</v>
      </c>
      <c r="B1587" t="b">
        <v>0</v>
      </c>
    </row>
    <row r="1588" spans="1:2" x14ac:dyDescent="0.2">
      <c r="A1588" t="s">
        <v>2482</v>
      </c>
      <c r="B1588" t="b">
        <v>0</v>
      </c>
    </row>
    <row r="1589" spans="1:2" x14ac:dyDescent="0.2">
      <c r="A1589" t="s">
        <v>2483</v>
      </c>
      <c r="B1589" t="b">
        <v>1</v>
      </c>
    </row>
    <row r="1590" spans="1:2" x14ac:dyDescent="0.2">
      <c r="A1590" t="s">
        <v>2484</v>
      </c>
      <c r="B1590" t="b">
        <v>0</v>
      </c>
    </row>
    <row r="1591" spans="1:2" x14ac:dyDescent="0.2">
      <c r="A1591" t="s">
        <v>2485</v>
      </c>
      <c r="B1591" t="b">
        <v>0</v>
      </c>
    </row>
    <row r="1592" spans="1:2" x14ac:dyDescent="0.2">
      <c r="A1592" t="s">
        <v>2486</v>
      </c>
      <c r="B1592" t="b">
        <v>0</v>
      </c>
    </row>
    <row r="1593" spans="1:2" x14ac:dyDescent="0.2">
      <c r="A1593" t="s">
        <v>2487</v>
      </c>
      <c r="B1593" t="b">
        <v>0</v>
      </c>
    </row>
    <row r="1594" spans="1:2" x14ac:dyDescent="0.2">
      <c r="A1594" t="s">
        <v>2488</v>
      </c>
      <c r="B1594" t="b">
        <v>0</v>
      </c>
    </row>
    <row r="1595" spans="1:2" x14ac:dyDescent="0.2">
      <c r="A1595" t="s">
        <v>2489</v>
      </c>
      <c r="B1595" t="b">
        <v>0</v>
      </c>
    </row>
    <row r="1596" spans="1:2" x14ac:dyDescent="0.2">
      <c r="A1596" t="s">
        <v>2490</v>
      </c>
      <c r="B1596" t="b">
        <v>0</v>
      </c>
    </row>
    <row r="1597" spans="1:2" x14ac:dyDescent="0.2">
      <c r="A1597" t="s">
        <v>2491</v>
      </c>
      <c r="B1597" t="b">
        <v>0</v>
      </c>
    </row>
    <row r="1598" spans="1:2" x14ac:dyDescent="0.2">
      <c r="A1598" t="s">
        <v>2492</v>
      </c>
      <c r="B1598" t="b">
        <v>0</v>
      </c>
    </row>
    <row r="1599" spans="1:2" x14ac:dyDescent="0.2">
      <c r="A1599" t="s">
        <v>2493</v>
      </c>
      <c r="B1599" t="b">
        <v>0</v>
      </c>
    </row>
    <row r="1600" spans="1:2" x14ac:dyDescent="0.2">
      <c r="A1600" t="s">
        <v>2494</v>
      </c>
      <c r="B1600" t="b">
        <v>0</v>
      </c>
    </row>
    <row r="1601" spans="1:2" x14ac:dyDescent="0.2">
      <c r="A1601" t="s">
        <v>2495</v>
      </c>
      <c r="B1601" t="b">
        <v>0</v>
      </c>
    </row>
    <row r="1602" spans="1:2" x14ac:dyDescent="0.2">
      <c r="A1602" t="s">
        <v>2496</v>
      </c>
      <c r="B1602" t="b">
        <v>0</v>
      </c>
    </row>
    <row r="1603" spans="1:2" x14ac:dyDescent="0.2">
      <c r="A1603" t="s">
        <v>2497</v>
      </c>
      <c r="B1603" t="b">
        <v>0</v>
      </c>
    </row>
    <row r="1604" spans="1:2" x14ac:dyDescent="0.2">
      <c r="A1604" t="s">
        <v>2498</v>
      </c>
      <c r="B1604" t="b">
        <v>0</v>
      </c>
    </row>
    <row r="1605" spans="1:2" x14ac:dyDescent="0.2">
      <c r="A1605" t="s">
        <v>2499</v>
      </c>
      <c r="B1605" t="b">
        <v>0</v>
      </c>
    </row>
    <row r="1606" spans="1:2" x14ac:dyDescent="0.2">
      <c r="A1606" t="s">
        <v>2500</v>
      </c>
      <c r="B1606" t="b">
        <v>0</v>
      </c>
    </row>
    <row r="1607" spans="1:2" x14ac:dyDescent="0.2">
      <c r="A1607" t="s">
        <v>2501</v>
      </c>
      <c r="B1607" t="b">
        <v>0</v>
      </c>
    </row>
    <row r="1608" spans="1:2" x14ac:dyDescent="0.2">
      <c r="A1608" t="s">
        <v>2502</v>
      </c>
      <c r="B1608" t="b">
        <v>0</v>
      </c>
    </row>
    <row r="1609" spans="1:2" x14ac:dyDescent="0.2">
      <c r="A1609" t="s">
        <v>2503</v>
      </c>
      <c r="B1609" t="b">
        <v>0</v>
      </c>
    </row>
    <row r="1610" spans="1:2" x14ac:dyDescent="0.2">
      <c r="A1610" t="s">
        <v>2504</v>
      </c>
      <c r="B1610" t="b">
        <v>0</v>
      </c>
    </row>
    <row r="1611" spans="1:2" x14ac:dyDescent="0.2">
      <c r="A1611" t="s">
        <v>2505</v>
      </c>
      <c r="B1611" t="b">
        <v>0</v>
      </c>
    </row>
    <row r="1612" spans="1:2" x14ac:dyDescent="0.2">
      <c r="A1612" t="s">
        <v>2506</v>
      </c>
      <c r="B1612" t="b">
        <v>0</v>
      </c>
    </row>
    <row r="1613" spans="1:2" x14ac:dyDescent="0.2">
      <c r="A1613" t="s">
        <v>2507</v>
      </c>
      <c r="B1613" t="b">
        <v>0</v>
      </c>
    </row>
    <row r="1614" spans="1:2" x14ac:dyDescent="0.2">
      <c r="A1614" t="s">
        <v>2508</v>
      </c>
      <c r="B1614" t="b">
        <v>0</v>
      </c>
    </row>
    <row r="1615" spans="1:2" x14ac:dyDescent="0.2">
      <c r="A1615" t="s">
        <v>2509</v>
      </c>
      <c r="B1615" t="b">
        <v>1</v>
      </c>
    </row>
    <row r="1616" spans="1:2" x14ac:dyDescent="0.2">
      <c r="A1616" t="s">
        <v>2510</v>
      </c>
      <c r="B1616" t="b">
        <v>0</v>
      </c>
    </row>
    <row r="1617" spans="1:2" x14ac:dyDescent="0.2">
      <c r="A1617" t="s">
        <v>2511</v>
      </c>
      <c r="B1617" t="b">
        <v>0</v>
      </c>
    </row>
    <row r="1618" spans="1:2" x14ac:dyDescent="0.2">
      <c r="A1618" t="s">
        <v>2512</v>
      </c>
      <c r="B1618" t="b">
        <v>0</v>
      </c>
    </row>
    <row r="1619" spans="1:2" x14ac:dyDescent="0.2">
      <c r="A1619" t="s">
        <v>2513</v>
      </c>
      <c r="B1619" t="b">
        <v>0</v>
      </c>
    </row>
    <row r="1620" spans="1:2" x14ac:dyDescent="0.2">
      <c r="A1620" t="s">
        <v>2514</v>
      </c>
      <c r="B1620" t="b">
        <v>0</v>
      </c>
    </row>
    <row r="1621" spans="1:2" x14ac:dyDescent="0.2">
      <c r="A1621" t="s">
        <v>2515</v>
      </c>
      <c r="B1621" t="b">
        <v>1</v>
      </c>
    </row>
    <row r="1622" spans="1:2" x14ac:dyDescent="0.2">
      <c r="A1622" t="s">
        <v>2516</v>
      </c>
      <c r="B1622" t="b">
        <v>0</v>
      </c>
    </row>
    <row r="1623" spans="1:2" x14ac:dyDescent="0.2">
      <c r="A1623" t="s">
        <v>2517</v>
      </c>
      <c r="B1623" t="b">
        <v>0</v>
      </c>
    </row>
    <row r="1624" spans="1:2" x14ac:dyDescent="0.2">
      <c r="A1624" t="s">
        <v>2518</v>
      </c>
      <c r="B1624" t="b">
        <v>1</v>
      </c>
    </row>
    <row r="1625" spans="1:2" x14ac:dyDescent="0.2">
      <c r="A1625" t="s">
        <v>2519</v>
      </c>
      <c r="B1625" t="b">
        <v>0</v>
      </c>
    </row>
    <row r="1626" spans="1:2" x14ac:dyDescent="0.2">
      <c r="A1626" t="s">
        <v>2520</v>
      </c>
      <c r="B1626" t="b">
        <v>1</v>
      </c>
    </row>
    <row r="1627" spans="1:2" x14ac:dyDescent="0.2">
      <c r="A1627" t="s">
        <v>2521</v>
      </c>
      <c r="B1627" t="b">
        <v>0</v>
      </c>
    </row>
    <row r="1628" spans="1:2" x14ac:dyDescent="0.2">
      <c r="A1628" t="s">
        <v>2522</v>
      </c>
      <c r="B1628" t="b">
        <v>0</v>
      </c>
    </row>
    <row r="1629" spans="1:2" x14ac:dyDescent="0.2">
      <c r="A1629" t="s">
        <v>2523</v>
      </c>
      <c r="B1629" t="b">
        <v>0</v>
      </c>
    </row>
    <row r="1630" spans="1:2" x14ac:dyDescent="0.2">
      <c r="A1630" t="s">
        <v>2524</v>
      </c>
      <c r="B1630" t="b">
        <v>0</v>
      </c>
    </row>
    <row r="1631" spans="1:2" x14ac:dyDescent="0.2">
      <c r="A1631" t="s">
        <v>2525</v>
      </c>
      <c r="B1631" t="b">
        <v>0</v>
      </c>
    </row>
    <row r="1632" spans="1:2" x14ac:dyDescent="0.2">
      <c r="A1632" t="s">
        <v>2526</v>
      </c>
      <c r="B1632" t="b">
        <v>0</v>
      </c>
    </row>
    <row r="1633" spans="1:2" x14ac:dyDescent="0.2">
      <c r="A1633" t="s">
        <v>2527</v>
      </c>
      <c r="B1633" t="b">
        <v>0</v>
      </c>
    </row>
    <row r="1634" spans="1:2" x14ac:dyDescent="0.2">
      <c r="A1634" t="s">
        <v>2528</v>
      </c>
      <c r="B1634" t="b">
        <v>0</v>
      </c>
    </row>
    <row r="1635" spans="1:2" x14ac:dyDescent="0.2">
      <c r="A1635" t="s">
        <v>2529</v>
      </c>
      <c r="B1635" t="b">
        <v>0</v>
      </c>
    </row>
    <row r="1636" spans="1:2" x14ac:dyDescent="0.2">
      <c r="A1636" t="s">
        <v>2530</v>
      </c>
      <c r="B1636" t="b">
        <v>0</v>
      </c>
    </row>
    <row r="1637" spans="1:2" x14ac:dyDescent="0.2">
      <c r="A1637" t="s">
        <v>2531</v>
      </c>
      <c r="B1637" t="b">
        <v>0</v>
      </c>
    </row>
    <row r="1638" spans="1:2" x14ac:dyDescent="0.2">
      <c r="A1638" t="s">
        <v>2532</v>
      </c>
      <c r="B1638" t="b">
        <v>0</v>
      </c>
    </row>
    <row r="1639" spans="1:2" x14ac:dyDescent="0.2">
      <c r="A1639" t="s">
        <v>2533</v>
      </c>
      <c r="B1639" t="b">
        <v>0</v>
      </c>
    </row>
    <row r="1640" spans="1:2" x14ac:dyDescent="0.2">
      <c r="A1640" t="s">
        <v>2534</v>
      </c>
      <c r="B1640" t="b">
        <v>0</v>
      </c>
    </row>
    <row r="1641" spans="1:2" x14ac:dyDescent="0.2">
      <c r="A1641" t="s">
        <v>2535</v>
      </c>
      <c r="B1641" t="b">
        <v>0</v>
      </c>
    </row>
    <row r="1642" spans="1:2" x14ac:dyDescent="0.2">
      <c r="A1642" t="s">
        <v>2536</v>
      </c>
      <c r="B1642" t="b">
        <v>0</v>
      </c>
    </row>
    <row r="1643" spans="1:2" x14ac:dyDescent="0.2">
      <c r="A1643" t="s">
        <v>2537</v>
      </c>
      <c r="B1643" t="b">
        <v>0</v>
      </c>
    </row>
    <row r="1644" spans="1:2" x14ac:dyDescent="0.2">
      <c r="A1644" t="s">
        <v>2538</v>
      </c>
      <c r="B1644" t="b">
        <v>0</v>
      </c>
    </row>
    <row r="1645" spans="1:2" x14ac:dyDescent="0.2">
      <c r="A1645" t="s">
        <v>2539</v>
      </c>
      <c r="B1645" t="b">
        <v>0</v>
      </c>
    </row>
    <row r="1646" spans="1:2" x14ac:dyDescent="0.2">
      <c r="A1646" t="s">
        <v>2540</v>
      </c>
      <c r="B1646" t="b">
        <v>0</v>
      </c>
    </row>
    <row r="1647" spans="1:2" x14ac:dyDescent="0.2">
      <c r="A1647" t="s">
        <v>2541</v>
      </c>
      <c r="B1647" t="b">
        <v>0</v>
      </c>
    </row>
    <row r="1648" spans="1:2" x14ac:dyDescent="0.2">
      <c r="A1648" t="s">
        <v>2542</v>
      </c>
      <c r="B1648" t="b">
        <v>1</v>
      </c>
    </row>
    <row r="1649" spans="1:2" x14ac:dyDescent="0.2">
      <c r="A1649" t="s">
        <v>2543</v>
      </c>
      <c r="B1649" t="b">
        <v>0</v>
      </c>
    </row>
    <row r="1650" spans="1:2" x14ac:dyDescent="0.2">
      <c r="A1650" t="s">
        <v>2544</v>
      </c>
      <c r="B1650" t="b">
        <v>0</v>
      </c>
    </row>
    <row r="1651" spans="1:2" x14ac:dyDescent="0.2">
      <c r="A1651" t="s">
        <v>2545</v>
      </c>
      <c r="B1651" t="b">
        <v>0</v>
      </c>
    </row>
    <row r="1652" spans="1:2" x14ac:dyDescent="0.2">
      <c r="A1652" t="s">
        <v>2546</v>
      </c>
      <c r="B1652" t="b">
        <v>0</v>
      </c>
    </row>
    <row r="1653" spans="1:2" x14ac:dyDescent="0.2">
      <c r="A1653" t="s">
        <v>2547</v>
      </c>
      <c r="B1653" t="b">
        <v>1</v>
      </c>
    </row>
    <row r="1654" spans="1:2" x14ac:dyDescent="0.2">
      <c r="A1654" t="s">
        <v>2548</v>
      </c>
      <c r="B1654" t="b">
        <v>0</v>
      </c>
    </row>
    <row r="1655" spans="1:2" x14ac:dyDescent="0.2">
      <c r="A1655" t="s">
        <v>2549</v>
      </c>
      <c r="B1655" t="b">
        <v>1</v>
      </c>
    </row>
    <row r="1656" spans="1:2" x14ac:dyDescent="0.2">
      <c r="A1656" t="s">
        <v>2550</v>
      </c>
      <c r="B1656" t="b">
        <v>0</v>
      </c>
    </row>
    <row r="1657" spans="1:2" x14ac:dyDescent="0.2">
      <c r="A1657" t="s">
        <v>2551</v>
      </c>
      <c r="B1657" t="b">
        <v>1</v>
      </c>
    </row>
    <row r="1658" spans="1:2" x14ac:dyDescent="0.2">
      <c r="A1658" t="s">
        <v>2552</v>
      </c>
      <c r="B1658" t="b">
        <v>0</v>
      </c>
    </row>
    <row r="1659" spans="1:2" x14ac:dyDescent="0.2">
      <c r="A1659" t="s">
        <v>2553</v>
      </c>
      <c r="B1659" t="b">
        <v>0</v>
      </c>
    </row>
    <row r="1660" spans="1:2" x14ac:dyDescent="0.2">
      <c r="A1660" t="s">
        <v>2554</v>
      </c>
      <c r="B1660" t="b">
        <v>0</v>
      </c>
    </row>
    <row r="1661" spans="1:2" x14ac:dyDescent="0.2">
      <c r="A1661" t="s">
        <v>2555</v>
      </c>
      <c r="B1661" t="b">
        <v>0</v>
      </c>
    </row>
    <row r="1662" spans="1:2" x14ac:dyDescent="0.2">
      <c r="A1662" t="s">
        <v>2556</v>
      </c>
      <c r="B1662" t="b">
        <v>0</v>
      </c>
    </row>
    <row r="1663" spans="1:2" x14ac:dyDescent="0.2">
      <c r="A1663" t="s">
        <v>2557</v>
      </c>
      <c r="B1663" t="b">
        <v>0</v>
      </c>
    </row>
    <row r="1664" spans="1:2" x14ac:dyDescent="0.2">
      <c r="A1664" t="s">
        <v>2558</v>
      </c>
      <c r="B1664" t="b">
        <v>0</v>
      </c>
    </row>
    <row r="1665" spans="1:2" x14ac:dyDescent="0.2">
      <c r="A1665" t="s">
        <v>2559</v>
      </c>
      <c r="B1665" t="b">
        <v>0</v>
      </c>
    </row>
    <row r="1666" spans="1:2" x14ac:dyDescent="0.2">
      <c r="A1666" t="s">
        <v>2560</v>
      </c>
      <c r="B1666" t="b">
        <v>0</v>
      </c>
    </row>
    <row r="1667" spans="1:2" x14ac:dyDescent="0.2">
      <c r="A1667" t="s">
        <v>2561</v>
      </c>
      <c r="B1667" t="b">
        <v>0</v>
      </c>
    </row>
    <row r="1668" spans="1:2" x14ac:dyDescent="0.2">
      <c r="A1668" t="s">
        <v>2562</v>
      </c>
      <c r="B1668" t="b">
        <v>0</v>
      </c>
    </row>
    <row r="1669" spans="1:2" x14ac:dyDescent="0.2">
      <c r="A1669" t="s">
        <v>2563</v>
      </c>
      <c r="B1669" t="b">
        <v>0</v>
      </c>
    </row>
    <row r="1670" spans="1:2" x14ac:dyDescent="0.2">
      <c r="A1670" t="s">
        <v>2564</v>
      </c>
      <c r="B1670" t="b">
        <v>0</v>
      </c>
    </row>
    <row r="1671" spans="1:2" x14ac:dyDescent="0.2">
      <c r="A1671" t="s">
        <v>2565</v>
      </c>
      <c r="B1671" t="b">
        <v>0</v>
      </c>
    </row>
    <row r="1672" spans="1:2" x14ac:dyDescent="0.2">
      <c r="A1672" t="s">
        <v>2566</v>
      </c>
      <c r="B1672" t="b">
        <v>0</v>
      </c>
    </row>
    <row r="1673" spans="1:2" x14ac:dyDescent="0.2">
      <c r="A1673" t="s">
        <v>2567</v>
      </c>
      <c r="B1673" t="b">
        <v>0</v>
      </c>
    </row>
    <row r="1674" spans="1:2" x14ac:dyDescent="0.2">
      <c r="A1674" t="s">
        <v>2568</v>
      </c>
      <c r="B1674" t="b">
        <v>0</v>
      </c>
    </row>
    <row r="1675" spans="1:2" x14ac:dyDescent="0.2">
      <c r="A1675" t="s">
        <v>2569</v>
      </c>
      <c r="B1675" t="b">
        <v>0</v>
      </c>
    </row>
    <row r="1676" spans="1:2" x14ac:dyDescent="0.2">
      <c r="A1676" t="s">
        <v>2570</v>
      </c>
      <c r="B1676" t="b">
        <v>0</v>
      </c>
    </row>
    <row r="1677" spans="1:2" x14ac:dyDescent="0.2">
      <c r="A1677" t="s">
        <v>2571</v>
      </c>
      <c r="B1677" t="b">
        <v>0</v>
      </c>
    </row>
    <row r="1678" spans="1:2" x14ac:dyDescent="0.2">
      <c r="A1678" t="s">
        <v>2572</v>
      </c>
      <c r="B1678" t="b">
        <v>0</v>
      </c>
    </row>
    <row r="1679" spans="1:2" x14ac:dyDescent="0.2">
      <c r="A1679" t="s">
        <v>2573</v>
      </c>
      <c r="B1679" t="b">
        <v>1</v>
      </c>
    </row>
    <row r="1680" spans="1:2" x14ac:dyDescent="0.2">
      <c r="A1680" t="s">
        <v>2574</v>
      </c>
      <c r="B1680" t="b">
        <v>0</v>
      </c>
    </row>
    <row r="1681" spans="1:2" x14ac:dyDescent="0.2">
      <c r="A1681" t="s">
        <v>2575</v>
      </c>
      <c r="B1681" t="b">
        <v>0</v>
      </c>
    </row>
    <row r="1682" spans="1:2" x14ac:dyDescent="0.2">
      <c r="A1682" t="s">
        <v>2576</v>
      </c>
      <c r="B1682" t="b">
        <v>1</v>
      </c>
    </row>
    <row r="1683" spans="1:2" x14ac:dyDescent="0.2">
      <c r="A1683" t="s">
        <v>2577</v>
      </c>
      <c r="B1683" t="b">
        <v>0</v>
      </c>
    </row>
    <row r="1684" spans="1:2" x14ac:dyDescent="0.2">
      <c r="A1684" t="s">
        <v>2578</v>
      </c>
      <c r="B1684" t="b">
        <v>0</v>
      </c>
    </row>
    <row r="1685" spans="1:2" x14ac:dyDescent="0.2">
      <c r="A1685" t="s">
        <v>2579</v>
      </c>
      <c r="B1685" t="b">
        <v>1</v>
      </c>
    </row>
    <row r="1686" spans="1:2" x14ac:dyDescent="0.2">
      <c r="A1686" t="s">
        <v>2580</v>
      </c>
      <c r="B1686" t="b">
        <v>0</v>
      </c>
    </row>
    <row r="1687" spans="1:2" x14ac:dyDescent="0.2">
      <c r="A1687" t="s">
        <v>2581</v>
      </c>
      <c r="B1687" t="b">
        <v>0</v>
      </c>
    </row>
    <row r="1688" spans="1:2" x14ac:dyDescent="0.2">
      <c r="A1688" t="s">
        <v>2582</v>
      </c>
      <c r="B1688" t="b">
        <v>1</v>
      </c>
    </row>
    <row r="1689" spans="1:2" x14ac:dyDescent="0.2">
      <c r="A1689" t="s">
        <v>2583</v>
      </c>
      <c r="B1689" t="b">
        <v>0</v>
      </c>
    </row>
    <row r="1690" spans="1:2" x14ac:dyDescent="0.2">
      <c r="A1690" t="s">
        <v>2584</v>
      </c>
      <c r="B1690" t="b">
        <v>0</v>
      </c>
    </row>
    <row r="1691" spans="1:2" x14ac:dyDescent="0.2">
      <c r="A1691" t="s">
        <v>2585</v>
      </c>
      <c r="B1691" t="b">
        <v>0</v>
      </c>
    </row>
    <row r="1692" spans="1:2" x14ac:dyDescent="0.2">
      <c r="A1692" t="s">
        <v>2586</v>
      </c>
      <c r="B1692" t="b">
        <v>0</v>
      </c>
    </row>
    <row r="1693" spans="1:2" x14ac:dyDescent="0.2">
      <c r="A1693" t="s">
        <v>2587</v>
      </c>
      <c r="B1693" t="b">
        <v>0</v>
      </c>
    </row>
    <row r="1694" spans="1:2" x14ac:dyDescent="0.2">
      <c r="A1694" t="s">
        <v>2588</v>
      </c>
      <c r="B1694" t="b">
        <v>0</v>
      </c>
    </row>
    <row r="1695" spans="1:2" x14ac:dyDescent="0.2">
      <c r="A1695" t="s">
        <v>2589</v>
      </c>
      <c r="B1695" t="b">
        <v>0</v>
      </c>
    </row>
    <row r="1696" spans="1:2" x14ac:dyDescent="0.2">
      <c r="A1696" t="s">
        <v>2590</v>
      </c>
      <c r="B1696" t="b">
        <v>0</v>
      </c>
    </row>
    <row r="1697" spans="1:2" x14ac:dyDescent="0.2">
      <c r="A1697" t="s">
        <v>2591</v>
      </c>
      <c r="B1697" t="b">
        <v>0</v>
      </c>
    </row>
    <row r="1698" spans="1:2" x14ac:dyDescent="0.2">
      <c r="A1698" t="s">
        <v>2592</v>
      </c>
      <c r="B1698" t="b">
        <v>0</v>
      </c>
    </row>
    <row r="1699" spans="1:2" x14ac:dyDescent="0.2">
      <c r="A1699" t="s">
        <v>2593</v>
      </c>
      <c r="B1699" t="b">
        <v>0</v>
      </c>
    </row>
    <row r="1700" spans="1:2" x14ac:dyDescent="0.2">
      <c r="A1700" t="s">
        <v>2594</v>
      </c>
      <c r="B1700" t="b">
        <v>0</v>
      </c>
    </row>
    <row r="1701" spans="1:2" x14ac:dyDescent="0.2">
      <c r="A1701" t="s">
        <v>2595</v>
      </c>
      <c r="B1701" t="b">
        <v>0</v>
      </c>
    </row>
    <row r="1702" spans="1:2" x14ac:dyDescent="0.2">
      <c r="A1702" t="s">
        <v>2596</v>
      </c>
      <c r="B1702" t="b">
        <v>0</v>
      </c>
    </row>
    <row r="1703" spans="1:2" x14ac:dyDescent="0.2">
      <c r="A1703" t="s">
        <v>2597</v>
      </c>
      <c r="B1703" t="b">
        <v>0</v>
      </c>
    </row>
    <row r="1704" spans="1:2" x14ac:dyDescent="0.2">
      <c r="A1704" t="s">
        <v>2598</v>
      </c>
      <c r="B1704" t="b">
        <v>0</v>
      </c>
    </row>
    <row r="1705" spans="1:2" x14ac:dyDescent="0.2">
      <c r="A1705" t="s">
        <v>2599</v>
      </c>
      <c r="B1705" t="b">
        <v>0</v>
      </c>
    </row>
    <row r="1706" spans="1:2" x14ac:dyDescent="0.2">
      <c r="A1706" t="s">
        <v>2600</v>
      </c>
      <c r="B1706" t="b">
        <v>0</v>
      </c>
    </row>
    <row r="1707" spans="1:2" x14ac:dyDescent="0.2">
      <c r="A1707" t="s">
        <v>2601</v>
      </c>
      <c r="B1707" t="s">
        <v>7923</v>
      </c>
    </row>
    <row r="1708" spans="1:2" x14ac:dyDescent="0.2">
      <c r="A1708" t="s">
        <v>2602</v>
      </c>
      <c r="B1708" t="b">
        <v>1</v>
      </c>
    </row>
    <row r="1709" spans="1:2" x14ac:dyDescent="0.2">
      <c r="A1709" t="s">
        <v>2603</v>
      </c>
      <c r="B1709" t="b">
        <v>0</v>
      </c>
    </row>
    <row r="1710" spans="1:2" x14ac:dyDescent="0.2">
      <c r="A1710" t="s">
        <v>2604</v>
      </c>
      <c r="B1710" t="b">
        <v>1</v>
      </c>
    </row>
    <row r="1711" spans="1:2" x14ac:dyDescent="0.2">
      <c r="A1711" t="s">
        <v>2605</v>
      </c>
      <c r="B1711" t="b">
        <v>0</v>
      </c>
    </row>
    <row r="1712" spans="1:2" x14ac:dyDescent="0.2">
      <c r="A1712" t="s">
        <v>2606</v>
      </c>
      <c r="B1712" t="b">
        <v>1</v>
      </c>
    </row>
    <row r="1713" spans="1:2" x14ac:dyDescent="0.2">
      <c r="A1713" t="s">
        <v>2607</v>
      </c>
      <c r="B1713" t="b">
        <v>0</v>
      </c>
    </row>
    <row r="1714" spans="1:2" x14ac:dyDescent="0.2">
      <c r="A1714" t="s">
        <v>2608</v>
      </c>
      <c r="B1714" t="b">
        <v>0</v>
      </c>
    </row>
    <row r="1715" spans="1:2" x14ac:dyDescent="0.2">
      <c r="A1715" t="s">
        <v>2609</v>
      </c>
      <c r="B1715" t="b">
        <v>1</v>
      </c>
    </row>
    <row r="1716" spans="1:2" x14ac:dyDescent="0.2">
      <c r="A1716" t="s">
        <v>2610</v>
      </c>
      <c r="B1716" t="b">
        <v>0</v>
      </c>
    </row>
    <row r="1717" spans="1:2" x14ac:dyDescent="0.2">
      <c r="A1717" t="s">
        <v>2611</v>
      </c>
      <c r="B1717" t="b">
        <v>0</v>
      </c>
    </row>
    <row r="1718" spans="1:2" x14ac:dyDescent="0.2">
      <c r="A1718" t="s">
        <v>2612</v>
      </c>
      <c r="B1718" t="b">
        <v>0</v>
      </c>
    </row>
    <row r="1719" spans="1:2" x14ac:dyDescent="0.2">
      <c r="A1719" t="s">
        <v>2613</v>
      </c>
      <c r="B1719" t="b">
        <v>0</v>
      </c>
    </row>
    <row r="1720" spans="1:2" x14ac:dyDescent="0.2">
      <c r="A1720" t="s">
        <v>2614</v>
      </c>
      <c r="B1720" t="b">
        <v>0</v>
      </c>
    </row>
    <row r="1721" spans="1:2" x14ac:dyDescent="0.2">
      <c r="A1721" t="s">
        <v>2615</v>
      </c>
      <c r="B1721" t="b">
        <v>0</v>
      </c>
    </row>
    <row r="1722" spans="1:2" x14ac:dyDescent="0.2">
      <c r="A1722" t="s">
        <v>2616</v>
      </c>
      <c r="B1722" t="b">
        <v>0</v>
      </c>
    </row>
    <row r="1723" spans="1:2" x14ac:dyDescent="0.2">
      <c r="A1723" t="s">
        <v>2617</v>
      </c>
      <c r="B1723" t="b">
        <v>0</v>
      </c>
    </row>
    <row r="1724" spans="1:2" x14ac:dyDescent="0.2">
      <c r="A1724" t="s">
        <v>2618</v>
      </c>
      <c r="B1724" t="b">
        <v>0</v>
      </c>
    </row>
    <row r="1725" spans="1:2" x14ac:dyDescent="0.2">
      <c r="A1725" t="s">
        <v>2619</v>
      </c>
      <c r="B1725" t="b">
        <v>0</v>
      </c>
    </row>
    <row r="1726" spans="1:2" x14ac:dyDescent="0.2">
      <c r="A1726" t="s">
        <v>2620</v>
      </c>
      <c r="B1726" t="b">
        <v>0</v>
      </c>
    </row>
    <row r="1727" spans="1:2" x14ac:dyDescent="0.2">
      <c r="A1727" t="s">
        <v>2621</v>
      </c>
      <c r="B1727" t="b">
        <v>0</v>
      </c>
    </row>
    <row r="1728" spans="1:2" x14ac:dyDescent="0.2">
      <c r="A1728" t="s">
        <v>2622</v>
      </c>
      <c r="B1728" t="b">
        <v>0</v>
      </c>
    </row>
    <row r="1729" spans="1:2" x14ac:dyDescent="0.2">
      <c r="A1729" t="s">
        <v>2623</v>
      </c>
      <c r="B1729" t="b">
        <v>0</v>
      </c>
    </row>
    <row r="1730" spans="1:2" x14ac:dyDescent="0.2">
      <c r="A1730" t="s">
        <v>2624</v>
      </c>
      <c r="B1730" t="b">
        <v>0</v>
      </c>
    </row>
    <row r="1731" spans="1:2" x14ac:dyDescent="0.2">
      <c r="A1731" t="s">
        <v>2625</v>
      </c>
      <c r="B1731" t="b">
        <v>0</v>
      </c>
    </row>
    <row r="1732" spans="1:2" x14ac:dyDescent="0.2">
      <c r="A1732" t="s">
        <v>2626</v>
      </c>
      <c r="B1732" t="b">
        <v>0</v>
      </c>
    </row>
    <row r="1733" spans="1:2" x14ac:dyDescent="0.2">
      <c r="A1733" t="s">
        <v>2627</v>
      </c>
      <c r="B1733" t="b">
        <v>0</v>
      </c>
    </row>
    <row r="1734" spans="1:2" x14ac:dyDescent="0.2">
      <c r="A1734" t="s">
        <v>2628</v>
      </c>
      <c r="B1734" t="b">
        <v>0</v>
      </c>
    </row>
    <row r="1735" spans="1:2" x14ac:dyDescent="0.2">
      <c r="A1735" t="s">
        <v>2629</v>
      </c>
      <c r="B1735" t="b">
        <v>0</v>
      </c>
    </row>
    <row r="1736" spans="1:2" x14ac:dyDescent="0.2">
      <c r="A1736" t="s">
        <v>2630</v>
      </c>
      <c r="B1736" t="b">
        <v>0</v>
      </c>
    </row>
    <row r="1737" spans="1:2" x14ac:dyDescent="0.2">
      <c r="A1737" t="s">
        <v>2631</v>
      </c>
      <c r="B1737" t="b">
        <v>0</v>
      </c>
    </row>
    <row r="1738" spans="1:2" x14ac:dyDescent="0.2">
      <c r="A1738" t="s">
        <v>2632</v>
      </c>
      <c r="B1738" t="b">
        <v>0</v>
      </c>
    </row>
    <row r="1739" spans="1:2" x14ac:dyDescent="0.2">
      <c r="A1739" t="s">
        <v>2633</v>
      </c>
      <c r="B1739" t="b">
        <v>0</v>
      </c>
    </row>
    <row r="1740" spans="1:2" x14ac:dyDescent="0.2">
      <c r="A1740" t="s">
        <v>4697</v>
      </c>
      <c r="B1740">
        <v>3</v>
      </c>
    </row>
    <row r="1741" spans="1:2" x14ac:dyDescent="0.2">
      <c r="A1741" t="s">
        <v>4698</v>
      </c>
      <c r="B1741">
        <v>5</v>
      </c>
    </row>
    <row r="1742" spans="1:2" x14ac:dyDescent="0.2">
      <c r="A1742" t="s">
        <v>4699</v>
      </c>
      <c r="B1742">
        <v>8</v>
      </c>
    </row>
    <row r="1743" spans="1:2" x14ac:dyDescent="0.2">
      <c r="A1743" t="s">
        <v>4700</v>
      </c>
      <c r="B1743">
        <v>11</v>
      </c>
    </row>
    <row r="1744" spans="1:2" x14ac:dyDescent="0.2">
      <c r="A1744" t="s">
        <v>4701</v>
      </c>
      <c r="B1744">
        <v>17</v>
      </c>
    </row>
    <row r="1745" spans="1:2" x14ac:dyDescent="0.2">
      <c r="A1745" t="s">
        <v>4702</v>
      </c>
      <c r="B1745">
        <v>21</v>
      </c>
    </row>
    <row r="1746" spans="1:2" x14ac:dyDescent="0.2">
      <c r="A1746" t="s">
        <v>4703</v>
      </c>
      <c r="B1746" t="s">
        <v>7924</v>
      </c>
    </row>
    <row r="1747" spans="1:2" x14ac:dyDescent="0.2">
      <c r="A1747" t="s">
        <v>2634</v>
      </c>
      <c r="B1747">
        <v>2</v>
      </c>
    </row>
    <row r="1748" spans="1:2" x14ac:dyDescent="0.2">
      <c r="A1748" t="s">
        <v>2635</v>
      </c>
      <c r="B1748">
        <v>22</v>
      </c>
    </row>
    <row r="1749" spans="1:2" x14ac:dyDescent="0.2">
      <c r="A1749" t="s">
        <v>2636</v>
      </c>
      <c r="B1749">
        <v>23</v>
      </c>
    </row>
    <row r="1750" spans="1:2" x14ac:dyDescent="0.2">
      <c r="A1750" t="s">
        <v>2637</v>
      </c>
      <c r="B1750">
        <v>1</v>
      </c>
    </row>
    <row r="1751" spans="1:2" x14ac:dyDescent="0.2">
      <c r="A1751" t="s">
        <v>2638</v>
      </c>
      <c r="B1751">
        <v>1</v>
      </c>
    </row>
    <row r="1752" spans="1:2" x14ac:dyDescent="0.2">
      <c r="A1752" t="s">
        <v>2639</v>
      </c>
      <c r="B1752">
        <v>1</v>
      </c>
    </row>
    <row r="1753" spans="1:2" x14ac:dyDescent="0.2">
      <c r="A1753" t="s">
        <v>2640</v>
      </c>
      <c r="B1753">
        <v>1</v>
      </c>
    </row>
    <row r="1754" spans="1:2" x14ac:dyDescent="0.2">
      <c r="A1754" t="s">
        <v>2641</v>
      </c>
      <c r="B1754">
        <v>1</v>
      </c>
    </row>
    <row r="1755" spans="1:2" x14ac:dyDescent="0.2">
      <c r="A1755" t="s">
        <v>2642</v>
      </c>
      <c r="B1755">
        <v>1</v>
      </c>
    </row>
    <row r="1756" spans="1:2" x14ac:dyDescent="0.2">
      <c r="A1756" t="s">
        <v>2643</v>
      </c>
      <c r="B1756">
        <v>1</v>
      </c>
    </row>
    <row r="1757" spans="1:2" x14ac:dyDescent="0.2">
      <c r="A1757" t="s">
        <v>2644</v>
      </c>
      <c r="B1757">
        <v>1</v>
      </c>
    </row>
    <row r="1758" spans="1:2" x14ac:dyDescent="0.2">
      <c r="A1758" t="s">
        <v>2645</v>
      </c>
      <c r="B1758">
        <v>1</v>
      </c>
    </row>
    <row r="1759" spans="1:2" x14ac:dyDescent="0.2">
      <c r="A1759" t="s">
        <v>2646</v>
      </c>
      <c r="B1759">
        <v>1</v>
      </c>
    </row>
    <row r="1760" spans="1:2" x14ac:dyDescent="0.2">
      <c r="A1760" t="s">
        <v>2647</v>
      </c>
      <c r="B1760">
        <v>1</v>
      </c>
    </row>
    <row r="1761" spans="1:2" x14ac:dyDescent="0.2">
      <c r="A1761" t="s">
        <v>2648</v>
      </c>
      <c r="B1761">
        <v>1</v>
      </c>
    </row>
    <row r="1762" spans="1:2" x14ac:dyDescent="0.2">
      <c r="A1762" t="s">
        <v>3252</v>
      </c>
      <c r="B1762" t="s">
        <v>3478</v>
      </c>
    </row>
    <row r="1763" spans="1:2" x14ac:dyDescent="0.2">
      <c r="A1763" t="s">
        <v>3253</v>
      </c>
      <c r="B1763" t="s">
        <v>3478</v>
      </c>
    </row>
    <row r="1764" spans="1:2" x14ac:dyDescent="0.2">
      <c r="A1764" t="s">
        <v>3254</v>
      </c>
      <c r="B1764" t="s">
        <v>3478</v>
      </c>
    </row>
    <row r="1765" spans="1:2" x14ac:dyDescent="0.2">
      <c r="A1765" t="s">
        <v>3255</v>
      </c>
      <c r="B1765" t="s">
        <v>3478</v>
      </c>
    </row>
    <row r="1766" spans="1:2" x14ac:dyDescent="0.2">
      <c r="A1766" t="s">
        <v>3256</v>
      </c>
      <c r="B1766" t="s">
        <v>3478</v>
      </c>
    </row>
    <row r="1767" spans="1:2" x14ac:dyDescent="0.2">
      <c r="A1767" t="s">
        <v>2649</v>
      </c>
      <c r="B1767">
        <v>2</v>
      </c>
    </row>
    <row r="1768" spans="1:2" x14ac:dyDescent="0.2">
      <c r="A1768" t="s">
        <v>2650</v>
      </c>
      <c r="B1768">
        <v>2</v>
      </c>
    </row>
    <row r="1769" spans="1:2" x14ac:dyDescent="0.2">
      <c r="A1769" t="s">
        <v>2651</v>
      </c>
      <c r="B1769">
        <v>2</v>
      </c>
    </row>
    <row r="1770" spans="1:2" x14ac:dyDescent="0.2">
      <c r="A1770" t="s">
        <v>2652</v>
      </c>
      <c r="B1770">
        <v>1</v>
      </c>
    </row>
    <row r="1771" spans="1:2" x14ac:dyDescent="0.2">
      <c r="A1771" t="s">
        <v>2653</v>
      </c>
      <c r="B1771">
        <v>1</v>
      </c>
    </row>
    <row r="1772" spans="1:2" x14ac:dyDescent="0.2">
      <c r="A1772" t="s">
        <v>2654</v>
      </c>
      <c r="B1772">
        <v>1</v>
      </c>
    </row>
    <row r="1773" spans="1:2" x14ac:dyDescent="0.2">
      <c r="A1773" t="s">
        <v>2655</v>
      </c>
      <c r="B1773">
        <v>1</v>
      </c>
    </row>
    <row r="1774" spans="1:2" x14ac:dyDescent="0.2">
      <c r="A1774" t="s">
        <v>2656</v>
      </c>
      <c r="B1774">
        <v>1</v>
      </c>
    </row>
    <row r="1775" spans="1:2" x14ac:dyDescent="0.2">
      <c r="A1775" t="s">
        <v>2657</v>
      </c>
      <c r="B1775">
        <v>1</v>
      </c>
    </row>
    <row r="1776" spans="1:2" x14ac:dyDescent="0.2">
      <c r="A1776" t="s">
        <v>2658</v>
      </c>
      <c r="B1776">
        <v>1</v>
      </c>
    </row>
    <row r="1777" spans="1:2" x14ac:dyDescent="0.2">
      <c r="A1777" t="s">
        <v>2659</v>
      </c>
      <c r="B1777">
        <v>1</v>
      </c>
    </row>
    <row r="1778" spans="1:2" x14ac:dyDescent="0.2">
      <c r="A1778" t="s">
        <v>2660</v>
      </c>
      <c r="B1778">
        <v>1</v>
      </c>
    </row>
    <row r="1779" spans="1:2" x14ac:dyDescent="0.2">
      <c r="A1779" t="s">
        <v>2661</v>
      </c>
      <c r="B1779">
        <v>1</v>
      </c>
    </row>
    <row r="1780" spans="1:2" x14ac:dyDescent="0.2">
      <c r="A1780" t="s">
        <v>2662</v>
      </c>
      <c r="B1780">
        <v>1</v>
      </c>
    </row>
    <row r="1781" spans="1:2" x14ac:dyDescent="0.2">
      <c r="A1781" t="s">
        <v>2663</v>
      </c>
      <c r="B1781">
        <v>1</v>
      </c>
    </row>
    <row r="1782" spans="1:2" x14ac:dyDescent="0.2">
      <c r="A1782" t="s">
        <v>3257</v>
      </c>
      <c r="B1782">
        <v>1</v>
      </c>
    </row>
    <row r="1783" spans="1:2" x14ac:dyDescent="0.2">
      <c r="A1783" t="s">
        <v>3258</v>
      </c>
      <c r="B1783">
        <v>1</v>
      </c>
    </row>
    <row r="1784" spans="1:2" x14ac:dyDescent="0.2">
      <c r="A1784" t="s">
        <v>3259</v>
      </c>
      <c r="B1784">
        <v>1</v>
      </c>
    </row>
    <row r="1785" spans="1:2" x14ac:dyDescent="0.2">
      <c r="A1785" t="s">
        <v>3260</v>
      </c>
      <c r="B1785">
        <v>1</v>
      </c>
    </row>
    <row r="1786" spans="1:2" x14ac:dyDescent="0.2">
      <c r="A1786" t="s">
        <v>3261</v>
      </c>
      <c r="B1786">
        <v>1</v>
      </c>
    </row>
    <row r="1787" spans="1:2" x14ac:dyDescent="0.2">
      <c r="A1787" t="s">
        <v>2664</v>
      </c>
      <c r="B1787">
        <v>0</v>
      </c>
    </row>
    <row r="1788" spans="1:2" x14ac:dyDescent="0.2">
      <c r="A1788" t="s">
        <v>2665</v>
      </c>
      <c r="B1788">
        <v>0</v>
      </c>
    </row>
    <row r="1789" spans="1:2" x14ac:dyDescent="0.2">
      <c r="A1789" t="s">
        <v>2666</v>
      </c>
      <c r="B1789">
        <v>0</v>
      </c>
    </row>
    <row r="1790" spans="1:2" x14ac:dyDescent="0.2">
      <c r="A1790" t="s">
        <v>2667</v>
      </c>
      <c r="B1790">
        <v>0</v>
      </c>
    </row>
    <row r="1791" spans="1:2" x14ac:dyDescent="0.2">
      <c r="A1791" t="s">
        <v>2668</v>
      </c>
      <c r="B1791">
        <v>0</v>
      </c>
    </row>
    <row r="1792" spans="1:2" x14ac:dyDescent="0.2">
      <c r="A1792" t="s">
        <v>2669</v>
      </c>
      <c r="B1792">
        <v>0</v>
      </c>
    </row>
    <row r="1793" spans="1:2" x14ac:dyDescent="0.2">
      <c r="A1793" t="s">
        <v>2670</v>
      </c>
      <c r="B1793">
        <v>0</v>
      </c>
    </row>
    <row r="1794" spans="1:2" x14ac:dyDescent="0.2">
      <c r="A1794" t="s">
        <v>2671</v>
      </c>
      <c r="B1794">
        <v>0</v>
      </c>
    </row>
    <row r="1795" spans="1:2" x14ac:dyDescent="0.2">
      <c r="A1795" t="s">
        <v>2672</v>
      </c>
      <c r="B1795">
        <v>0</v>
      </c>
    </row>
    <row r="1796" spans="1:2" x14ac:dyDescent="0.2">
      <c r="A1796" t="s">
        <v>2673</v>
      </c>
      <c r="B1796">
        <v>0</v>
      </c>
    </row>
    <row r="1797" spans="1:2" x14ac:dyDescent="0.2">
      <c r="A1797" t="s">
        <v>2674</v>
      </c>
      <c r="B1797">
        <v>0</v>
      </c>
    </row>
    <row r="1798" spans="1:2" x14ac:dyDescent="0.2">
      <c r="A1798" t="s">
        <v>2675</v>
      </c>
      <c r="B1798">
        <v>0</v>
      </c>
    </row>
    <row r="1799" spans="1:2" x14ac:dyDescent="0.2">
      <c r="A1799" t="s">
        <v>2676</v>
      </c>
      <c r="B1799">
        <v>0</v>
      </c>
    </row>
    <row r="1800" spans="1:2" x14ac:dyDescent="0.2">
      <c r="A1800" t="s">
        <v>2677</v>
      </c>
      <c r="B1800">
        <v>0</v>
      </c>
    </row>
    <row r="1801" spans="1:2" x14ac:dyDescent="0.2">
      <c r="A1801" t="s">
        <v>2678</v>
      </c>
      <c r="B1801">
        <v>0</v>
      </c>
    </row>
    <row r="1802" spans="1:2" x14ac:dyDescent="0.2">
      <c r="A1802" t="s">
        <v>3263</v>
      </c>
      <c r="B1802">
        <v>0</v>
      </c>
    </row>
    <row r="1803" spans="1:2" x14ac:dyDescent="0.2">
      <c r="A1803" t="s">
        <v>3265</v>
      </c>
      <c r="B1803">
        <v>0</v>
      </c>
    </row>
    <row r="1804" spans="1:2" x14ac:dyDescent="0.2">
      <c r="A1804" t="s">
        <v>3266</v>
      </c>
      <c r="B1804">
        <v>0</v>
      </c>
    </row>
    <row r="1805" spans="1:2" x14ac:dyDescent="0.2">
      <c r="A1805" t="s">
        <v>3268</v>
      </c>
      <c r="B1805">
        <v>0</v>
      </c>
    </row>
    <row r="1806" spans="1:2" x14ac:dyDescent="0.2">
      <c r="A1806" t="s">
        <v>3270</v>
      </c>
      <c r="B1806">
        <v>0</v>
      </c>
    </row>
    <row r="1807" spans="1:2" x14ac:dyDescent="0.2">
      <c r="A1807" t="s">
        <v>2679</v>
      </c>
      <c r="B1807" t="s">
        <v>7925</v>
      </c>
    </row>
    <row r="1808" spans="1:2" x14ac:dyDescent="0.2">
      <c r="A1808" t="s">
        <v>2680</v>
      </c>
      <c r="B1808">
        <v>10</v>
      </c>
    </row>
    <row r="1809" spans="1:2" x14ac:dyDescent="0.2">
      <c r="A1809" t="s">
        <v>2681</v>
      </c>
      <c r="B1809">
        <v>4</v>
      </c>
    </row>
    <row r="1810" spans="1:2" x14ac:dyDescent="0.2">
      <c r="A1810" t="s">
        <v>2682</v>
      </c>
      <c r="B1810">
        <v>7.0000000000000009</v>
      </c>
    </row>
    <row r="1811" spans="1:2" x14ac:dyDescent="0.2">
      <c r="A1811" t="s">
        <v>2683</v>
      </c>
      <c r="B1811">
        <v>0</v>
      </c>
    </row>
    <row r="1812" spans="1:2" x14ac:dyDescent="0.2">
      <c r="A1812" t="s">
        <v>2684</v>
      </c>
      <c r="B1812">
        <v>0</v>
      </c>
    </row>
    <row r="1813" spans="1:2" x14ac:dyDescent="0.2">
      <c r="A1813" t="s">
        <v>2685</v>
      </c>
      <c r="B1813">
        <v>0</v>
      </c>
    </row>
    <row r="1814" spans="1:2" x14ac:dyDescent="0.2">
      <c r="A1814" t="s">
        <v>2686</v>
      </c>
      <c r="B1814">
        <v>0</v>
      </c>
    </row>
    <row r="1815" spans="1:2" x14ac:dyDescent="0.2">
      <c r="A1815" t="s">
        <v>2687</v>
      </c>
      <c r="B1815">
        <v>0</v>
      </c>
    </row>
    <row r="1816" spans="1:2" x14ac:dyDescent="0.2">
      <c r="A1816" t="s">
        <v>2688</v>
      </c>
      <c r="B1816">
        <v>0</v>
      </c>
    </row>
    <row r="1817" spans="1:2" x14ac:dyDescent="0.2">
      <c r="A1817" t="s">
        <v>2689</v>
      </c>
      <c r="B1817">
        <v>0</v>
      </c>
    </row>
    <row r="1818" spans="1:2" x14ac:dyDescent="0.2">
      <c r="A1818" t="s">
        <v>2690</v>
      </c>
      <c r="B1818">
        <v>0</v>
      </c>
    </row>
    <row r="1819" spans="1:2" x14ac:dyDescent="0.2">
      <c r="A1819" t="s">
        <v>2691</v>
      </c>
      <c r="B1819">
        <v>0</v>
      </c>
    </row>
    <row r="1820" spans="1:2" x14ac:dyDescent="0.2">
      <c r="A1820" t="s">
        <v>2692</v>
      </c>
      <c r="B1820">
        <v>0</v>
      </c>
    </row>
    <row r="1821" spans="1:2" x14ac:dyDescent="0.2">
      <c r="A1821" t="s">
        <v>2693</v>
      </c>
      <c r="B1821">
        <v>0</v>
      </c>
    </row>
    <row r="1822" spans="1:2" x14ac:dyDescent="0.2">
      <c r="A1822" t="s">
        <v>2694</v>
      </c>
      <c r="B1822">
        <v>0</v>
      </c>
    </row>
    <row r="1823" spans="1:2" x14ac:dyDescent="0.2">
      <c r="A1823" t="s">
        <v>3271</v>
      </c>
      <c r="B1823">
        <v>0</v>
      </c>
    </row>
    <row r="1824" spans="1:2" x14ac:dyDescent="0.2">
      <c r="A1824" t="s">
        <v>3272</v>
      </c>
      <c r="B1824">
        <v>0</v>
      </c>
    </row>
    <row r="1825" spans="1:2" x14ac:dyDescent="0.2">
      <c r="A1825" t="s">
        <v>3273</v>
      </c>
      <c r="B1825">
        <v>0</v>
      </c>
    </row>
    <row r="1826" spans="1:2" x14ac:dyDescent="0.2">
      <c r="A1826" t="s">
        <v>3274</v>
      </c>
      <c r="B1826">
        <v>0</v>
      </c>
    </row>
    <row r="1827" spans="1:2" x14ac:dyDescent="0.2">
      <c r="A1827" t="s">
        <v>3275</v>
      </c>
      <c r="B1827">
        <v>0</v>
      </c>
    </row>
    <row r="1828" spans="1:2" x14ac:dyDescent="0.2">
      <c r="A1828" t="s">
        <v>2695</v>
      </c>
      <c r="B1828">
        <v>0</v>
      </c>
    </row>
    <row r="1829" spans="1:2" x14ac:dyDescent="0.2">
      <c r="A1829" t="s">
        <v>2696</v>
      </c>
      <c r="B1829">
        <v>0</v>
      </c>
    </row>
    <row r="1830" spans="1:2" x14ac:dyDescent="0.2">
      <c r="A1830" t="s">
        <v>2697</v>
      </c>
      <c r="B1830">
        <v>0</v>
      </c>
    </row>
    <row r="1831" spans="1:2" x14ac:dyDescent="0.2">
      <c r="A1831" t="s">
        <v>2698</v>
      </c>
      <c r="B1831">
        <v>0</v>
      </c>
    </row>
    <row r="1832" spans="1:2" x14ac:dyDescent="0.2">
      <c r="A1832" t="s">
        <v>2699</v>
      </c>
      <c r="B1832">
        <v>0</v>
      </c>
    </row>
    <row r="1833" spans="1:2" x14ac:dyDescent="0.2">
      <c r="A1833" t="s">
        <v>2700</v>
      </c>
      <c r="B1833">
        <v>0</v>
      </c>
    </row>
    <row r="1834" spans="1:2" x14ac:dyDescent="0.2">
      <c r="A1834" t="s">
        <v>2701</v>
      </c>
      <c r="B1834">
        <v>0</v>
      </c>
    </row>
    <row r="1835" spans="1:2" x14ac:dyDescent="0.2">
      <c r="A1835" t="s">
        <v>2702</v>
      </c>
      <c r="B1835">
        <v>0</v>
      </c>
    </row>
    <row r="1836" spans="1:2" x14ac:dyDescent="0.2">
      <c r="A1836" t="s">
        <v>2703</v>
      </c>
      <c r="B1836">
        <v>0</v>
      </c>
    </row>
    <row r="1837" spans="1:2" x14ac:dyDescent="0.2">
      <c r="A1837" t="s">
        <v>2704</v>
      </c>
      <c r="B1837">
        <v>0</v>
      </c>
    </row>
    <row r="1838" spans="1:2" x14ac:dyDescent="0.2">
      <c r="A1838" t="s">
        <v>2705</v>
      </c>
      <c r="B1838">
        <v>0</v>
      </c>
    </row>
    <row r="1839" spans="1:2" x14ac:dyDescent="0.2">
      <c r="A1839" t="s">
        <v>2706</v>
      </c>
      <c r="B1839">
        <v>0</v>
      </c>
    </row>
    <row r="1840" spans="1:2" x14ac:dyDescent="0.2">
      <c r="A1840" t="s">
        <v>2707</v>
      </c>
      <c r="B1840">
        <v>0</v>
      </c>
    </row>
    <row r="1841" spans="1:2" x14ac:dyDescent="0.2">
      <c r="A1841" t="s">
        <v>2708</v>
      </c>
      <c r="B1841">
        <v>0</v>
      </c>
    </row>
    <row r="1842" spans="1:2" x14ac:dyDescent="0.2">
      <c r="A1842" t="s">
        <v>2709</v>
      </c>
      <c r="B1842">
        <v>0</v>
      </c>
    </row>
    <row r="1843" spans="1:2" x14ac:dyDescent="0.2">
      <c r="A1843" t="s">
        <v>3277</v>
      </c>
      <c r="B1843">
        <v>0</v>
      </c>
    </row>
    <row r="1844" spans="1:2" x14ac:dyDescent="0.2">
      <c r="A1844" t="s">
        <v>3279</v>
      </c>
      <c r="B1844">
        <v>0</v>
      </c>
    </row>
    <row r="1845" spans="1:2" x14ac:dyDescent="0.2">
      <c r="A1845" t="s">
        <v>3280</v>
      </c>
      <c r="B1845">
        <v>0</v>
      </c>
    </row>
    <row r="1846" spans="1:2" x14ac:dyDescent="0.2">
      <c r="A1846" t="s">
        <v>3282</v>
      </c>
      <c r="B1846">
        <v>0</v>
      </c>
    </row>
    <row r="1847" spans="1:2" x14ac:dyDescent="0.2">
      <c r="A1847" t="s">
        <v>3284</v>
      </c>
      <c r="B1847">
        <v>0</v>
      </c>
    </row>
    <row r="1848" spans="1:2" x14ac:dyDescent="0.2">
      <c r="A1848" t="s">
        <v>2710</v>
      </c>
      <c r="B1848">
        <v>3</v>
      </c>
    </row>
    <row r="1849" spans="1:2" x14ac:dyDescent="0.2">
      <c r="A1849" t="s">
        <v>2711</v>
      </c>
      <c r="B1849">
        <v>1</v>
      </c>
    </row>
    <row r="1850" spans="1:2" x14ac:dyDescent="0.2">
      <c r="A1850" t="s">
        <v>2712</v>
      </c>
      <c r="B1850">
        <v>2</v>
      </c>
    </row>
    <row r="1851" spans="1:2" x14ac:dyDescent="0.2">
      <c r="A1851" t="s">
        <v>2713</v>
      </c>
      <c r="B1851">
        <v>20</v>
      </c>
    </row>
    <row r="1852" spans="1:2" x14ac:dyDescent="0.2">
      <c r="A1852" t="s">
        <v>2714</v>
      </c>
      <c r="B1852">
        <v>30</v>
      </c>
    </row>
    <row r="1853" spans="1:2" x14ac:dyDescent="0.2">
      <c r="A1853" t="s">
        <v>2715</v>
      </c>
      <c r="B1853">
        <v>2</v>
      </c>
    </row>
    <row r="1854" spans="1:2" x14ac:dyDescent="0.2">
      <c r="A1854" t="s">
        <v>2716</v>
      </c>
      <c r="B1854">
        <v>1</v>
      </c>
    </row>
    <row r="1855" spans="1:2" x14ac:dyDescent="0.2">
      <c r="A1855" t="s">
        <v>2717</v>
      </c>
      <c r="B1855">
        <v>10</v>
      </c>
    </row>
    <row r="1856" spans="1:2" x14ac:dyDescent="0.2">
      <c r="A1856" t="s">
        <v>2718</v>
      </c>
      <c r="B1856" t="b">
        <v>0</v>
      </c>
    </row>
    <row r="1857" spans="1:2" x14ac:dyDescent="0.2">
      <c r="A1857" t="s">
        <v>2719</v>
      </c>
      <c r="B1857">
        <v>0</v>
      </c>
    </row>
    <row r="1858" spans="1:2" x14ac:dyDescent="0.2">
      <c r="A1858" t="s">
        <v>4744</v>
      </c>
      <c r="B1858">
        <v>2</v>
      </c>
    </row>
    <row r="1859" spans="1:2" x14ac:dyDescent="0.2">
      <c r="A1859" t="s">
        <v>2720</v>
      </c>
      <c r="B1859" t="b">
        <v>1</v>
      </c>
    </row>
    <row r="1860" spans="1:2" x14ac:dyDescent="0.2">
      <c r="A1860" t="s">
        <v>2721</v>
      </c>
      <c r="B1860" t="b">
        <v>0</v>
      </c>
    </row>
    <row r="1861" spans="1:2" x14ac:dyDescent="0.2">
      <c r="A1861" t="s">
        <v>2722</v>
      </c>
      <c r="B1861">
        <v>3.8</v>
      </c>
    </row>
    <row r="1862" spans="1:2" x14ac:dyDescent="0.2">
      <c r="A1862" t="s">
        <v>2723</v>
      </c>
      <c r="B1862">
        <v>0</v>
      </c>
    </row>
    <row r="1863" spans="1:2" x14ac:dyDescent="0.2">
      <c r="A1863" t="s">
        <v>2724</v>
      </c>
      <c r="B1863">
        <v>5</v>
      </c>
    </row>
    <row r="1864" spans="1:2" x14ac:dyDescent="0.2">
      <c r="A1864" t="s">
        <v>2725</v>
      </c>
      <c r="B1864" t="b">
        <v>0</v>
      </c>
    </row>
    <row r="1865" spans="1:2" x14ac:dyDescent="0.2">
      <c r="A1865" t="s">
        <v>2726</v>
      </c>
      <c r="B1865">
        <v>0</v>
      </c>
    </row>
    <row r="1866" spans="1:2" x14ac:dyDescent="0.2">
      <c r="A1866" t="s">
        <v>2727</v>
      </c>
      <c r="B1866">
        <v>17.399999999999999</v>
      </c>
    </row>
    <row r="1867" spans="1:2" x14ac:dyDescent="0.2">
      <c r="A1867" t="s">
        <v>2728</v>
      </c>
      <c r="B1867" t="b">
        <v>0</v>
      </c>
    </row>
    <row r="1868" spans="1:2" x14ac:dyDescent="0.2">
      <c r="A1868" t="s">
        <v>2729</v>
      </c>
      <c r="B1868">
        <v>0</v>
      </c>
    </row>
    <row r="1869" spans="1:2" x14ac:dyDescent="0.2">
      <c r="A1869" t="s">
        <v>2730</v>
      </c>
      <c r="B1869" t="b">
        <v>1</v>
      </c>
    </row>
    <row r="1870" spans="1:2" x14ac:dyDescent="0.2">
      <c r="A1870" t="s">
        <v>2731</v>
      </c>
      <c r="B1870" t="b">
        <v>0</v>
      </c>
    </row>
    <row r="1871" spans="1:2" x14ac:dyDescent="0.2">
      <c r="A1871" t="s">
        <v>2732</v>
      </c>
      <c r="B1871">
        <v>22.8</v>
      </c>
    </row>
    <row r="1872" spans="1:2" x14ac:dyDescent="0.2">
      <c r="A1872" t="s">
        <v>2733</v>
      </c>
      <c r="B1872">
        <v>0</v>
      </c>
    </row>
    <row r="1873" spans="1:2" x14ac:dyDescent="0.2">
      <c r="A1873" t="s">
        <v>2734</v>
      </c>
      <c r="B1873">
        <v>0</v>
      </c>
    </row>
    <row r="1874" spans="1:2" x14ac:dyDescent="0.2">
      <c r="A1874" t="s">
        <v>2735</v>
      </c>
      <c r="B1874">
        <v>0</v>
      </c>
    </row>
    <row r="1875" spans="1:2" x14ac:dyDescent="0.2">
      <c r="A1875" t="s">
        <v>2736</v>
      </c>
      <c r="B1875">
        <v>0</v>
      </c>
    </row>
    <row r="1876" spans="1:2" x14ac:dyDescent="0.2">
      <c r="A1876" t="s">
        <v>2737</v>
      </c>
      <c r="B1876" t="b">
        <v>0</v>
      </c>
    </row>
    <row r="1877" spans="1:2" x14ac:dyDescent="0.2">
      <c r="A1877" t="s">
        <v>2738</v>
      </c>
      <c r="B1877">
        <v>1</v>
      </c>
    </row>
    <row r="1878" spans="1:2" x14ac:dyDescent="0.2">
      <c r="A1878" t="s">
        <v>2739</v>
      </c>
      <c r="B1878">
        <v>3</v>
      </c>
    </row>
    <row r="1879" spans="1:2" x14ac:dyDescent="0.2">
      <c r="A1879" t="s">
        <v>2740</v>
      </c>
      <c r="B1879">
        <v>56.9</v>
      </c>
    </row>
    <row r="1880" spans="1:2" x14ac:dyDescent="0.2">
      <c r="A1880" t="s">
        <v>2741</v>
      </c>
      <c r="B1880">
        <v>1</v>
      </c>
    </row>
    <row r="1881" spans="1:2" x14ac:dyDescent="0.2">
      <c r="A1881" t="s">
        <v>2742</v>
      </c>
      <c r="B1881">
        <v>0</v>
      </c>
    </row>
    <row r="1882" spans="1:2" x14ac:dyDescent="0.2">
      <c r="A1882" t="s">
        <v>2743</v>
      </c>
      <c r="B1882" t="b">
        <v>1</v>
      </c>
    </row>
    <row r="1883" spans="1:2" x14ac:dyDescent="0.2">
      <c r="A1883" t="s">
        <v>2744</v>
      </c>
      <c r="B1883">
        <v>38</v>
      </c>
    </row>
    <row r="1884" spans="1:2" x14ac:dyDescent="0.2">
      <c r="A1884" t="s">
        <v>2745</v>
      </c>
      <c r="B1884">
        <v>95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tabSelected="1" showOutlineSymbols="0" zoomScaleNormal="100" workbookViewId="0">
      <selection activeCell="B10" sqref="B10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926" t="s">
        <v>4072</v>
      </c>
      <c r="D1" s="152" t="s">
        <v>5191</v>
      </c>
      <c r="E1" s="152" t="s">
        <v>5183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224</v>
      </c>
      <c r="E2" s="152" t="s">
        <v>5192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/>
      </c>
      <c r="C3" s="704" t="str">
        <f t="shared" ref="C3:C66" si="1">A3&amp;"**"&amp;B3</f>
        <v>Patient.AchterNaam**</v>
      </c>
      <c r="D3" s="152" t="s">
        <v>224</v>
      </c>
      <c r="E3" s="152" t="s">
        <v>158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/>
      </c>
      <c r="C4" s="704" t="str">
        <f t="shared" si="1"/>
        <v>Patient.VoorNaam**</v>
      </c>
      <c r="D4" s="152" t="s">
        <v>224</v>
      </c>
      <c r="E4" s="152" t="s">
        <v>159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704" t="str">
        <f t="shared" si="1"/>
        <v>Patient.GebDat**01-jan-1904</v>
      </c>
      <c r="D5" s="152" t="s">
        <v>224</v>
      </c>
      <c r="E5" s="152" t="s">
        <v>5193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41783 dagen</v>
      </c>
      <c r="C6" s="704" t="str">
        <f t="shared" ca="1" si="1"/>
        <v>Patient.Leeftijd**41783 dagen</v>
      </c>
      <c r="D6" s="152" t="s">
        <v>224</v>
      </c>
      <c r="E6" s="152" t="s">
        <v>2807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/>
      </c>
      <c r="C7" s="704" t="str">
        <f t="shared" si="1"/>
        <v>Patient.Geslacht**</v>
      </c>
      <c r="D7" s="152" t="s">
        <v>224</v>
      </c>
      <c r="E7" s="152" t="s">
        <v>5165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/>
      </c>
      <c r="C8" s="704" t="str">
        <f t="shared" si="1"/>
        <v>Patient.Gewicht**</v>
      </c>
      <c r="D8" s="152" t="s">
        <v>224</v>
      </c>
      <c r="E8" s="152" t="s">
        <v>208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/>
      </c>
      <c r="C9" s="704" t="str">
        <f t="shared" si="1"/>
        <v>Patient.Lengte**</v>
      </c>
      <c r="D9" s="152" t="s">
        <v>224</v>
      </c>
      <c r="E9" s="152" t="s">
        <v>96</v>
      </c>
    </row>
    <row r="10" spans="1:11 4303:4303" x14ac:dyDescent="0.2">
      <c r="A10" s="152" t="str">
        <f t="shared" si="0"/>
        <v>Patient.BSA</v>
      </c>
      <c r="B10" s="704" t="str">
        <f>PatDetails!B13</f>
        <v/>
      </c>
      <c r="C10" s="704" t="str">
        <f t="shared" si="1"/>
        <v>Patient.BSA**</v>
      </c>
      <c r="D10" s="152" t="s">
        <v>224</v>
      </c>
      <c r="E10" s="152" t="s">
        <v>5118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224</v>
      </c>
      <c r="E11" s="152" t="s">
        <v>5194</v>
      </c>
      <c r="F11" s="152" t="s">
        <v>5184</v>
      </c>
      <c r="G11" s="152" t="s">
        <v>5185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89</v>
      </c>
      <c r="E12" s="152" t="s">
        <v>5123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89</v>
      </c>
      <c r="E13" s="152" t="s">
        <v>171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89</v>
      </c>
      <c r="E14" s="152" t="s">
        <v>172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89</v>
      </c>
      <c r="E15" s="152" t="s">
        <v>173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89</v>
      </c>
      <c r="E16" s="152" t="s">
        <v>409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89</v>
      </c>
      <c r="E17" s="152" t="s">
        <v>5186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5119</v>
      </c>
      <c r="E18" s="157" t="s">
        <v>333</v>
      </c>
      <c r="F18" s="152" t="s">
        <v>5147</v>
      </c>
      <c r="G18" s="152">
        <f>GlobBerMedDisc!B2</f>
        <v>0</v>
      </c>
      <c r="H18" s="152" t="s">
        <v>354</v>
      </c>
      <c r="I18" s="152">
        <f>GlobBerMedDisc!D2</f>
        <v>0</v>
      </c>
      <c r="J18" s="152" t="s">
        <v>3426</v>
      </c>
      <c r="K18" s="152">
        <f>GlobBerMedDisc!C2</f>
        <v>0</v>
      </c>
      <c r="L18" s="152" t="s">
        <v>154</v>
      </c>
      <c r="M18" s="152" t="str">
        <f>GlobBerMedDisc!AK2&amp;" "&amp;GlobBerMedDisc!AL2</f>
        <v xml:space="preserve">0 </v>
      </c>
      <c r="N18" s="152" t="s">
        <v>155</v>
      </c>
      <c r="O18" s="152" t="str">
        <f>GlobBerMedDisc!X2</f>
        <v/>
      </c>
      <c r="P18" s="152" t="s">
        <v>4086</v>
      </c>
      <c r="Q18" s="152" t="str">
        <f>GlobBerMedDisc!Y2</f>
        <v/>
      </c>
      <c r="R18" s="152" t="s">
        <v>345</v>
      </c>
      <c r="S18" s="152" t="str">
        <f>GlobBerMedDisc!Z2</f>
        <v/>
      </c>
      <c r="T18" s="152" t="s">
        <v>862</v>
      </c>
      <c r="U18" s="152" t="str">
        <f>GlobBerMedDisc!AO2</f>
        <v/>
      </c>
      <c r="V18" s="152" t="s">
        <v>5148</v>
      </c>
      <c r="W18" s="152" t="str">
        <f>GlobBerMedDisc!AA2</f>
        <v/>
      </c>
      <c r="X18" s="152" t="s">
        <v>5149</v>
      </c>
      <c r="Y18" s="152">
        <f>GlobBerMedDisc!AB2</f>
        <v>0</v>
      </c>
      <c r="Z18" s="152" t="s">
        <v>5150</v>
      </c>
      <c r="AA18" s="152" t="str">
        <f>GlobBerMedDisc!AC2</f>
        <v/>
      </c>
      <c r="AB18" s="152" t="s">
        <v>3290</v>
      </c>
      <c r="AC18" s="152">
        <f>GlobBerMedDisc!AI2</f>
        <v>0</v>
      </c>
      <c r="AD18" s="152" t="s">
        <v>346</v>
      </c>
      <c r="AE18" s="152">
        <f>GlobBerMedDisc!AD2</f>
        <v>0</v>
      </c>
      <c r="AF18" s="152" t="s">
        <v>865</v>
      </c>
      <c r="AG18" s="152">
        <f>GlobBerMedDisc!AJ2</f>
        <v>0</v>
      </c>
      <c r="AH18" s="152" t="s">
        <v>863</v>
      </c>
      <c r="AI18" s="152">
        <f>GlobBerMedDisc!V2</f>
        <v>0</v>
      </c>
      <c r="AJ18" s="152" t="s">
        <v>867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5119</v>
      </c>
      <c r="E19" s="157" t="s">
        <v>334</v>
      </c>
      <c r="F19" s="152" t="s">
        <v>5147</v>
      </c>
      <c r="G19" s="152">
        <f>GlobBerMedDisc!B3</f>
        <v>0</v>
      </c>
      <c r="H19" s="152" t="s">
        <v>354</v>
      </c>
      <c r="I19" s="152">
        <f>GlobBerMedDisc!D3</f>
        <v>0</v>
      </c>
      <c r="J19" s="152" t="s">
        <v>3426</v>
      </c>
      <c r="K19" s="152">
        <f>GlobBerMedDisc!C3</f>
        <v>0</v>
      </c>
      <c r="L19" s="152" t="s">
        <v>154</v>
      </c>
      <c r="M19" s="152" t="str">
        <f>GlobBerMedDisc!AK3&amp;" "&amp;GlobBerMedDisc!AL3</f>
        <v xml:space="preserve">0 </v>
      </c>
      <c r="N19" s="152" t="s">
        <v>155</v>
      </c>
      <c r="O19" s="152" t="str">
        <f>GlobBerMedDisc!X3</f>
        <v/>
      </c>
      <c r="P19" s="152" t="s">
        <v>4086</v>
      </c>
      <c r="Q19" s="152" t="str">
        <f>GlobBerMedDisc!Y3</f>
        <v/>
      </c>
      <c r="R19" s="152" t="s">
        <v>345</v>
      </c>
      <c r="S19" s="152" t="str">
        <f>GlobBerMedDisc!Z3</f>
        <v/>
      </c>
      <c r="T19" s="152" t="s">
        <v>862</v>
      </c>
      <c r="U19" s="152" t="str">
        <f>GlobBerMedDisc!AO3</f>
        <v/>
      </c>
      <c r="V19" s="152" t="s">
        <v>5148</v>
      </c>
      <c r="W19" s="152" t="str">
        <f>GlobBerMedDisc!AA3</f>
        <v/>
      </c>
      <c r="X19" s="152" t="s">
        <v>5149</v>
      </c>
      <c r="Y19" s="152">
        <f>GlobBerMedDisc!AB3</f>
        <v>0</v>
      </c>
      <c r="Z19" s="152" t="s">
        <v>5150</v>
      </c>
      <c r="AA19" s="152" t="str">
        <f>GlobBerMedDisc!AC3</f>
        <v/>
      </c>
      <c r="AB19" s="152" t="s">
        <v>3290</v>
      </c>
      <c r="AC19" s="152">
        <f>GlobBerMedDisc!AI3</f>
        <v>0</v>
      </c>
      <c r="AD19" s="152" t="s">
        <v>346</v>
      </c>
      <c r="AE19" s="152">
        <f>GlobBerMedDisc!AD3</f>
        <v>0</v>
      </c>
      <c r="AF19" s="152" t="s">
        <v>865</v>
      </c>
      <c r="AG19" s="152">
        <f>GlobBerMedDisc!AJ3</f>
        <v>0</v>
      </c>
      <c r="AH19" s="152" t="s">
        <v>863</v>
      </c>
      <c r="AI19" s="152">
        <f>GlobBerMedDisc!V3</f>
        <v>0</v>
      </c>
      <c r="AJ19" s="152" t="s">
        <v>867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5119</v>
      </c>
      <c r="E20" s="157" t="s">
        <v>335</v>
      </c>
      <c r="F20" s="152" t="s">
        <v>5147</v>
      </c>
      <c r="G20" s="152">
        <f>GlobBerMedDisc!B4</f>
        <v>0</v>
      </c>
      <c r="H20" s="152" t="s">
        <v>354</v>
      </c>
      <c r="I20" s="152">
        <f>GlobBerMedDisc!D4</f>
        <v>0</v>
      </c>
      <c r="J20" s="152" t="s">
        <v>3426</v>
      </c>
      <c r="K20" s="152">
        <f>GlobBerMedDisc!C4</f>
        <v>0</v>
      </c>
      <c r="L20" s="152" t="s">
        <v>154</v>
      </c>
      <c r="M20" s="152" t="str">
        <f>GlobBerMedDisc!AK4&amp;" "&amp;GlobBerMedDisc!AL4</f>
        <v xml:space="preserve">0 </v>
      </c>
      <c r="N20" s="152" t="s">
        <v>155</v>
      </c>
      <c r="O20" s="152" t="str">
        <f>GlobBerMedDisc!X4</f>
        <v/>
      </c>
      <c r="P20" s="152" t="s">
        <v>4086</v>
      </c>
      <c r="Q20" s="152" t="str">
        <f>GlobBerMedDisc!Y4</f>
        <v/>
      </c>
      <c r="R20" s="152" t="s">
        <v>345</v>
      </c>
      <c r="S20" s="152" t="str">
        <f>GlobBerMedDisc!Z4</f>
        <v/>
      </c>
      <c r="T20" s="152" t="s">
        <v>862</v>
      </c>
      <c r="U20" s="152" t="str">
        <f>GlobBerMedDisc!AO4</f>
        <v/>
      </c>
      <c r="V20" s="152" t="s">
        <v>5148</v>
      </c>
      <c r="W20" s="152" t="str">
        <f>GlobBerMedDisc!AA4</f>
        <v/>
      </c>
      <c r="X20" s="152" t="s">
        <v>5149</v>
      </c>
      <c r="Y20" s="152">
        <f>GlobBerMedDisc!AB4</f>
        <v>0</v>
      </c>
      <c r="Z20" s="152" t="s">
        <v>5150</v>
      </c>
      <c r="AA20" s="152" t="str">
        <f>GlobBerMedDisc!AC4</f>
        <v/>
      </c>
      <c r="AB20" s="152" t="s">
        <v>3290</v>
      </c>
      <c r="AC20" s="152">
        <f>GlobBerMedDisc!AI4</f>
        <v>0</v>
      </c>
      <c r="AD20" s="152" t="s">
        <v>346</v>
      </c>
      <c r="AE20" s="152">
        <f>GlobBerMedDisc!AD4</f>
        <v>0</v>
      </c>
      <c r="AF20" s="152" t="s">
        <v>865</v>
      </c>
      <c r="AG20" s="152">
        <f>GlobBerMedDisc!AJ4</f>
        <v>0</v>
      </c>
      <c r="AH20" s="152" t="s">
        <v>863</v>
      </c>
      <c r="AI20" s="152">
        <f>GlobBerMedDisc!V4</f>
        <v>0</v>
      </c>
      <c r="AJ20" s="152" t="s">
        <v>867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5119</v>
      </c>
      <c r="E21" s="157" t="s">
        <v>336</v>
      </c>
      <c r="F21" s="152" t="s">
        <v>5147</v>
      </c>
      <c r="G21" s="152">
        <f>GlobBerMedDisc!B5</f>
        <v>0</v>
      </c>
      <c r="H21" s="152" t="s">
        <v>354</v>
      </c>
      <c r="I21" s="152">
        <f>GlobBerMedDisc!D5</f>
        <v>0</v>
      </c>
      <c r="J21" s="152" t="s">
        <v>3426</v>
      </c>
      <c r="K21" s="152">
        <f>GlobBerMedDisc!C5</f>
        <v>0</v>
      </c>
      <c r="L21" s="152" t="s">
        <v>154</v>
      </c>
      <c r="M21" s="152" t="str">
        <f>GlobBerMedDisc!AK5&amp;" "&amp;GlobBerMedDisc!AL5</f>
        <v xml:space="preserve">0 </v>
      </c>
      <c r="N21" s="152" t="s">
        <v>155</v>
      </c>
      <c r="O21" s="152" t="str">
        <f>GlobBerMedDisc!X5</f>
        <v/>
      </c>
      <c r="P21" s="152" t="s">
        <v>4086</v>
      </c>
      <c r="Q21" s="152" t="str">
        <f>GlobBerMedDisc!Y5</f>
        <v/>
      </c>
      <c r="R21" s="152" t="s">
        <v>345</v>
      </c>
      <c r="S21" s="152" t="str">
        <f>GlobBerMedDisc!Z5</f>
        <v/>
      </c>
      <c r="T21" s="152" t="s">
        <v>862</v>
      </c>
      <c r="U21" s="152" t="str">
        <f>GlobBerMedDisc!AO5</f>
        <v/>
      </c>
      <c r="V21" s="152" t="s">
        <v>5148</v>
      </c>
      <c r="W21" s="152" t="str">
        <f>GlobBerMedDisc!AA5</f>
        <v/>
      </c>
      <c r="X21" s="152" t="s">
        <v>5149</v>
      </c>
      <c r="Y21" s="152">
        <f>GlobBerMedDisc!AB5</f>
        <v>0</v>
      </c>
      <c r="Z21" s="152" t="s">
        <v>5150</v>
      </c>
      <c r="AA21" s="152" t="str">
        <f>GlobBerMedDisc!AC5</f>
        <v/>
      </c>
      <c r="AB21" s="152" t="s">
        <v>3290</v>
      </c>
      <c r="AC21" s="152">
        <f>GlobBerMedDisc!AI5</f>
        <v>0</v>
      </c>
      <c r="AD21" s="152" t="s">
        <v>346</v>
      </c>
      <c r="AE21" s="152">
        <f>GlobBerMedDisc!AD5</f>
        <v>0</v>
      </c>
      <c r="AF21" s="152" t="s">
        <v>865</v>
      </c>
      <c r="AG21" s="152">
        <f>GlobBerMedDisc!AJ5</f>
        <v>0</v>
      </c>
      <c r="AH21" s="152" t="s">
        <v>863</v>
      </c>
      <c r="AI21" s="152">
        <f>GlobBerMedDisc!V5</f>
        <v>0</v>
      </c>
      <c r="AJ21" s="152" t="s">
        <v>867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5119</v>
      </c>
      <c r="E22" s="157" t="s">
        <v>337</v>
      </c>
      <c r="F22" s="152" t="s">
        <v>5147</v>
      </c>
      <c r="G22" s="152">
        <f>GlobBerMedDisc!B6</f>
        <v>0</v>
      </c>
      <c r="H22" s="152" t="s">
        <v>354</v>
      </c>
      <c r="I22" s="152">
        <f>GlobBerMedDisc!D6</f>
        <v>0</v>
      </c>
      <c r="J22" s="152" t="s">
        <v>3426</v>
      </c>
      <c r="K22" s="152">
        <f>GlobBerMedDisc!C6</f>
        <v>0</v>
      </c>
      <c r="L22" s="152" t="s">
        <v>154</v>
      </c>
      <c r="M22" s="152" t="str">
        <f>GlobBerMedDisc!AK6&amp;" "&amp;GlobBerMedDisc!AL6</f>
        <v xml:space="preserve">0 </v>
      </c>
      <c r="N22" s="152" t="s">
        <v>155</v>
      </c>
      <c r="O22" s="152" t="str">
        <f>GlobBerMedDisc!X6</f>
        <v/>
      </c>
      <c r="P22" s="152" t="s">
        <v>4086</v>
      </c>
      <c r="Q22" s="152" t="str">
        <f>GlobBerMedDisc!Y6</f>
        <v/>
      </c>
      <c r="R22" s="152" t="s">
        <v>345</v>
      </c>
      <c r="S22" s="152" t="str">
        <f>GlobBerMedDisc!Z6</f>
        <v/>
      </c>
      <c r="T22" s="152" t="s">
        <v>862</v>
      </c>
      <c r="U22" s="152" t="str">
        <f>GlobBerMedDisc!AO6</f>
        <v/>
      </c>
      <c r="V22" s="152" t="s">
        <v>5148</v>
      </c>
      <c r="W22" s="152" t="str">
        <f>GlobBerMedDisc!AA6</f>
        <v/>
      </c>
      <c r="X22" s="152" t="s">
        <v>5149</v>
      </c>
      <c r="Y22" s="152">
        <f>GlobBerMedDisc!AB6</f>
        <v>0</v>
      </c>
      <c r="Z22" s="152" t="s">
        <v>5150</v>
      </c>
      <c r="AA22" s="152" t="str">
        <f>GlobBerMedDisc!AC6</f>
        <v/>
      </c>
      <c r="AB22" s="152" t="s">
        <v>3290</v>
      </c>
      <c r="AC22" s="152">
        <f>GlobBerMedDisc!AI6</f>
        <v>0</v>
      </c>
      <c r="AD22" s="152" t="s">
        <v>346</v>
      </c>
      <c r="AE22" s="152">
        <f>GlobBerMedDisc!AD6</f>
        <v>0</v>
      </c>
      <c r="AF22" s="152" t="s">
        <v>865</v>
      </c>
      <c r="AG22" s="152">
        <f>GlobBerMedDisc!AJ6</f>
        <v>0</v>
      </c>
      <c r="AH22" s="152" t="s">
        <v>863</v>
      </c>
      <c r="AI22" s="152">
        <f>GlobBerMedDisc!V6</f>
        <v>0</v>
      </c>
      <c r="AJ22" s="152" t="s">
        <v>867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5119</v>
      </c>
      <c r="E23" s="157" t="s">
        <v>338</v>
      </c>
      <c r="F23" s="152" t="s">
        <v>5147</v>
      </c>
      <c r="G23" s="152">
        <f>GlobBerMedDisc!B7</f>
        <v>0</v>
      </c>
      <c r="H23" s="152" t="s">
        <v>354</v>
      </c>
      <c r="I23" s="152">
        <f>GlobBerMedDisc!D7</f>
        <v>0</v>
      </c>
      <c r="J23" s="152" t="s">
        <v>3426</v>
      </c>
      <c r="K23" s="152">
        <f>GlobBerMedDisc!C7</f>
        <v>0</v>
      </c>
      <c r="L23" s="152" t="s">
        <v>154</v>
      </c>
      <c r="M23" s="152" t="str">
        <f>GlobBerMedDisc!AK7&amp;" "&amp;GlobBerMedDisc!AL7</f>
        <v xml:space="preserve">0 </v>
      </c>
      <c r="N23" s="152" t="s">
        <v>155</v>
      </c>
      <c r="O23" s="152" t="str">
        <f>GlobBerMedDisc!X7</f>
        <v/>
      </c>
      <c r="P23" s="152" t="s">
        <v>4086</v>
      </c>
      <c r="Q23" s="152" t="str">
        <f>GlobBerMedDisc!Y7</f>
        <v/>
      </c>
      <c r="R23" s="152" t="s">
        <v>345</v>
      </c>
      <c r="S23" s="152" t="str">
        <f>GlobBerMedDisc!Z7</f>
        <v/>
      </c>
      <c r="T23" s="152" t="s">
        <v>862</v>
      </c>
      <c r="U23" s="152" t="str">
        <f>GlobBerMedDisc!AO7</f>
        <v/>
      </c>
      <c r="V23" s="152" t="s">
        <v>5148</v>
      </c>
      <c r="W23" s="152" t="str">
        <f>GlobBerMedDisc!AA7</f>
        <v/>
      </c>
      <c r="X23" s="152" t="s">
        <v>5149</v>
      </c>
      <c r="Y23" s="152">
        <f>GlobBerMedDisc!AB7</f>
        <v>0</v>
      </c>
      <c r="Z23" s="152" t="s">
        <v>5150</v>
      </c>
      <c r="AA23" s="152" t="str">
        <f>GlobBerMedDisc!AC7</f>
        <v/>
      </c>
      <c r="AB23" s="152" t="s">
        <v>3290</v>
      </c>
      <c r="AC23" s="152">
        <f>GlobBerMedDisc!AI7</f>
        <v>0</v>
      </c>
      <c r="AD23" s="152" t="s">
        <v>346</v>
      </c>
      <c r="AE23" s="152">
        <f>GlobBerMedDisc!AD7</f>
        <v>0</v>
      </c>
      <c r="AF23" s="152" t="s">
        <v>865</v>
      </c>
      <c r="AG23" s="152">
        <f>GlobBerMedDisc!AJ7</f>
        <v>0</v>
      </c>
      <c r="AH23" s="152" t="s">
        <v>863</v>
      </c>
      <c r="AI23" s="152">
        <f>GlobBerMedDisc!V7</f>
        <v>0</v>
      </c>
      <c r="AJ23" s="152" t="s">
        <v>867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5119</v>
      </c>
      <c r="E24" s="157" t="s">
        <v>339</v>
      </c>
      <c r="F24" s="152" t="s">
        <v>5147</v>
      </c>
      <c r="G24" s="152">
        <f>GlobBerMedDisc!B8</f>
        <v>0</v>
      </c>
      <c r="H24" s="152" t="s">
        <v>354</v>
      </c>
      <c r="I24" s="152">
        <f>GlobBerMedDisc!D8</f>
        <v>0</v>
      </c>
      <c r="J24" s="152" t="s">
        <v>3426</v>
      </c>
      <c r="K24" s="152">
        <f>GlobBerMedDisc!C8</f>
        <v>0</v>
      </c>
      <c r="L24" s="152" t="s">
        <v>154</v>
      </c>
      <c r="M24" s="152" t="str">
        <f>GlobBerMedDisc!AK8&amp;" "&amp;GlobBerMedDisc!AL8</f>
        <v xml:space="preserve">0 </v>
      </c>
      <c r="N24" s="152" t="s">
        <v>155</v>
      </c>
      <c r="O24" s="152" t="str">
        <f>GlobBerMedDisc!X8</f>
        <v/>
      </c>
      <c r="P24" s="152" t="s">
        <v>4086</v>
      </c>
      <c r="Q24" s="152" t="str">
        <f>GlobBerMedDisc!Y8</f>
        <v/>
      </c>
      <c r="R24" s="152" t="s">
        <v>345</v>
      </c>
      <c r="S24" s="152" t="str">
        <f>GlobBerMedDisc!Z8</f>
        <v/>
      </c>
      <c r="T24" s="152" t="s">
        <v>862</v>
      </c>
      <c r="U24" s="152" t="str">
        <f>GlobBerMedDisc!AO8</f>
        <v/>
      </c>
      <c r="V24" s="152" t="s">
        <v>5148</v>
      </c>
      <c r="W24" s="152" t="str">
        <f>GlobBerMedDisc!AA8</f>
        <v/>
      </c>
      <c r="X24" s="152" t="s">
        <v>5149</v>
      </c>
      <c r="Y24" s="152">
        <f>GlobBerMedDisc!AB8</f>
        <v>0</v>
      </c>
      <c r="Z24" s="152" t="s">
        <v>5150</v>
      </c>
      <c r="AA24" s="152" t="str">
        <f>GlobBerMedDisc!AC8</f>
        <v/>
      </c>
      <c r="AB24" s="152" t="s">
        <v>3290</v>
      </c>
      <c r="AC24" s="152">
        <f>GlobBerMedDisc!AI8</f>
        <v>0</v>
      </c>
      <c r="AD24" s="152" t="s">
        <v>346</v>
      </c>
      <c r="AE24" s="152">
        <f>GlobBerMedDisc!AD8</f>
        <v>0</v>
      </c>
      <c r="AF24" s="152" t="s">
        <v>865</v>
      </c>
      <c r="AG24" s="152">
        <f>GlobBerMedDisc!AJ8</f>
        <v>0</v>
      </c>
      <c r="AH24" s="152" t="s">
        <v>863</v>
      </c>
      <c r="AI24" s="152">
        <f>GlobBerMedDisc!V8</f>
        <v>0</v>
      </c>
      <c r="AJ24" s="152" t="s">
        <v>867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5119</v>
      </c>
      <c r="E25" s="157" t="s">
        <v>340</v>
      </c>
      <c r="F25" s="152" t="s">
        <v>5147</v>
      </c>
      <c r="G25" s="152">
        <f>GlobBerMedDisc!B9</f>
        <v>0</v>
      </c>
      <c r="H25" s="152" t="s">
        <v>354</v>
      </c>
      <c r="I25" s="152">
        <f>GlobBerMedDisc!D9</f>
        <v>0</v>
      </c>
      <c r="J25" s="152" t="s">
        <v>3426</v>
      </c>
      <c r="K25" s="152">
        <f>GlobBerMedDisc!C9</f>
        <v>0</v>
      </c>
      <c r="L25" s="152" t="s">
        <v>154</v>
      </c>
      <c r="M25" s="152" t="str">
        <f>GlobBerMedDisc!AK9&amp;" "&amp;GlobBerMedDisc!AL9</f>
        <v xml:space="preserve">0 </v>
      </c>
      <c r="N25" s="152" t="s">
        <v>155</v>
      </c>
      <c r="O25" s="152" t="str">
        <f>GlobBerMedDisc!X9</f>
        <v/>
      </c>
      <c r="P25" s="152" t="s">
        <v>4086</v>
      </c>
      <c r="Q25" s="152" t="str">
        <f>GlobBerMedDisc!Y9</f>
        <v/>
      </c>
      <c r="R25" s="152" t="s">
        <v>345</v>
      </c>
      <c r="S25" s="152" t="str">
        <f>GlobBerMedDisc!Z9</f>
        <v/>
      </c>
      <c r="T25" s="152" t="s">
        <v>862</v>
      </c>
      <c r="U25" s="152" t="str">
        <f>GlobBerMedDisc!AO9</f>
        <v/>
      </c>
      <c r="V25" s="152" t="s">
        <v>5148</v>
      </c>
      <c r="W25" s="152" t="str">
        <f>GlobBerMedDisc!AA9</f>
        <v/>
      </c>
      <c r="X25" s="152" t="s">
        <v>5149</v>
      </c>
      <c r="Y25" s="152">
        <f>GlobBerMedDisc!AB9</f>
        <v>0</v>
      </c>
      <c r="Z25" s="152" t="s">
        <v>5150</v>
      </c>
      <c r="AA25" s="152" t="str">
        <f>GlobBerMedDisc!AC9</f>
        <v/>
      </c>
      <c r="AB25" s="152" t="s">
        <v>3290</v>
      </c>
      <c r="AC25" s="152">
        <f>GlobBerMedDisc!AI9</f>
        <v>0</v>
      </c>
      <c r="AD25" s="152" t="s">
        <v>346</v>
      </c>
      <c r="AE25" s="152">
        <f>GlobBerMedDisc!AD9</f>
        <v>0</v>
      </c>
      <c r="AF25" s="152" t="s">
        <v>865</v>
      </c>
      <c r="AG25" s="152">
        <f>GlobBerMedDisc!AJ9</f>
        <v>0</v>
      </c>
      <c r="AH25" s="152" t="s">
        <v>863</v>
      </c>
      <c r="AI25" s="152">
        <f>GlobBerMedDisc!V9</f>
        <v>0</v>
      </c>
      <c r="AJ25" s="152" t="s">
        <v>867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5119</v>
      </c>
      <c r="E26" s="157" t="s">
        <v>341</v>
      </c>
      <c r="F26" s="152" t="s">
        <v>5147</v>
      </c>
      <c r="G26" s="152">
        <f>GlobBerMedDisc!B10</f>
        <v>0</v>
      </c>
      <c r="H26" s="152" t="s">
        <v>354</v>
      </c>
      <c r="I26" s="152">
        <f>GlobBerMedDisc!D10</f>
        <v>0</v>
      </c>
      <c r="J26" s="152" t="s">
        <v>3426</v>
      </c>
      <c r="K26" s="152">
        <f>GlobBerMedDisc!C10</f>
        <v>0</v>
      </c>
      <c r="L26" s="152" t="s">
        <v>154</v>
      </c>
      <c r="M26" s="152" t="str">
        <f>GlobBerMedDisc!AK10&amp;" "&amp;GlobBerMedDisc!AL10</f>
        <v xml:space="preserve">0 </v>
      </c>
      <c r="N26" s="152" t="s">
        <v>155</v>
      </c>
      <c r="O26" s="152" t="str">
        <f>GlobBerMedDisc!X10</f>
        <v/>
      </c>
      <c r="P26" s="152" t="s">
        <v>4086</v>
      </c>
      <c r="Q26" s="152" t="str">
        <f>GlobBerMedDisc!Y10</f>
        <v/>
      </c>
      <c r="R26" s="152" t="s">
        <v>345</v>
      </c>
      <c r="S26" s="152" t="str">
        <f>GlobBerMedDisc!Z10</f>
        <v/>
      </c>
      <c r="T26" s="152" t="s">
        <v>862</v>
      </c>
      <c r="U26" s="152" t="str">
        <f>GlobBerMedDisc!AO10</f>
        <v/>
      </c>
      <c r="V26" s="152" t="s">
        <v>5148</v>
      </c>
      <c r="W26" s="152" t="str">
        <f>GlobBerMedDisc!AA10</f>
        <v/>
      </c>
      <c r="X26" s="152" t="s">
        <v>5149</v>
      </c>
      <c r="Y26" s="152">
        <f>GlobBerMedDisc!AB10</f>
        <v>0</v>
      </c>
      <c r="Z26" s="152" t="s">
        <v>5150</v>
      </c>
      <c r="AA26" s="152" t="str">
        <f>GlobBerMedDisc!AC10</f>
        <v/>
      </c>
      <c r="AB26" s="152" t="s">
        <v>3290</v>
      </c>
      <c r="AC26" s="152">
        <f>GlobBerMedDisc!AI10</f>
        <v>0</v>
      </c>
      <c r="AD26" s="152" t="s">
        <v>346</v>
      </c>
      <c r="AE26" s="152">
        <f>GlobBerMedDisc!AD10</f>
        <v>0</v>
      </c>
      <c r="AF26" s="152" t="s">
        <v>865</v>
      </c>
      <c r="AG26" s="152">
        <f>GlobBerMedDisc!AJ10</f>
        <v>0</v>
      </c>
      <c r="AH26" s="152" t="s">
        <v>863</v>
      </c>
      <c r="AI26" s="152">
        <f>GlobBerMedDisc!V10</f>
        <v>0</v>
      </c>
      <c r="AJ26" s="152" t="s">
        <v>867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5119</v>
      </c>
      <c r="E27" s="157" t="s">
        <v>485</v>
      </c>
      <c r="F27" s="152" t="s">
        <v>5147</v>
      </c>
      <c r="G27" s="152">
        <f>GlobBerMedDisc!B11</f>
        <v>0</v>
      </c>
      <c r="H27" s="152" t="s">
        <v>354</v>
      </c>
      <c r="I27" s="152">
        <f>GlobBerMedDisc!D11</f>
        <v>0</v>
      </c>
      <c r="J27" s="152" t="s">
        <v>3426</v>
      </c>
      <c r="K27" s="152">
        <f>GlobBerMedDisc!C11</f>
        <v>0</v>
      </c>
      <c r="L27" s="152" t="s">
        <v>154</v>
      </c>
      <c r="M27" s="152" t="str">
        <f>GlobBerMedDisc!AK11&amp;" "&amp;GlobBerMedDisc!AL11</f>
        <v xml:space="preserve">0 </v>
      </c>
      <c r="N27" s="152" t="s">
        <v>155</v>
      </c>
      <c r="O27" s="152" t="str">
        <f>GlobBerMedDisc!X11</f>
        <v/>
      </c>
      <c r="P27" s="152" t="s">
        <v>4086</v>
      </c>
      <c r="Q27" s="152" t="str">
        <f>GlobBerMedDisc!Y11</f>
        <v/>
      </c>
      <c r="R27" s="152" t="s">
        <v>345</v>
      </c>
      <c r="S27" s="152" t="str">
        <f>GlobBerMedDisc!Z11</f>
        <v/>
      </c>
      <c r="T27" s="152" t="s">
        <v>862</v>
      </c>
      <c r="U27" s="152" t="str">
        <f>GlobBerMedDisc!AO11</f>
        <v/>
      </c>
      <c r="V27" s="152" t="s">
        <v>5148</v>
      </c>
      <c r="W27" s="152" t="str">
        <f>GlobBerMedDisc!AA11</f>
        <v/>
      </c>
      <c r="X27" s="152" t="s">
        <v>5149</v>
      </c>
      <c r="Y27" s="152">
        <f>GlobBerMedDisc!AB11</f>
        <v>0</v>
      </c>
      <c r="Z27" s="152" t="s">
        <v>5150</v>
      </c>
      <c r="AA27" s="152" t="str">
        <f>GlobBerMedDisc!AC11</f>
        <v/>
      </c>
      <c r="AB27" s="152" t="s">
        <v>3290</v>
      </c>
      <c r="AC27" s="152">
        <f>GlobBerMedDisc!AI11</f>
        <v>0</v>
      </c>
      <c r="AD27" s="152" t="s">
        <v>346</v>
      </c>
      <c r="AE27" s="152">
        <f>GlobBerMedDisc!AD11</f>
        <v>0</v>
      </c>
      <c r="AF27" s="152" t="s">
        <v>865</v>
      </c>
      <c r="AG27" s="152">
        <f>GlobBerMedDisc!AJ11</f>
        <v>0</v>
      </c>
      <c r="AH27" s="152" t="s">
        <v>863</v>
      </c>
      <c r="AI27" s="152">
        <f>GlobBerMedDisc!V11</f>
        <v>0</v>
      </c>
      <c r="AJ27" s="152" t="s">
        <v>867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5119</v>
      </c>
      <c r="E28" s="157" t="s">
        <v>486</v>
      </c>
      <c r="F28" s="152" t="s">
        <v>5147</v>
      </c>
      <c r="G28" s="152">
        <f>GlobBerMedDisc!B12</f>
        <v>0</v>
      </c>
      <c r="H28" s="152" t="s">
        <v>354</v>
      </c>
      <c r="I28" s="152">
        <f>GlobBerMedDisc!D12</f>
        <v>0</v>
      </c>
      <c r="J28" s="152" t="s">
        <v>3426</v>
      </c>
      <c r="K28" s="152">
        <f>GlobBerMedDisc!C12</f>
        <v>0</v>
      </c>
      <c r="L28" s="152" t="s">
        <v>154</v>
      </c>
      <c r="M28" s="152" t="str">
        <f>GlobBerMedDisc!AK12&amp;" "&amp;GlobBerMedDisc!AL12</f>
        <v xml:space="preserve">0 </v>
      </c>
      <c r="N28" s="152" t="s">
        <v>155</v>
      </c>
      <c r="O28" s="152" t="str">
        <f>GlobBerMedDisc!X12</f>
        <v/>
      </c>
      <c r="P28" s="152" t="s">
        <v>4086</v>
      </c>
      <c r="Q28" s="152" t="str">
        <f>GlobBerMedDisc!Y12</f>
        <v/>
      </c>
      <c r="R28" s="152" t="s">
        <v>345</v>
      </c>
      <c r="S28" s="152" t="str">
        <f>GlobBerMedDisc!Z12</f>
        <v/>
      </c>
      <c r="T28" s="152" t="s">
        <v>862</v>
      </c>
      <c r="U28" s="152" t="str">
        <f>GlobBerMedDisc!AO12</f>
        <v/>
      </c>
      <c r="V28" s="152" t="s">
        <v>5148</v>
      </c>
      <c r="W28" s="152" t="str">
        <f>GlobBerMedDisc!AA12</f>
        <v/>
      </c>
      <c r="X28" s="152" t="s">
        <v>5149</v>
      </c>
      <c r="Y28" s="152">
        <f>GlobBerMedDisc!AB12</f>
        <v>0</v>
      </c>
      <c r="Z28" s="152" t="s">
        <v>5150</v>
      </c>
      <c r="AA28" s="152" t="str">
        <f>GlobBerMedDisc!AC12</f>
        <v/>
      </c>
      <c r="AB28" s="152" t="s">
        <v>3290</v>
      </c>
      <c r="AC28" s="152">
        <f>GlobBerMedDisc!AI12</f>
        <v>0</v>
      </c>
      <c r="AD28" s="152" t="s">
        <v>346</v>
      </c>
      <c r="AE28" s="152">
        <f>GlobBerMedDisc!AD12</f>
        <v>0</v>
      </c>
      <c r="AF28" s="152" t="s">
        <v>865</v>
      </c>
      <c r="AG28" s="152">
        <f>GlobBerMedDisc!AJ12</f>
        <v>0</v>
      </c>
      <c r="AH28" s="152" t="s">
        <v>863</v>
      </c>
      <c r="AI28" s="152">
        <f>GlobBerMedDisc!V12</f>
        <v>0</v>
      </c>
      <c r="AJ28" s="152" t="s">
        <v>867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5119</v>
      </c>
      <c r="E29" s="157" t="s">
        <v>487</v>
      </c>
      <c r="F29" s="152" t="s">
        <v>5147</v>
      </c>
      <c r="G29" s="152">
        <f>GlobBerMedDisc!B13</f>
        <v>0</v>
      </c>
      <c r="H29" s="152" t="s">
        <v>354</v>
      </c>
      <c r="I29" s="152">
        <f>GlobBerMedDisc!D13</f>
        <v>0</v>
      </c>
      <c r="J29" s="152" t="s">
        <v>3426</v>
      </c>
      <c r="K29" s="152">
        <f>GlobBerMedDisc!C13</f>
        <v>0</v>
      </c>
      <c r="L29" s="152" t="s">
        <v>154</v>
      </c>
      <c r="M29" s="152" t="str">
        <f>GlobBerMedDisc!AK13&amp;" "&amp;GlobBerMedDisc!AL13</f>
        <v xml:space="preserve">0 </v>
      </c>
      <c r="N29" s="152" t="s">
        <v>155</v>
      </c>
      <c r="O29" s="152" t="str">
        <f>GlobBerMedDisc!X13</f>
        <v/>
      </c>
      <c r="P29" s="152" t="s">
        <v>4086</v>
      </c>
      <c r="Q29" s="152" t="str">
        <f>GlobBerMedDisc!Y13</f>
        <v/>
      </c>
      <c r="R29" s="152" t="s">
        <v>345</v>
      </c>
      <c r="S29" s="152" t="str">
        <f>GlobBerMedDisc!Z13</f>
        <v/>
      </c>
      <c r="T29" s="152" t="s">
        <v>862</v>
      </c>
      <c r="U29" s="152" t="str">
        <f>GlobBerMedDisc!AO13</f>
        <v/>
      </c>
      <c r="V29" s="152" t="s">
        <v>5148</v>
      </c>
      <c r="W29" s="152" t="str">
        <f>GlobBerMedDisc!AA13</f>
        <v/>
      </c>
      <c r="X29" s="152" t="s">
        <v>5149</v>
      </c>
      <c r="Y29" s="152">
        <f>GlobBerMedDisc!AB13</f>
        <v>0</v>
      </c>
      <c r="Z29" s="152" t="s">
        <v>5150</v>
      </c>
      <c r="AA29" s="152" t="str">
        <f>GlobBerMedDisc!AC13</f>
        <v/>
      </c>
      <c r="AB29" s="152" t="s">
        <v>3290</v>
      </c>
      <c r="AC29" s="152">
        <f>GlobBerMedDisc!AI13</f>
        <v>0</v>
      </c>
      <c r="AD29" s="152" t="s">
        <v>346</v>
      </c>
      <c r="AE29" s="152">
        <f>GlobBerMedDisc!AD13</f>
        <v>0</v>
      </c>
      <c r="AF29" s="152" t="s">
        <v>865</v>
      </c>
      <c r="AG29" s="152">
        <f>GlobBerMedDisc!AJ13</f>
        <v>0</v>
      </c>
      <c r="AH29" s="152" t="s">
        <v>863</v>
      </c>
      <c r="AI29" s="152">
        <f>GlobBerMedDisc!V13</f>
        <v>0</v>
      </c>
      <c r="AJ29" s="152" t="s">
        <v>867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5119</v>
      </c>
      <c r="E30" s="157" t="s">
        <v>581</v>
      </c>
      <c r="F30" s="152" t="s">
        <v>5147</v>
      </c>
      <c r="G30" s="152">
        <f>GlobBerMedDisc!B14</f>
        <v>0</v>
      </c>
      <c r="H30" s="152" t="s">
        <v>354</v>
      </c>
      <c r="I30" s="152">
        <f>GlobBerMedDisc!D14</f>
        <v>0</v>
      </c>
      <c r="J30" s="152" t="s">
        <v>3426</v>
      </c>
      <c r="K30" s="152">
        <f>GlobBerMedDisc!C14</f>
        <v>0</v>
      </c>
      <c r="L30" s="152" t="s">
        <v>154</v>
      </c>
      <c r="M30" s="152" t="str">
        <f>GlobBerMedDisc!AK14&amp;" "&amp;GlobBerMedDisc!AL14</f>
        <v xml:space="preserve">0 </v>
      </c>
      <c r="N30" s="152" t="s">
        <v>155</v>
      </c>
      <c r="O30" s="152" t="str">
        <f>GlobBerMedDisc!X14</f>
        <v/>
      </c>
      <c r="P30" s="152" t="s">
        <v>4086</v>
      </c>
      <c r="Q30" s="152" t="str">
        <f>GlobBerMedDisc!Y14</f>
        <v/>
      </c>
      <c r="R30" s="152" t="s">
        <v>345</v>
      </c>
      <c r="S30" s="152" t="str">
        <f>GlobBerMedDisc!Z14</f>
        <v/>
      </c>
      <c r="T30" s="152" t="s">
        <v>862</v>
      </c>
      <c r="U30" s="152" t="str">
        <f>GlobBerMedDisc!AO14</f>
        <v/>
      </c>
      <c r="V30" s="152" t="s">
        <v>5148</v>
      </c>
      <c r="W30" s="152" t="str">
        <f>GlobBerMedDisc!AA14</f>
        <v/>
      </c>
      <c r="X30" s="152" t="s">
        <v>5149</v>
      </c>
      <c r="Y30" s="152">
        <f>GlobBerMedDisc!AB14</f>
        <v>0</v>
      </c>
      <c r="Z30" s="152" t="s">
        <v>5150</v>
      </c>
      <c r="AA30" s="152" t="str">
        <f>GlobBerMedDisc!AC14</f>
        <v/>
      </c>
      <c r="AB30" s="152" t="s">
        <v>3290</v>
      </c>
      <c r="AC30" s="152">
        <f>GlobBerMedDisc!AI14</f>
        <v>0</v>
      </c>
      <c r="AD30" s="152" t="s">
        <v>346</v>
      </c>
      <c r="AE30" s="152">
        <f>GlobBerMedDisc!AD14</f>
        <v>0</v>
      </c>
      <c r="AF30" s="152" t="s">
        <v>865</v>
      </c>
      <c r="AG30" s="152">
        <f>GlobBerMedDisc!AJ14</f>
        <v>0</v>
      </c>
      <c r="AH30" s="152" t="s">
        <v>863</v>
      </c>
      <c r="AI30" s="152">
        <f>GlobBerMedDisc!V14</f>
        <v>0</v>
      </c>
      <c r="AJ30" s="152" t="s">
        <v>867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5119</v>
      </c>
      <c r="E31" s="157" t="s">
        <v>582</v>
      </c>
      <c r="F31" s="152" t="s">
        <v>5147</v>
      </c>
      <c r="G31" s="152">
        <f>GlobBerMedDisc!B15</f>
        <v>0</v>
      </c>
      <c r="H31" s="152" t="s">
        <v>354</v>
      </c>
      <c r="I31" s="152">
        <f>GlobBerMedDisc!D15</f>
        <v>0</v>
      </c>
      <c r="J31" s="152" t="s">
        <v>3426</v>
      </c>
      <c r="K31" s="152">
        <f>GlobBerMedDisc!C15</f>
        <v>0</v>
      </c>
      <c r="L31" s="152" t="s">
        <v>154</v>
      </c>
      <c r="M31" s="152" t="str">
        <f>GlobBerMedDisc!AK15&amp;" "&amp;GlobBerMedDisc!AL15</f>
        <v xml:space="preserve">0 </v>
      </c>
      <c r="N31" s="152" t="s">
        <v>155</v>
      </c>
      <c r="O31" s="152" t="str">
        <f>GlobBerMedDisc!X15</f>
        <v/>
      </c>
      <c r="P31" s="152" t="s">
        <v>4086</v>
      </c>
      <c r="Q31" s="152" t="str">
        <f>GlobBerMedDisc!Y15</f>
        <v/>
      </c>
      <c r="R31" s="152" t="s">
        <v>345</v>
      </c>
      <c r="S31" s="152" t="str">
        <f>GlobBerMedDisc!Z15</f>
        <v/>
      </c>
      <c r="T31" s="152" t="s">
        <v>862</v>
      </c>
      <c r="U31" s="152" t="str">
        <f>GlobBerMedDisc!AO15</f>
        <v/>
      </c>
      <c r="V31" s="152" t="s">
        <v>5148</v>
      </c>
      <c r="W31" s="152" t="str">
        <f>GlobBerMedDisc!AA15</f>
        <v/>
      </c>
      <c r="X31" s="152" t="s">
        <v>5149</v>
      </c>
      <c r="Y31" s="152">
        <f>GlobBerMedDisc!AB15</f>
        <v>0</v>
      </c>
      <c r="Z31" s="152" t="s">
        <v>5150</v>
      </c>
      <c r="AA31" s="152" t="str">
        <f>GlobBerMedDisc!AC15</f>
        <v/>
      </c>
      <c r="AB31" s="152" t="s">
        <v>3290</v>
      </c>
      <c r="AC31" s="152">
        <f>GlobBerMedDisc!AI15</f>
        <v>0</v>
      </c>
      <c r="AD31" s="152" t="s">
        <v>346</v>
      </c>
      <c r="AE31" s="152">
        <f>GlobBerMedDisc!AD15</f>
        <v>0</v>
      </c>
      <c r="AF31" s="152" t="s">
        <v>865</v>
      </c>
      <c r="AG31" s="152">
        <f>GlobBerMedDisc!AJ15</f>
        <v>0</v>
      </c>
      <c r="AH31" s="152" t="s">
        <v>863</v>
      </c>
      <c r="AI31" s="152">
        <f>GlobBerMedDisc!V15</f>
        <v>0</v>
      </c>
      <c r="AJ31" s="152" t="s">
        <v>867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5119</v>
      </c>
      <c r="E32" s="157" t="s">
        <v>821</v>
      </c>
      <c r="F32" s="152" t="s">
        <v>5147</v>
      </c>
      <c r="G32" s="152">
        <f>GlobBerMedDisc!B16</f>
        <v>0</v>
      </c>
      <c r="H32" s="152" t="s">
        <v>354</v>
      </c>
      <c r="I32" s="152">
        <f>GlobBerMedDisc!D16</f>
        <v>0</v>
      </c>
      <c r="J32" s="152" t="s">
        <v>3426</v>
      </c>
      <c r="K32" s="152">
        <f>GlobBerMedDisc!C16</f>
        <v>0</v>
      </c>
      <c r="L32" s="152" t="s">
        <v>154</v>
      </c>
      <c r="M32" s="152" t="str">
        <f>GlobBerMedDisc!AK16&amp;" "&amp;GlobBerMedDisc!AL16</f>
        <v xml:space="preserve">0 </v>
      </c>
      <c r="N32" s="152" t="s">
        <v>155</v>
      </c>
      <c r="O32" s="152" t="str">
        <f>GlobBerMedDisc!X16</f>
        <v/>
      </c>
      <c r="P32" s="152" t="s">
        <v>4086</v>
      </c>
      <c r="Q32" s="152" t="str">
        <f>GlobBerMedDisc!Y16</f>
        <v/>
      </c>
      <c r="R32" s="152" t="s">
        <v>345</v>
      </c>
      <c r="S32" s="152" t="str">
        <f>GlobBerMedDisc!Z16</f>
        <v/>
      </c>
      <c r="T32" s="152" t="s">
        <v>862</v>
      </c>
      <c r="U32" s="152" t="str">
        <f>GlobBerMedDisc!AO16</f>
        <v/>
      </c>
      <c r="V32" s="152" t="s">
        <v>5148</v>
      </c>
      <c r="W32" s="152" t="str">
        <f>GlobBerMedDisc!AA16</f>
        <v/>
      </c>
      <c r="X32" s="152" t="s">
        <v>5149</v>
      </c>
      <c r="Y32" s="152">
        <f>GlobBerMedDisc!AB16</f>
        <v>0</v>
      </c>
      <c r="Z32" s="152" t="s">
        <v>5150</v>
      </c>
      <c r="AA32" s="152" t="str">
        <f>GlobBerMedDisc!AC16</f>
        <v/>
      </c>
      <c r="AB32" s="152" t="s">
        <v>3290</v>
      </c>
      <c r="AC32" s="152">
        <f>GlobBerMedDisc!AI16</f>
        <v>0</v>
      </c>
      <c r="AD32" s="152" t="s">
        <v>346</v>
      </c>
      <c r="AE32" s="152">
        <f>GlobBerMedDisc!AD16</f>
        <v>0</v>
      </c>
      <c r="AF32" s="152" t="s">
        <v>865</v>
      </c>
      <c r="AG32" s="152">
        <f>GlobBerMedDisc!AJ16</f>
        <v>0</v>
      </c>
      <c r="AH32" s="152" t="s">
        <v>863</v>
      </c>
      <c r="AI32" s="152">
        <f>GlobBerMedDisc!V16</f>
        <v>0</v>
      </c>
      <c r="AJ32" s="152" t="s">
        <v>867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5119</v>
      </c>
      <c r="E33" s="157" t="s">
        <v>835</v>
      </c>
      <c r="F33" s="152" t="s">
        <v>5147</v>
      </c>
      <c r="G33" s="152">
        <f>GlobBerMedDisc!B17</f>
        <v>0</v>
      </c>
      <c r="H33" s="152" t="s">
        <v>354</v>
      </c>
      <c r="I33" s="152">
        <f>GlobBerMedDisc!D17</f>
        <v>0</v>
      </c>
      <c r="J33" s="152" t="s">
        <v>3426</v>
      </c>
      <c r="K33" s="152">
        <f>GlobBerMedDisc!C17</f>
        <v>0</v>
      </c>
      <c r="L33" s="152" t="s">
        <v>154</v>
      </c>
      <c r="M33" s="152" t="str">
        <f>GlobBerMedDisc!AK17&amp;" "&amp;GlobBerMedDisc!AL17</f>
        <v xml:space="preserve">0 </v>
      </c>
      <c r="N33" s="152" t="s">
        <v>155</v>
      </c>
      <c r="O33" s="152" t="str">
        <f>GlobBerMedDisc!X17</f>
        <v/>
      </c>
      <c r="P33" s="152" t="s">
        <v>4086</v>
      </c>
      <c r="Q33" s="152" t="str">
        <f>GlobBerMedDisc!Y17</f>
        <v/>
      </c>
      <c r="R33" s="152" t="s">
        <v>345</v>
      </c>
      <c r="S33" s="152" t="str">
        <f>GlobBerMedDisc!Z17</f>
        <v/>
      </c>
      <c r="T33" s="152" t="s">
        <v>862</v>
      </c>
      <c r="U33" s="152" t="str">
        <f>GlobBerMedDisc!AO17</f>
        <v/>
      </c>
      <c r="V33" s="152" t="s">
        <v>5148</v>
      </c>
      <c r="W33" s="152" t="str">
        <f>GlobBerMedDisc!AA17</f>
        <v/>
      </c>
      <c r="X33" s="152" t="s">
        <v>5149</v>
      </c>
      <c r="Y33" s="152">
        <f>GlobBerMedDisc!AB17</f>
        <v>0</v>
      </c>
      <c r="Z33" s="152" t="s">
        <v>5150</v>
      </c>
      <c r="AA33" s="152" t="str">
        <f>GlobBerMedDisc!AC17</f>
        <v/>
      </c>
      <c r="AB33" s="152" t="s">
        <v>3290</v>
      </c>
      <c r="AC33" s="152">
        <f>GlobBerMedDisc!AI17</f>
        <v>0</v>
      </c>
      <c r="AD33" s="152" t="s">
        <v>346</v>
      </c>
      <c r="AE33" s="152">
        <f>GlobBerMedDisc!AD17</f>
        <v>0</v>
      </c>
      <c r="AF33" s="152" t="s">
        <v>865</v>
      </c>
      <c r="AG33" s="152">
        <f>GlobBerMedDisc!AJ17</f>
        <v>0</v>
      </c>
      <c r="AH33" s="152" t="s">
        <v>863</v>
      </c>
      <c r="AI33" s="152">
        <f>GlobBerMedDisc!V17</f>
        <v>0</v>
      </c>
      <c r="AJ33" s="152" t="s">
        <v>867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5119</v>
      </c>
      <c r="E34" s="157" t="s">
        <v>836</v>
      </c>
      <c r="F34" s="152" t="s">
        <v>5147</v>
      </c>
      <c r="G34" s="152">
        <f>GlobBerMedDisc!B18</f>
        <v>0</v>
      </c>
      <c r="H34" s="152" t="s">
        <v>354</v>
      </c>
      <c r="I34" s="152">
        <f>GlobBerMedDisc!D18</f>
        <v>0</v>
      </c>
      <c r="J34" s="152" t="s">
        <v>3426</v>
      </c>
      <c r="K34" s="152">
        <f>GlobBerMedDisc!C18</f>
        <v>0</v>
      </c>
      <c r="L34" s="152" t="s">
        <v>154</v>
      </c>
      <c r="M34" s="152" t="str">
        <f>GlobBerMedDisc!AK18&amp;" "&amp;GlobBerMedDisc!AL18</f>
        <v xml:space="preserve">0 </v>
      </c>
      <c r="N34" s="152" t="s">
        <v>155</v>
      </c>
      <c r="O34" s="152" t="str">
        <f>GlobBerMedDisc!X18</f>
        <v/>
      </c>
      <c r="P34" s="152" t="s">
        <v>4086</v>
      </c>
      <c r="Q34" s="152" t="str">
        <f>GlobBerMedDisc!Y18</f>
        <v/>
      </c>
      <c r="R34" s="152" t="s">
        <v>345</v>
      </c>
      <c r="S34" s="152" t="str">
        <f>GlobBerMedDisc!Z18</f>
        <v/>
      </c>
      <c r="T34" s="152" t="s">
        <v>862</v>
      </c>
      <c r="U34" s="152" t="str">
        <f>GlobBerMedDisc!AO18</f>
        <v/>
      </c>
      <c r="V34" s="152" t="s">
        <v>5148</v>
      </c>
      <c r="W34" s="152" t="str">
        <f>GlobBerMedDisc!AA18</f>
        <v/>
      </c>
      <c r="X34" s="152" t="s">
        <v>5149</v>
      </c>
      <c r="Y34" s="152">
        <f>GlobBerMedDisc!AB18</f>
        <v>0</v>
      </c>
      <c r="Z34" s="152" t="s">
        <v>5150</v>
      </c>
      <c r="AA34" s="152" t="str">
        <f>GlobBerMedDisc!AC18</f>
        <v/>
      </c>
      <c r="AB34" s="152" t="s">
        <v>3290</v>
      </c>
      <c r="AC34" s="152">
        <f>GlobBerMedDisc!AI18</f>
        <v>0</v>
      </c>
      <c r="AD34" s="152" t="s">
        <v>346</v>
      </c>
      <c r="AE34" s="152">
        <f>GlobBerMedDisc!AD18</f>
        <v>0</v>
      </c>
      <c r="AF34" s="152" t="s">
        <v>865</v>
      </c>
      <c r="AG34" s="152">
        <f>GlobBerMedDisc!AJ18</f>
        <v>0</v>
      </c>
      <c r="AH34" s="152" t="s">
        <v>863</v>
      </c>
      <c r="AI34" s="152">
        <f>GlobBerMedDisc!V18</f>
        <v>0</v>
      </c>
      <c r="AJ34" s="152" t="s">
        <v>867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5119</v>
      </c>
      <c r="E35" s="157" t="s">
        <v>837</v>
      </c>
      <c r="F35" s="152" t="s">
        <v>5147</v>
      </c>
      <c r="G35" s="152">
        <f>GlobBerMedDisc!B19</f>
        <v>0</v>
      </c>
      <c r="H35" s="152" t="s">
        <v>354</v>
      </c>
      <c r="I35" s="152">
        <f>GlobBerMedDisc!D19</f>
        <v>0</v>
      </c>
      <c r="J35" s="152" t="s">
        <v>3426</v>
      </c>
      <c r="K35" s="152">
        <f>GlobBerMedDisc!C19</f>
        <v>0</v>
      </c>
      <c r="L35" s="152" t="s">
        <v>154</v>
      </c>
      <c r="M35" s="152" t="str">
        <f>GlobBerMedDisc!AK19&amp;" "&amp;GlobBerMedDisc!AL19</f>
        <v xml:space="preserve">0 </v>
      </c>
      <c r="N35" s="152" t="s">
        <v>155</v>
      </c>
      <c r="O35" s="152" t="str">
        <f>GlobBerMedDisc!X19</f>
        <v/>
      </c>
      <c r="P35" s="152" t="s">
        <v>4086</v>
      </c>
      <c r="Q35" s="152" t="str">
        <f>GlobBerMedDisc!Y19</f>
        <v/>
      </c>
      <c r="R35" s="152" t="s">
        <v>345</v>
      </c>
      <c r="S35" s="152" t="str">
        <f>GlobBerMedDisc!Z19</f>
        <v/>
      </c>
      <c r="T35" s="152" t="s">
        <v>862</v>
      </c>
      <c r="U35" s="152" t="str">
        <f>GlobBerMedDisc!AO19</f>
        <v/>
      </c>
      <c r="V35" s="152" t="s">
        <v>5148</v>
      </c>
      <c r="W35" s="152" t="str">
        <f>GlobBerMedDisc!AA19</f>
        <v/>
      </c>
      <c r="X35" s="152" t="s">
        <v>5149</v>
      </c>
      <c r="Y35" s="152">
        <f>GlobBerMedDisc!AB19</f>
        <v>0</v>
      </c>
      <c r="Z35" s="152" t="s">
        <v>5150</v>
      </c>
      <c r="AA35" s="152" t="str">
        <f>GlobBerMedDisc!AC19</f>
        <v/>
      </c>
      <c r="AB35" s="152" t="s">
        <v>3290</v>
      </c>
      <c r="AC35" s="152">
        <f>GlobBerMedDisc!AI19</f>
        <v>0</v>
      </c>
      <c r="AD35" s="152" t="s">
        <v>346</v>
      </c>
      <c r="AE35" s="152">
        <f>GlobBerMedDisc!AD19</f>
        <v>0</v>
      </c>
      <c r="AF35" s="152" t="s">
        <v>865</v>
      </c>
      <c r="AG35" s="152">
        <f>GlobBerMedDisc!AJ19</f>
        <v>0</v>
      </c>
      <c r="AH35" s="152" t="s">
        <v>863</v>
      </c>
      <c r="AI35" s="152">
        <f>GlobBerMedDisc!V19</f>
        <v>0</v>
      </c>
      <c r="AJ35" s="152" t="s">
        <v>867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5119</v>
      </c>
      <c r="E36" s="157" t="s">
        <v>838</v>
      </c>
      <c r="F36" s="152" t="s">
        <v>5147</v>
      </c>
      <c r="G36" s="152">
        <f>GlobBerMedDisc!B20</f>
        <v>0</v>
      </c>
      <c r="H36" s="152" t="s">
        <v>354</v>
      </c>
      <c r="I36" s="152">
        <f>GlobBerMedDisc!D20</f>
        <v>0</v>
      </c>
      <c r="J36" s="152" t="s">
        <v>3426</v>
      </c>
      <c r="K36" s="152">
        <f>GlobBerMedDisc!C20</f>
        <v>0</v>
      </c>
      <c r="L36" s="152" t="s">
        <v>154</v>
      </c>
      <c r="M36" s="152" t="str">
        <f>GlobBerMedDisc!AK20&amp;" "&amp;GlobBerMedDisc!AL20</f>
        <v xml:space="preserve">0 </v>
      </c>
      <c r="N36" s="152" t="s">
        <v>155</v>
      </c>
      <c r="O36" s="152" t="str">
        <f>GlobBerMedDisc!X20</f>
        <v/>
      </c>
      <c r="P36" s="152" t="s">
        <v>4086</v>
      </c>
      <c r="Q36" s="152" t="str">
        <f>GlobBerMedDisc!Y20</f>
        <v/>
      </c>
      <c r="R36" s="152" t="s">
        <v>345</v>
      </c>
      <c r="S36" s="152" t="str">
        <f>GlobBerMedDisc!Z20</f>
        <v/>
      </c>
      <c r="T36" s="152" t="s">
        <v>862</v>
      </c>
      <c r="U36" s="152" t="str">
        <f>GlobBerMedDisc!AO20</f>
        <v/>
      </c>
      <c r="V36" s="152" t="s">
        <v>5148</v>
      </c>
      <c r="W36" s="152" t="str">
        <f>GlobBerMedDisc!AA20</f>
        <v/>
      </c>
      <c r="X36" s="152" t="s">
        <v>5149</v>
      </c>
      <c r="Y36" s="152">
        <f>GlobBerMedDisc!AB20</f>
        <v>0</v>
      </c>
      <c r="Z36" s="152" t="s">
        <v>5150</v>
      </c>
      <c r="AA36" s="152" t="str">
        <f>GlobBerMedDisc!AC20</f>
        <v/>
      </c>
      <c r="AB36" s="152" t="s">
        <v>3290</v>
      </c>
      <c r="AC36" s="152">
        <f>GlobBerMedDisc!AI20</f>
        <v>0</v>
      </c>
      <c r="AD36" s="152" t="s">
        <v>346</v>
      </c>
      <c r="AE36" s="152">
        <f>GlobBerMedDisc!AD20</f>
        <v>0</v>
      </c>
      <c r="AF36" s="152" t="s">
        <v>865</v>
      </c>
      <c r="AG36" s="152">
        <f>GlobBerMedDisc!AJ20</f>
        <v>0</v>
      </c>
      <c r="AH36" s="152" t="s">
        <v>863</v>
      </c>
      <c r="AI36" s="152">
        <f>GlobBerMedDisc!V20</f>
        <v>0</v>
      </c>
      <c r="AJ36" s="152" t="s">
        <v>867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5119</v>
      </c>
      <c r="E37" s="157" t="s">
        <v>839</v>
      </c>
      <c r="F37" s="152" t="s">
        <v>5147</v>
      </c>
      <c r="G37" s="152">
        <f>GlobBerMedDisc!B21</f>
        <v>0</v>
      </c>
      <c r="H37" s="152" t="s">
        <v>354</v>
      </c>
      <c r="I37" s="152">
        <f>GlobBerMedDisc!D21</f>
        <v>0</v>
      </c>
      <c r="J37" s="152" t="s">
        <v>3426</v>
      </c>
      <c r="K37" s="152">
        <f>GlobBerMedDisc!C21</f>
        <v>0</v>
      </c>
      <c r="L37" s="152" t="s">
        <v>154</v>
      </c>
      <c r="M37" s="152" t="str">
        <f>GlobBerMedDisc!AK21&amp;" "&amp;GlobBerMedDisc!AL21</f>
        <v xml:space="preserve">0 </v>
      </c>
      <c r="N37" s="152" t="s">
        <v>155</v>
      </c>
      <c r="O37" s="152" t="str">
        <f>GlobBerMedDisc!X21</f>
        <v/>
      </c>
      <c r="P37" s="152" t="s">
        <v>4086</v>
      </c>
      <c r="Q37" s="152" t="str">
        <f>GlobBerMedDisc!Y21</f>
        <v/>
      </c>
      <c r="R37" s="152" t="s">
        <v>345</v>
      </c>
      <c r="S37" s="152" t="str">
        <f>GlobBerMedDisc!Z21</f>
        <v/>
      </c>
      <c r="T37" s="152" t="s">
        <v>862</v>
      </c>
      <c r="U37" s="152" t="str">
        <f>GlobBerMedDisc!AO21</f>
        <v/>
      </c>
      <c r="V37" s="152" t="s">
        <v>5148</v>
      </c>
      <c r="W37" s="152" t="str">
        <f>GlobBerMedDisc!AA21</f>
        <v/>
      </c>
      <c r="X37" s="152" t="s">
        <v>5149</v>
      </c>
      <c r="Y37" s="152">
        <f>GlobBerMedDisc!AB21</f>
        <v>0</v>
      </c>
      <c r="Z37" s="152" t="s">
        <v>5150</v>
      </c>
      <c r="AA37" s="152" t="str">
        <f>GlobBerMedDisc!AC21</f>
        <v/>
      </c>
      <c r="AB37" s="152" t="s">
        <v>3290</v>
      </c>
      <c r="AC37" s="152">
        <f>GlobBerMedDisc!AI21</f>
        <v>0</v>
      </c>
      <c r="AD37" s="152" t="s">
        <v>346</v>
      </c>
      <c r="AE37" s="152">
        <f>GlobBerMedDisc!AD21</f>
        <v>0</v>
      </c>
      <c r="AF37" s="152" t="s">
        <v>865</v>
      </c>
      <c r="AG37" s="152">
        <f>GlobBerMedDisc!AJ21</f>
        <v>0</v>
      </c>
      <c r="AH37" s="152" t="s">
        <v>863</v>
      </c>
      <c r="AI37" s="152">
        <f>GlobBerMedDisc!V21</f>
        <v>0</v>
      </c>
      <c r="AJ37" s="152" t="s">
        <v>867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5119</v>
      </c>
      <c r="E38" s="157" t="s">
        <v>840</v>
      </c>
      <c r="F38" s="152" t="s">
        <v>5147</v>
      </c>
      <c r="G38" s="152">
        <f>GlobBerMedDisc!B22</f>
        <v>0</v>
      </c>
      <c r="H38" s="152" t="s">
        <v>354</v>
      </c>
      <c r="I38" s="152">
        <f>GlobBerMedDisc!D22</f>
        <v>0</v>
      </c>
      <c r="J38" s="152" t="s">
        <v>3426</v>
      </c>
      <c r="K38" s="152">
        <f>GlobBerMedDisc!C22</f>
        <v>0</v>
      </c>
      <c r="L38" s="152" t="s">
        <v>154</v>
      </c>
      <c r="M38" s="152" t="str">
        <f>GlobBerMedDisc!AK22&amp;" "&amp;GlobBerMedDisc!AL22</f>
        <v xml:space="preserve">0 </v>
      </c>
      <c r="N38" s="152" t="s">
        <v>155</v>
      </c>
      <c r="O38" s="152" t="str">
        <f>GlobBerMedDisc!X22</f>
        <v/>
      </c>
      <c r="P38" s="152" t="s">
        <v>4086</v>
      </c>
      <c r="Q38" s="152" t="str">
        <f>GlobBerMedDisc!Y22</f>
        <v/>
      </c>
      <c r="R38" s="152" t="s">
        <v>345</v>
      </c>
      <c r="S38" s="152" t="str">
        <f>GlobBerMedDisc!Z22</f>
        <v/>
      </c>
      <c r="T38" s="152" t="s">
        <v>862</v>
      </c>
      <c r="U38" s="152" t="str">
        <f>GlobBerMedDisc!AO22</f>
        <v/>
      </c>
      <c r="V38" s="152" t="s">
        <v>5148</v>
      </c>
      <c r="W38" s="152" t="str">
        <f>GlobBerMedDisc!AA22</f>
        <v/>
      </c>
      <c r="X38" s="152" t="s">
        <v>5149</v>
      </c>
      <c r="Y38" s="152">
        <f>GlobBerMedDisc!AB22</f>
        <v>0</v>
      </c>
      <c r="Z38" s="152" t="s">
        <v>5150</v>
      </c>
      <c r="AA38" s="152" t="str">
        <f>GlobBerMedDisc!AC22</f>
        <v/>
      </c>
      <c r="AB38" s="152" t="s">
        <v>3290</v>
      </c>
      <c r="AC38" s="152">
        <f>GlobBerMedDisc!AI22</f>
        <v>0</v>
      </c>
      <c r="AD38" s="152" t="s">
        <v>346</v>
      </c>
      <c r="AE38" s="152">
        <f>GlobBerMedDisc!AD22</f>
        <v>0</v>
      </c>
      <c r="AF38" s="152" t="s">
        <v>865</v>
      </c>
      <c r="AG38" s="152">
        <f>GlobBerMedDisc!AJ22</f>
        <v>0</v>
      </c>
      <c r="AH38" s="152" t="s">
        <v>863</v>
      </c>
      <c r="AI38" s="152">
        <f>GlobBerMedDisc!V22</f>
        <v>0</v>
      </c>
      <c r="AJ38" s="152" t="s">
        <v>867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5119</v>
      </c>
      <c r="E39" s="157" t="s">
        <v>841</v>
      </c>
      <c r="F39" s="152" t="s">
        <v>5147</v>
      </c>
      <c r="G39" s="152">
        <f>GlobBerMedDisc!B23</f>
        <v>0</v>
      </c>
      <c r="H39" s="152" t="s">
        <v>354</v>
      </c>
      <c r="I39" s="152">
        <f>GlobBerMedDisc!D23</f>
        <v>0</v>
      </c>
      <c r="J39" s="152" t="s">
        <v>3426</v>
      </c>
      <c r="K39" s="152">
        <f>GlobBerMedDisc!C23</f>
        <v>0</v>
      </c>
      <c r="L39" s="152" t="s">
        <v>154</v>
      </c>
      <c r="M39" s="152" t="str">
        <f>GlobBerMedDisc!AK23&amp;" "&amp;GlobBerMedDisc!AL23</f>
        <v xml:space="preserve">0 </v>
      </c>
      <c r="N39" s="152" t="s">
        <v>155</v>
      </c>
      <c r="O39" s="152" t="str">
        <f>GlobBerMedDisc!X23</f>
        <v/>
      </c>
      <c r="P39" s="152" t="s">
        <v>4086</v>
      </c>
      <c r="Q39" s="152" t="str">
        <f>GlobBerMedDisc!Y23</f>
        <v/>
      </c>
      <c r="R39" s="152" t="s">
        <v>345</v>
      </c>
      <c r="S39" s="152" t="str">
        <f>GlobBerMedDisc!Z23</f>
        <v/>
      </c>
      <c r="T39" s="152" t="s">
        <v>862</v>
      </c>
      <c r="U39" s="152" t="str">
        <f>GlobBerMedDisc!AO23</f>
        <v/>
      </c>
      <c r="V39" s="152" t="s">
        <v>5148</v>
      </c>
      <c r="W39" s="152" t="str">
        <f>GlobBerMedDisc!AA23</f>
        <v/>
      </c>
      <c r="X39" s="152" t="s">
        <v>5149</v>
      </c>
      <c r="Y39" s="152">
        <f>GlobBerMedDisc!AB23</f>
        <v>0</v>
      </c>
      <c r="Z39" s="152" t="s">
        <v>5150</v>
      </c>
      <c r="AA39" s="152" t="str">
        <f>GlobBerMedDisc!AC23</f>
        <v/>
      </c>
      <c r="AB39" s="152" t="s">
        <v>3290</v>
      </c>
      <c r="AC39" s="152">
        <f>GlobBerMedDisc!AI23</f>
        <v>0</v>
      </c>
      <c r="AD39" s="152" t="s">
        <v>346</v>
      </c>
      <c r="AE39" s="152">
        <f>GlobBerMedDisc!AD23</f>
        <v>0</v>
      </c>
      <c r="AF39" s="152" t="s">
        <v>865</v>
      </c>
      <c r="AG39" s="152">
        <f>GlobBerMedDisc!AJ23</f>
        <v>0</v>
      </c>
      <c r="AH39" s="152" t="s">
        <v>863</v>
      </c>
      <c r="AI39" s="152">
        <f>GlobBerMedDisc!V23</f>
        <v>0</v>
      </c>
      <c r="AJ39" s="152" t="s">
        <v>867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5119</v>
      </c>
      <c r="E40" s="157" t="s">
        <v>842</v>
      </c>
      <c r="F40" s="152" t="s">
        <v>5147</v>
      </c>
      <c r="G40" s="152">
        <f>GlobBerMedDisc!B24</f>
        <v>0</v>
      </c>
      <c r="H40" s="152" t="s">
        <v>354</v>
      </c>
      <c r="I40" s="152">
        <f>GlobBerMedDisc!D24</f>
        <v>0</v>
      </c>
      <c r="J40" s="152" t="s">
        <v>3426</v>
      </c>
      <c r="K40" s="152">
        <f>GlobBerMedDisc!C24</f>
        <v>0</v>
      </c>
      <c r="L40" s="152" t="s">
        <v>154</v>
      </c>
      <c r="M40" s="152" t="str">
        <f>GlobBerMedDisc!AK24&amp;" "&amp;GlobBerMedDisc!AL24</f>
        <v xml:space="preserve">0 </v>
      </c>
      <c r="N40" s="152" t="s">
        <v>155</v>
      </c>
      <c r="O40" s="152" t="str">
        <f>GlobBerMedDisc!X24</f>
        <v/>
      </c>
      <c r="P40" s="152" t="s">
        <v>4086</v>
      </c>
      <c r="Q40" s="152" t="str">
        <f>GlobBerMedDisc!Y24</f>
        <v/>
      </c>
      <c r="R40" s="152" t="s">
        <v>345</v>
      </c>
      <c r="S40" s="152" t="str">
        <f>GlobBerMedDisc!Z24</f>
        <v/>
      </c>
      <c r="T40" s="152" t="s">
        <v>862</v>
      </c>
      <c r="U40" s="152" t="str">
        <f>GlobBerMedDisc!AO24</f>
        <v/>
      </c>
      <c r="V40" s="152" t="s">
        <v>5148</v>
      </c>
      <c r="W40" s="152" t="str">
        <f>GlobBerMedDisc!AA24</f>
        <v/>
      </c>
      <c r="X40" s="152" t="s">
        <v>5149</v>
      </c>
      <c r="Y40" s="152">
        <f>GlobBerMedDisc!AB24</f>
        <v>0</v>
      </c>
      <c r="Z40" s="152" t="s">
        <v>5150</v>
      </c>
      <c r="AA40" s="152" t="str">
        <f>GlobBerMedDisc!AC24</f>
        <v/>
      </c>
      <c r="AB40" s="152" t="s">
        <v>3290</v>
      </c>
      <c r="AC40" s="152">
        <f>GlobBerMedDisc!AI24</f>
        <v>0</v>
      </c>
      <c r="AD40" s="152" t="s">
        <v>346</v>
      </c>
      <c r="AE40" s="152">
        <f>GlobBerMedDisc!AD24</f>
        <v>0</v>
      </c>
      <c r="AF40" s="152" t="s">
        <v>865</v>
      </c>
      <c r="AG40" s="152">
        <f>GlobBerMedDisc!AJ24</f>
        <v>0</v>
      </c>
      <c r="AH40" s="152" t="s">
        <v>863</v>
      </c>
      <c r="AI40" s="152">
        <f>GlobBerMedDisc!V24</f>
        <v>0</v>
      </c>
      <c r="AJ40" s="152" t="s">
        <v>867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5119</v>
      </c>
      <c r="E41" s="157" t="s">
        <v>843</v>
      </c>
      <c r="F41" s="152" t="s">
        <v>5147</v>
      </c>
      <c r="G41" s="152">
        <f>GlobBerMedDisc!B25</f>
        <v>0</v>
      </c>
      <c r="H41" s="152" t="s">
        <v>354</v>
      </c>
      <c r="I41" s="152">
        <f>GlobBerMedDisc!D25</f>
        <v>0</v>
      </c>
      <c r="J41" s="152" t="s">
        <v>3426</v>
      </c>
      <c r="K41" s="152">
        <f>GlobBerMedDisc!C25</f>
        <v>0</v>
      </c>
      <c r="L41" s="152" t="s">
        <v>154</v>
      </c>
      <c r="M41" s="152" t="str">
        <f>GlobBerMedDisc!AK25&amp;" "&amp;GlobBerMedDisc!AL25</f>
        <v xml:space="preserve">0 </v>
      </c>
      <c r="N41" s="152" t="s">
        <v>155</v>
      </c>
      <c r="O41" s="152" t="str">
        <f>GlobBerMedDisc!X25</f>
        <v/>
      </c>
      <c r="P41" s="152" t="s">
        <v>4086</v>
      </c>
      <c r="Q41" s="152" t="str">
        <f>GlobBerMedDisc!Y25</f>
        <v/>
      </c>
      <c r="R41" s="152" t="s">
        <v>345</v>
      </c>
      <c r="S41" s="152" t="str">
        <f>GlobBerMedDisc!Z25</f>
        <v/>
      </c>
      <c r="T41" s="152" t="s">
        <v>862</v>
      </c>
      <c r="U41" s="152" t="str">
        <f>GlobBerMedDisc!AO25</f>
        <v/>
      </c>
      <c r="V41" s="152" t="s">
        <v>5148</v>
      </c>
      <c r="W41" s="152" t="str">
        <f>GlobBerMedDisc!AA25</f>
        <v/>
      </c>
      <c r="X41" s="152" t="s">
        <v>5149</v>
      </c>
      <c r="Y41" s="152">
        <f>GlobBerMedDisc!AB25</f>
        <v>0</v>
      </c>
      <c r="Z41" s="152" t="s">
        <v>5150</v>
      </c>
      <c r="AA41" s="152" t="str">
        <f>GlobBerMedDisc!AC25</f>
        <v/>
      </c>
      <c r="AB41" s="152" t="s">
        <v>3290</v>
      </c>
      <c r="AC41" s="152">
        <f>GlobBerMedDisc!AI25</f>
        <v>0</v>
      </c>
      <c r="AD41" s="152" t="s">
        <v>346</v>
      </c>
      <c r="AE41" s="152">
        <f>GlobBerMedDisc!AD25</f>
        <v>0</v>
      </c>
      <c r="AF41" s="152" t="s">
        <v>865</v>
      </c>
      <c r="AG41" s="152">
        <f>GlobBerMedDisc!AJ25</f>
        <v>0</v>
      </c>
      <c r="AH41" s="152" t="s">
        <v>863</v>
      </c>
      <c r="AI41" s="152">
        <f>GlobBerMedDisc!V25</f>
        <v>0</v>
      </c>
      <c r="AJ41" s="152" t="s">
        <v>867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5119</v>
      </c>
      <c r="E42" s="157" t="s">
        <v>844</v>
      </c>
      <c r="F42" s="152" t="s">
        <v>5147</v>
      </c>
      <c r="G42" s="152">
        <f>GlobBerMedDisc!B26</f>
        <v>0</v>
      </c>
      <c r="H42" s="152" t="s">
        <v>354</v>
      </c>
      <c r="I42" s="152">
        <f>GlobBerMedDisc!D26</f>
        <v>0</v>
      </c>
      <c r="J42" s="152" t="s">
        <v>3426</v>
      </c>
      <c r="K42" s="152">
        <f>GlobBerMedDisc!C26</f>
        <v>0</v>
      </c>
      <c r="L42" s="152" t="s">
        <v>154</v>
      </c>
      <c r="M42" s="152" t="str">
        <f>GlobBerMedDisc!AK26&amp;" "&amp;GlobBerMedDisc!AL26</f>
        <v xml:space="preserve">0 </v>
      </c>
      <c r="N42" s="152" t="s">
        <v>155</v>
      </c>
      <c r="O42" s="152" t="str">
        <f>GlobBerMedDisc!X26</f>
        <v/>
      </c>
      <c r="P42" s="152" t="s">
        <v>4086</v>
      </c>
      <c r="Q42" s="152" t="str">
        <f>GlobBerMedDisc!Y26</f>
        <v/>
      </c>
      <c r="R42" s="152" t="s">
        <v>345</v>
      </c>
      <c r="S42" s="152" t="str">
        <f>GlobBerMedDisc!Z26</f>
        <v/>
      </c>
      <c r="T42" s="152" t="s">
        <v>862</v>
      </c>
      <c r="U42" s="152" t="str">
        <f>GlobBerMedDisc!AO26</f>
        <v/>
      </c>
      <c r="V42" s="152" t="s">
        <v>5148</v>
      </c>
      <c r="W42" s="152" t="str">
        <f>GlobBerMedDisc!AA26</f>
        <v/>
      </c>
      <c r="X42" s="152" t="s">
        <v>5149</v>
      </c>
      <c r="Y42" s="152">
        <f>GlobBerMedDisc!AB26</f>
        <v>0</v>
      </c>
      <c r="Z42" s="152" t="s">
        <v>5150</v>
      </c>
      <c r="AA42" s="152" t="str">
        <f>GlobBerMedDisc!AC26</f>
        <v/>
      </c>
      <c r="AB42" s="152" t="s">
        <v>3290</v>
      </c>
      <c r="AC42" s="152">
        <f>GlobBerMedDisc!AI26</f>
        <v>0</v>
      </c>
      <c r="AD42" s="152" t="s">
        <v>346</v>
      </c>
      <c r="AE42" s="152">
        <f>GlobBerMedDisc!AD26</f>
        <v>0</v>
      </c>
      <c r="AF42" s="152" t="s">
        <v>865</v>
      </c>
      <c r="AG42" s="152">
        <f>GlobBerMedDisc!AJ26</f>
        <v>0</v>
      </c>
      <c r="AH42" s="152" t="s">
        <v>863</v>
      </c>
      <c r="AI42" s="152">
        <f>GlobBerMedDisc!V26</f>
        <v>0</v>
      </c>
      <c r="AJ42" s="152" t="s">
        <v>867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5119</v>
      </c>
      <c r="E43" s="157" t="s">
        <v>845</v>
      </c>
      <c r="F43" s="152" t="s">
        <v>5147</v>
      </c>
      <c r="G43" s="152">
        <f>GlobBerMedDisc!B27</f>
        <v>0</v>
      </c>
      <c r="H43" s="152" t="s">
        <v>354</v>
      </c>
      <c r="I43" s="152">
        <f>GlobBerMedDisc!D27</f>
        <v>0</v>
      </c>
      <c r="J43" s="152" t="s">
        <v>3426</v>
      </c>
      <c r="K43" s="152">
        <f>GlobBerMedDisc!C27</f>
        <v>0</v>
      </c>
      <c r="L43" s="152" t="s">
        <v>154</v>
      </c>
      <c r="M43" s="152" t="str">
        <f>GlobBerMedDisc!AK27&amp;" "&amp;GlobBerMedDisc!AL27</f>
        <v xml:space="preserve">0 </v>
      </c>
      <c r="N43" s="152" t="s">
        <v>155</v>
      </c>
      <c r="O43" s="152" t="str">
        <f>GlobBerMedDisc!X27</f>
        <v/>
      </c>
      <c r="P43" s="152" t="s">
        <v>4086</v>
      </c>
      <c r="Q43" s="152" t="str">
        <f>GlobBerMedDisc!Y27</f>
        <v/>
      </c>
      <c r="R43" s="152" t="s">
        <v>345</v>
      </c>
      <c r="S43" s="152" t="str">
        <f>GlobBerMedDisc!Z27</f>
        <v/>
      </c>
      <c r="T43" s="152" t="s">
        <v>862</v>
      </c>
      <c r="U43" s="152" t="str">
        <f>GlobBerMedDisc!AO27</f>
        <v/>
      </c>
      <c r="V43" s="152" t="s">
        <v>5148</v>
      </c>
      <c r="W43" s="152" t="str">
        <f>GlobBerMedDisc!AA27</f>
        <v/>
      </c>
      <c r="X43" s="152" t="s">
        <v>5149</v>
      </c>
      <c r="Y43" s="152">
        <f>GlobBerMedDisc!AB27</f>
        <v>0</v>
      </c>
      <c r="Z43" s="152" t="s">
        <v>5150</v>
      </c>
      <c r="AA43" s="152" t="str">
        <f>GlobBerMedDisc!AC27</f>
        <v/>
      </c>
      <c r="AB43" s="152" t="s">
        <v>3290</v>
      </c>
      <c r="AC43" s="152">
        <f>GlobBerMedDisc!AI27</f>
        <v>0</v>
      </c>
      <c r="AD43" s="152" t="s">
        <v>346</v>
      </c>
      <c r="AE43" s="152">
        <f>GlobBerMedDisc!AD27</f>
        <v>0</v>
      </c>
      <c r="AF43" s="152" t="s">
        <v>865</v>
      </c>
      <c r="AG43" s="152">
        <f>GlobBerMedDisc!AJ27</f>
        <v>0</v>
      </c>
      <c r="AH43" s="152" t="s">
        <v>863</v>
      </c>
      <c r="AI43" s="152">
        <f>GlobBerMedDisc!V27</f>
        <v>0</v>
      </c>
      <c r="AJ43" s="152" t="s">
        <v>867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5119</v>
      </c>
      <c r="E44" s="157" t="s">
        <v>846</v>
      </c>
      <c r="F44" s="152" t="s">
        <v>5147</v>
      </c>
      <c r="G44" s="152">
        <f>GlobBerMedDisc!B28</f>
        <v>0</v>
      </c>
      <c r="H44" s="152" t="s">
        <v>354</v>
      </c>
      <c r="I44" s="152">
        <f>GlobBerMedDisc!D28</f>
        <v>0</v>
      </c>
      <c r="J44" s="152" t="s">
        <v>3426</v>
      </c>
      <c r="K44" s="152">
        <f>GlobBerMedDisc!C28</f>
        <v>0</v>
      </c>
      <c r="L44" s="152" t="s">
        <v>154</v>
      </c>
      <c r="M44" s="152" t="str">
        <f>GlobBerMedDisc!AK28&amp;" "&amp;GlobBerMedDisc!AL28</f>
        <v xml:space="preserve">0 </v>
      </c>
      <c r="N44" s="152" t="s">
        <v>155</v>
      </c>
      <c r="O44" s="152" t="str">
        <f>GlobBerMedDisc!X28</f>
        <v/>
      </c>
      <c r="P44" s="152" t="s">
        <v>4086</v>
      </c>
      <c r="Q44" s="152" t="str">
        <f>GlobBerMedDisc!Y28</f>
        <v/>
      </c>
      <c r="R44" s="152" t="s">
        <v>345</v>
      </c>
      <c r="S44" s="152" t="str">
        <f>GlobBerMedDisc!Z28</f>
        <v/>
      </c>
      <c r="T44" s="152" t="s">
        <v>862</v>
      </c>
      <c r="U44" s="152" t="str">
        <f>GlobBerMedDisc!AO28</f>
        <v/>
      </c>
      <c r="V44" s="152" t="s">
        <v>5148</v>
      </c>
      <c r="W44" s="152" t="str">
        <f>GlobBerMedDisc!AA28</f>
        <v/>
      </c>
      <c r="X44" s="152" t="s">
        <v>5149</v>
      </c>
      <c r="Y44" s="152">
        <f>GlobBerMedDisc!AB28</f>
        <v>0</v>
      </c>
      <c r="Z44" s="152" t="s">
        <v>5150</v>
      </c>
      <c r="AA44" s="152" t="str">
        <f>GlobBerMedDisc!AC28</f>
        <v/>
      </c>
      <c r="AB44" s="152" t="s">
        <v>3290</v>
      </c>
      <c r="AC44" s="152">
        <f>GlobBerMedDisc!AI28</f>
        <v>0</v>
      </c>
      <c r="AD44" s="152" t="s">
        <v>346</v>
      </c>
      <c r="AE44" s="152">
        <f>GlobBerMedDisc!AD28</f>
        <v>0</v>
      </c>
      <c r="AF44" s="152" t="s">
        <v>865</v>
      </c>
      <c r="AG44" s="152">
        <f>GlobBerMedDisc!AJ28</f>
        <v>0</v>
      </c>
      <c r="AH44" s="152" t="s">
        <v>863</v>
      </c>
      <c r="AI44" s="152">
        <f>GlobBerMedDisc!V28</f>
        <v>0</v>
      </c>
      <c r="AJ44" s="152" t="s">
        <v>867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5119</v>
      </c>
      <c r="E45" s="157" t="s">
        <v>5120</v>
      </c>
      <c r="F45" s="152" t="s">
        <v>5147</v>
      </c>
      <c r="G45" s="152">
        <f>GlobBerMedDisc!B29</f>
        <v>0</v>
      </c>
      <c r="H45" s="152" t="s">
        <v>354</v>
      </c>
      <c r="I45" s="152">
        <f>GlobBerMedDisc!D29</f>
        <v>0</v>
      </c>
      <c r="J45" s="152" t="s">
        <v>3426</v>
      </c>
      <c r="K45" s="152">
        <f>GlobBerMedDisc!C29</f>
        <v>0</v>
      </c>
      <c r="L45" s="152" t="s">
        <v>154</v>
      </c>
      <c r="M45" s="152" t="str">
        <f>GlobBerMedDisc!AK29&amp;" "&amp;GlobBerMedDisc!AL29</f>
        <v xml:space="preserve">0 </v>
      </c>
      <c r="N45" s="152" t="s">
        <v>155</v>
      </c>
      <c r="O45" s="152" t="str">
        <f>GlobBerMedDisc!X29</f>
        <v/>
      </c>
      <c r="P45" s="152" t="s">
        <v>4086</v>
      </c>
      <c r="Q45" s="152" t="str">
        <f>GlobBerMedDisc!Y29</f>
        <v/>
      </c>
      <c r="R45" s="152" t="s">
        <v>345</v>
      </c>
      <c r="S45" s="152" t="str">
        <f>GlobBerMedDisc!Z29</f>
        <v/>
      </c>
      <c r="T45" s="152" t="s">
        <v>862</v>
      </c>
      <c r="U45" s="152" t="str">
        <f>GlobBerMedDisc!AO29</f>
        <v/>
      </c>
      <c r="V45" s="152" t="s">
        <v>5148</v>
      </c>
      <c r="W45" s="152" t="str">
        <f>GlobBerMedDisc!AA29</f>
        <v/>
      </c>
      <c r="X45" s="152" t="s">
        <v>5149</v>
      </c>
      <c r="Y45" s="152">
        <f>GlobBerMedDisc!AB29</f>
        <v>0</v>
      </c>
      <c r="Z45" s="152" t="s">
        <v>5150</v>
      </c>
      <c r="AA45" s="152" t="str">
        <f>GlobBerMedDisc!AC29</f>
        <v/>
      </c>
      <c r="AB45" s="152" t="s">
        <v>3290</v>
      </c>
      <c r="AC45" s="152">
        <f>GlobBerMedDisc!AI29</f>
        <v>0</v>
      </c>
      <c r="AD45" s="152" t="s">
        <v>346</v>
      </c>
      <c r="AE45" s="152">
        <f>GlobBerMedDisc!AD29</f>
        <v>0</v>
      </c>
      <c r="AF45" s="152" t="s">
        <v>865</v>
      </c>
      <c r="AG45" s="152">
        <f>GlobBerMedDisc!AJ29</f>
        <v>0</v>
      </c>
      <c r="AH45" s="152" t="s">
        <v>863</v>
      </c>
      <c r="AI45" s="152">
        <f>GlobBerMedDisc!V29</f>
        <v>0</v>
      </c>
      <c r="AJ45" s="152" t="s">
        <v>867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5119</v>
      </c>
      <c r="E46" s="157" t="s">
        <v>5121</v>
      </c>
      <c r="F46" s="152" t="s">
        <v>5147</v>
      </c>
      <c r="G46" s="152">
        <f>GlobBerMedDisc!B30</f>
        <v>0</v>
      </c>
      <c r="H46" s="152" t="s">
        <v>354</v>
      </c>
      <c r="I46" s="152">
        <f>GlobBerMedDisc!D30</f>
        <v>0</v>
      </c>
      <c r="J46" s="152" t="s">
        <v>3426</v>
      </c>
      <c r="K46" s="152">
        <f>GlobBerMedDisc!C30</f>
        <v>0</v>
      </c>
      <c r="L46" s="152" t="s">
        <v>154</v>
      </c>
      <c r="M46" s="152" t="str">
        <f>GlobBerMedDisc!AK30&amp;" "&amp;GlobBerMedDisc!AL30</f>
        <v xml:space="preserve">0 </v>
      </c>
      <c r="N46" s="152" t="s">
        <v>155</v>
      </c>
      <c r="O46" s="152" t="str">
        <f>GlobBerMedDisc!X30</f>
        <v/>
      </c>
      <c r="P46" s="152" t="s">
        <v>4086</v>
      </c>
      <c r="Q46" s="152" t="str">
        <f>GlobBerMedDisc!Y30</f>
        <v/>
      </c>
      <c r="R46" s="152" t="s">
        <v>345</v>
      </c>
      <c r="S46" s="152" t="str">
        <f>GlobBerMedDisc!Z30</f>
        <v/>
      </c>
      <c r="T46" s="152" t="s">
        <v>862</v>
      </c>
      <c r="U46" s="152" t="str">
        <f>GlobBerMedDisc!AO30</f>
        <v/>
      </c>
      <c r="V46" s="152" t="s">
        <v>5148</v>
      </c>
      <c r="W46" s="152" t="str">
        <f>GlobBerMedDisc!AA30</f>
        <v/>
      </c>
      <c r="X46" s="152" t="s">
        <v>5149</v>
      </c>
      <c r="Y46" s="152">
        <f>GlobBerMedDisc!AB30</f>
        <v>0</v>
      </c>
      <c r="Z46" s="152" t="s">
        <v>5150</v>
      </c>
      <c r="AA46" s="152" t="str">
        <f>GlobBerMedDisc!AC30</f>
        <v/>
      </c>
      <c r="AB46" s="152" t="s">
        <v>3290</v>
      </c>
      <c r="AC46" s="152">
        <f>GlobBerMedDisc!AI30</f>
        <v>0</v>
      </c>
      <c r="AD46" s="152" t="s">
        <v>346</v>
      </c>
      <c r="AE46" s="152">
        <f>GlobBerMedDisc!AD30</f>
        <v>0</v>
      </c>
      <c r="AF46" s="152" t="s">
        <v>865</v>
      </c>
      <c r="AG46" s="152">
        <f>GlobBerMedDisc!AJ30</f>
        <v>0</v>
      </c>
      <c r="AH46" s="152" t="s">
        <v>863</v>
      </c>
      <c r="AI46" s="152">
        <f>GlobBerMedDisc!V30</f>
        <v>0</v>
      </c>
      <c r="AJ46" s="152" t="s">
        <v>867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5119</v>
      </c>
      <c r="E47" s="157" t="s">
        <v>5122</v>
      </c>
      <c r="F47" s="152" t="s">
        <v>5147</v>
      </c>
      <c r="G47" s="152">
        <f>GlobBerMedDisc!B31</f>
        <v>0</v>
      </c>
      <c r="H47" s="152" t="s">
        <v>354</v>
      </c>
      <c r="I47" s="152">
        <f>GlobBerMedDisc!D31</f>
        <v>0</v>
      </c>
      <c r="J47" s="152" t="s">
        <v>3426</v>
      </c>
      <c r="K47" s="152">
        <f>GlobBerMedDisc!C31</f>
        <v>0</v>
      </c>
      <c r="L47" s="152" t="s">
        <v>154</v>
      </c>
      <c r="M47" s="152" t="str">
        <f>GlobBerMedDisc!AK31&amp;" "&amp;GlobBerMedDisc!AL31</f>
        <v xml:space="preserve">0 </v>
      </c>
      <c r="N47" s="152" t="s">
        <v>155</v>
      </c>
      <c r="O47" s="152" t="str">
        <f>GlobBerMedDisc!X31</f>
        <v/>
      </c>
      <c r="P47" s="152" t="s">
        <v>4086</v>
      </c>
      <c r="Q47" s="152" t="str">
        <f>GlobBerMedDisc!Y31</f>
        <v/>
      </c>
      <c r="R47" s="152" t="s">
        <v>345</v>
      </c>
      <c r="S47" s="152" t="str">
        <f>GlobBerMedDisc!Z31</f>
        <v/>
      </c>
      <c r="T47" s="152" t="s">
        <v>862</v>
      </c>
      <c r="U47" s="152" t="str">
        <f>GlobBerMedDisc!AO31</f>
        <v/>
      </c>
      <c r="V47" s="152" t="s">
        <v>5148</v>
      </c>
      <c r="W47" s="152" t="str">
        <f>GlobBerMedDisc!AA31</f>
        <v/>
      </c>
      <c r="X47" s="152" t="s">
        <v>5149</v>
      </c>
      <c r="Y47" s="152">
        <f>GlobBerMedDisc!AB31</f>
        <v>0</v>
      </c>
      <c r="Z47" s="152" t="s">
        <v>5150</v>
      </c>
      <c r="AA47" s="152" t="str">
        <f>GlobBerMedDisc!AC31</f>
        <v/>
      </c>
      <c r="AB47" s="152" t="s">
        <v>3290</v>
      </c>
      <c r="AC47" s="152">
        <f>GlobBerMedDisc!AI31</f>
        <v>0</v>
      </c>
      <c r="AD47" s="152" t="s">
        <v>346</v>
      </c>
      <c r="AE47" s="152">
        <f>GlobBerMedDisc!AD31</f>
        <v>0</v>
      </c>
      <c r="AF47" s="152" t="s">
        <v>865</v>
      </c>
      <c r="AG47" s="152">
        <f>GlobBerMedDisc!AJ31</f>
        <v>0</v>
      </c>
      <c r="AH47" s="152" t="s">
        <v>863</v>
      </c>
      <c r="AI47" s="152">
        <f>GlobBerMedDisc!V31</f>
        <v>0</v>
      </c>
      <c r="AJ47" s="152" t="s">
        <v>867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/>
      </c>
      <c r="C48" s="704" t="str">
        <f t="shared" si="1"/>
        <v>PedMedCont.01**</v>
      </c>
      <c r="D48" s="152" t="s">
        <v>5124</v>
      </c>
      <c r="E48" s="157" t="s">
        <v>333</v>
      </c>
      <c r="F48" t="s">
        <v>255</v>
      </c>
      <c r="G48" s="151" t="str">
        <f>PedBerMedIV!AF5</f>
        <v/>
      </c>
      <c r="H48" t="s">
        <v>154</v>
      </c>
      <c r="I48" s="151" t="str">
        <f>PedBerMedIV!AG5</f>
        <v/>
      </c>
      <c r="J48" t="s">
        <v>236</v>
      </c>
      <c r="K48" s="151" t="str">
        <f>PedBerMedIV!AH5</f>
        <v/>
      </c>
      <c r="L48" t="s">
        <v>111</v>
      </c>
      <c r="M48" s="151" t="str">
        <f>PedBerMedIV!AI5</f>
        <v/>
      </c>
      <c r="N48" t="s">
        <v>43</v>
      </c>
      <c r="O48" s="151" t="str">
        <f>PedBerMedIV!AJ5</f>
        <v/>
      </c>
      <c r="P48" t="s">
        <v>256</v>
      </c>
      <c r="Q48" s="151" t="str">
        <f>PedBerMedIV!AK5&amp;" "&amp;PedBerMedIV!AL5</f>
        <v xml:space="preserve"> </v>
      </c>
      <c r="R48" t="s">
        <v>86</v>
      </c>
      <c r="S48" s="151" t="str">
        <f>PedBerMedIV!AM5</f>
        <v/>
      </c>
      <c r="T48" s="152" t="s">
        <v>420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5124</v>
      </c>
      <c r="E49" s="157" t="s">
        <v>334</v>
      </c>
      <c r="F49" s="151" t="s">
        <v>255</v>
      </c>
      <c r="G49" s="151" t="str">
        <f>PedBerMedIV!AF6</f>
        <v/>
      </c>
      <c r="H49" s="151" t="s">
        <v>154</v>
      </c>
      <c r="I49" s="151" t="str">
        <f>PedBerMedIV!AG6</f>
        <v/>
      </c>
      <c r="J49" s="151" t="s">
        <v>236</v>
      </c>
      <c r="K49" s="151" t="str">
        <f>PedBerMedIV!AH6</f>
        <v/>
      </c>
      <c r="L49" s="151" t="s">
        <v>111</v>
      </c>
      <c r="M49" s="151" t="str">
        <f>PedBerMedIV!AI6</f>
        <v/>
      </c>
      <c r="N49" s="151" t="s">
        <v>43</v>
      </c>
      <c r="O49" s="151" t="str">
        <f>PedBerMedIV!AJ6</f>
        <v/>
      </c>
      <c r="P49" s="151" t="s">
        <v>256</v>
      </c>
      <c r="Q49" s="151" t="str">
        <f>PedBerMedIV!AK6&amp;" "&amp;PedBerMedIV!AL6</f>
        <v xml:space="preserve"> </v>
      </c>
      <c r="R49" s="151" t="s">
        <v>86</v>
      </c>
      <c r="S49" s="151" t="str">
        <f>PedBerMedIV!AM6</f>
        <v/>
      </c>
      <c r="T49" s="152" t="s">
        <v>420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5124</v>
      </c>
      <c r="E50" s="157" t="s">
        <v>335</v>
      </c>
      <c r="F50" s="151" t="s">
        <v>255</v>
      </c>
      <c r="G50" s="151" t="str">
        <f>PedBerMedIV!AF7</f>
        <v/>
      </c>
      <c r="H50" s="151" t="s">
        <v>154</v>
      </c>
      <c r="I50" s="151" t="str">
        <f>PedBerMedIV!AG7</f>
        <v/>
      </c>
      <c r="J50" s="151" t="s">
        <v>236</v>
      </c>
      <c r="K50" s="151" t="str">
        <f>PedBerMedIV!AH7</f>
        <v/>
      </c>
      <c r="L50" s="151" t="s">
        <v>111</v>
      </c>
      <c r="M50" s="151" t="str">
        <f>PedBerMedIV!AI7</f>
        <v/>
      </c>
      <c r="N50" s="151" t="s">
        <v>43</v>
      </c>
      <c r="O50" s="151" t="str">
        <f>PedBerMedIV!AJ7</f>
        <v/>
      </c>
      <c r="P50" s="151" t="s">
        <v>256</v>
      </c>
      <c r="Q50" s="151" t="str">
        <f>PedBerMedIV!AK7&amp;" "&amp;PedBerMedIV!AL7</f>
        <v xml:space="preserve"> </v>
      </c>
      <c r="R50" s="151" t="s">
        <v>86</v>
      </c>
      <c r="S50" s="151" t="str">
        <f>PedBerMedIV!AM7</f>
        <v/>
      </c>
      <c r="T50" s="152" t="s">
        <v>420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5124</v>
      </c>
      <c r="E51" s="157" t="s">
        <v>336</v>
      </c>
      <c r="F51" s="151" t="s">
        <v>255</v>
      </c>
      <c r="G51" s="151" t="str">
        <f>PedBerMedIV!AF8</f>
        <v/>
      </c>
      <c r="H51" s="151" t="s">
        <v>154</v>
      </c>
      <c r="I51" s="151" t="str">
        <f>PedBerMedIV!AG8</f>
        <v/>
      </c>
      <c r="J51" s="151" t="s">
        <v>236</v>
      </c>
      <c r="K51" s="151" t="str">
        <f>PedBerMedIV!AH8</f>
        <v/>
      </c>
      <c r="L51" s="151" t="s">
        <v>111</v>
      </c>
      <c r="M51" s="151" t="str">
        <f>PedBerMedIV!AI8</f>
        <v/>
      </c>
      <c r="N51" s="151" t="s">
        <v>43</v>
      </c>
      <c r="O51" s="151" t="str">
        <f>PedBerMedIV!AJ8</f>
        <v/>
      </c>
      <c r="P51" s="151" t="s">
        <v>256</v>
      </c>
      <c r="Q51" s="151" t="str">
        <f>PedBerMedIV!AK8&amp;" "&amp;PedBerMedIV!AL8</f>
        <v xml:space="preserve"> </v>
      </c>
      <c r="R51" s="151" t="s">
        <v>86</v>
      </c>
      <c r="S51" s="151" t="str">
        <f>PedBerMedIV!AM8</f>
        <v/>
      </c>
      <c r="T51" s="152" t="s">
        <v>420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5124</v>
      </c>
      <c r="E52" s="157" t="s">
        <v>337</v>
      </c>
      <c r="F52" s="151" t="s">
        <v>255</v>
      </c>
      <c r="G52" s="151" t="str">
        <f>PedBerMedIV!AF9</f>
        <v/>
      </c>
      <c r="H52" s="151" t="s">
        <v>154</v>
      </c>
      <c r="I52" s="151" t="str">
        <f>PedBerMedIV!AG9</f>
        <v/>
      </c>
      <c r="J52" s="151" t="s">
        <v>236</v>
      </c>
      <c r="K52" s="151" t="str">
        <f>PedBerMedIV!AH9</f>
        <v/>
      </c>
      <c r="L52" s="151" t="s">
        <v>111</v>
      </c>
      <c r="M52" s="151" t="str">
        <f>PedBerMedIV!AI9</f>
        <v/>
      </c>
      <c r="N52" s="151" t="s">
        <v>43</v>
      </c>
      <c r="O52" s="151" t="str">
        <f>PedBerMedIV!AJ9</f>
        <v/>
      </c>
      <c r="P52" s="151" t="s">
        <v>256</v>
      </c>
      <c r="Q52" s="151" t="str">
        <f>PedBerMedIV!AK9&amp;" "&amp;PedBerMedIV!AL9</f>
        <v xml:space="preserve"> </v>
      </c>
      <c r="R52" s="151" t="s">
        <v>86</v>
      </c>
      <c r="S52" s="151" t="str">
        <f>PedBerMedIV!AM9</f>
        <v/>
      </c>
      <c r="T52" s="152" t="s">
        <v>420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5124</v>
      </c>
      <c r="E53" s="157" t="s">
        <v>338</v>
      </c>
      <c r="F53" s="151" t="s">
        <v>255</v>
      </c>
      <c r="G53" s="151" t="str">
        <f>PedBerMedIV!AF10</f>
        <v/>
      </c>
      <c r="H53" s="151" t="s">
        <v>154</v>
      </c>
      <c r="I53" s="151" t="str">
        <f>PedBerMedIV!AG10</f>
        <v/>
      </c>
      <c r="J53" s="151" t="s">
        <v>236</v>
      </c>
      <c r="K53" s="151" t="str">
        <f>PedBerMedIV!AH10</f>
        <v/>
      </c>
      <c r="L53" s="151" t="s">
        <v>111</v>
      </c>
      <c r="M53" s="151" t="str">
        <f>PedBerMedIV!AI10</f>
        <v/>
      </c>
      <c r="N53" s="151" t="s">
        <v>43</v>
      </c>
      <c r="O53" s="151" t="str">
        <f>PedBerMedIV!AJ10</f>
        <v/>
      </c>
      <c r="P53" s="151" t="s">
        <v>256</v>
      </c>
      <c r="Q53" s="151" t="str">
        <f>PedBerMedIV!AK10&amp;" "&amp;PedBerMedIV!AL10</f>
        <v xml:space="preserve"> </v>
      </c>
      <c r="R53" s="151" t="s">
        <v>86</v>
      </c>
      <c r="S53" s="151" t="str">
        <f>PedBerMedIV!AM10</f>
        <v/>
      </c>
      <c r="T53" s="152" t="s">
        <v>420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5124</v>
      </c>
      <c r="E54" s="157" t="s">
        <v>339</v>
      </c>
      <c r="F54" s="151" t="s">
        <v>255</v>
      </c>
      <c r="G54" s="151" t="str">
        <f>PedBerMedIV!AF11</f>
        <v/>
      </c>
      <c r="H54" s="151" t="s">
        <v>154</v>
      </c>
      <c r="I54" s="151" t="str">
        <f>PedBerMedIV!AG11</f>
        <v/>
      </c>
      <c r="J54" s="151" t="s">
        <v>236</v>
      </c>
      <c r="K54" s="151" t="str">
        <f>PedBerMedIV!AH11</f>
        <v/>
      </c>
      <c r="L54" s="151" t="s">
        <v>111</v>
      </c>
      <c r="M54" s="151" t="str">
        <f>PedBerMedIV!AI11</f>
        <v/>
      </c>
      <c r="N54" s="151" t="s">
        <v>43</v>
      </c>
      <c r="O54" s="151" t="str">
        <f>PedBerMedIV!AJ11</f>
        <v/>
      </c>
      <c r="P54" s="151" t="s">
        <v>256</v>
      </c>
      <c r="Q54" s="151" t="str">
        <f>PedBerMedIV!AK11&amp;" "&amp;PedBerMedIV!AL11</f>
        <v xml:space="preserve"> </v>
      </c>
      <c r="R54" s="151" t="s">
        <v>86</v>
      </c>
      <c r="S54" s="151" t="str">
        <f>PedBerMedIV!AM11</f>
        <v/>
      </c>
      <c r="T54" s="152" t="s">
        <v>420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5124</v>
      </c>
      <c r="E55" s="157" t="s">
        <v>340</v>
      </c>
      <c r="F55" s="151" t="s">
        <v>255</v>
      </c>
      <c r="G55" s="151" t="str">
        <f>PedBerMedIV!AF12</f>
        <v/>
      </c>
      <c r="H55" s="151" t="s">
        <v>154</v>
      </c>
      <c r="I55" s="151" t="str">
        <f>PedBerMedIV!AG12</f>
        <v/>
      </c>
      <c r="J55" s="151" t="s">
        <v>236</v>
      </c>
      <c r="K55" s="151" t="str">
        <f>PedBerMedIV!AH12</f>
        <v/>
      </c>
      <c r="L55" s="151" t="s">
        <v>111</v>
      </c>
      <c r="M55" s="151" t="str">
        <f>PedBerMedIV!AI12</f>
        <v/>
      </c>
      <c r="N55" s="151" t="s">
        <v>43</v>
      </c>
      <c r="O55" s="151" t="str">
        <f>PedBerMedIV!AJ12</f>
        <v/>
      </c>
      <c r="P55" s="151" t="s">
        <v>256</v>
      </c>
      <c r="Q55" s="151" t="str">
        <f>PedBerMedIV!AK12&amp;" "&amp;PedBerMedIV!AL12</f>
        <v xml:space="preserve"> </v>
      </c>
      <c r="R55" s="151" t="s">
        <v>86</v>
      </c>
      <c r="S55" s="151" t="str">
        <f>PedBerMedIV!AM12</f>
        <v/>
      </c>
      <c r="T55" s="152" t="s">
        <v>420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5124</v>
      </c>
      <c r="E56" s="157" t="s">
        <v>341</v>
      </c>
      <c r="F56" s="151" t="s">
        <v>255</v>
      </c>
      <c r="G56" s="151" t="str">
        <f>PedBerMedIV!AF13</f>
        <v/>
      </c>
      <c r="H56" s="151" t="s">
        <v>154</v>
      </c>
      <c r="I56" s="151" t="str">
        <f>PedBerMedIV!AG13</f>
        <v/>
      </c>
      <c r="J56" s="151" t="s">
        <v>236</v>
      </c>
      <c r="K56" s="151" t="str">
        <f>PedBerMedIV!AH13</f>
        <v/>
      </c>
      <c r="L56" s="151" t="s">
        <v>111</v>
      </c>
      <c r="M56" s="151" t="str">
        <f>PedBerMedIV!AI13</f>
        <v/>
      </c>
      <c r="N56" s="151" t="s">
        <v>43</v>
      </c>
      <c r="O56" s="151" t="str">
        <f>PedBerMedIV!AJ13</f>
        <v/>
      </c>
      <c r="P56" s="151" t="s">
        <v>256</v>
      </c>
      <c r="Q56" s="151" t="str">
        <f>PedBerMedIV!AK13&amp;" "&amp;PedBerMedIV!AL13</f>
        <v xml:space="preserve"> </v>
      </c>
      <c r="R56" s="151" t="s">
        <v>86</v>
      </c>
      <c r="S56" s="151" t="str">
        <f>PedBerMedIV!AM13</f>
        <v/>
      </c>
      <c r="T56" s="152" t="s">
        <v>420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5124</v>
      </c>
      <c r="E57" s="157" t="s">
        <v>485</v>
      </c>
      <c r="F57" s="151" t="s">
        <v>255</v>
      </c>
      <c r="G57" s="151" t="str">
        <f>PedBerMedIV!AF14</f>
        <v/>
      </c>
      <c r="H57" s="151" t="s">
        <v>154</v>
      </c>
      <c r="I57" s="151" t="str">
        <f>PedBerMedIV!AG14</f>
        <v/>
      </c>
      <c r="J57" s="151" t="s">
        <v>236</v>
      </c>
      <c r="K57" s="151" t="str">
        <f>PedBerMedIV!AH14</f>
        <v/>
      </c>
      <c r="L57" s="151" t="s">
        <v>111</v>
      </c>
      <c r="M57" s="151" t="str">
        <f>PedBerMedIV!AI14</f>
        <v/>
      </c>
      <c r="N57" s="151" t="s">
        <v>43</v>
      </c>
      <c r="O57" s="151" t="str">
        <f>PedBerMedIV!AJ14</f>
        <v/>
      </c>
      <c r="P57" s="151" t="s">
        <v>256</v>
      </c>
      <c r="Q57" s="151" t="str">
        <f>PedBerMedIV!AK14&amp;" "&amp;PedBerMedIV!AL14</f>
        <v xml:space="preserve"> </v>
      </c>
      <c r="R57" s="151" t="s">
        <v>86</v>
      </c>
      <c r="S57" s="151" t="str">
        <f>PedBerMedIV!AM14</f>
        <v/>
      </c>
      <c r="T57" s="152" t="s">
        <v>420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5124</v>
      </c>
      <c r="E58" s="157" t="s">
        <v>486</v>
      </c>
      <c r="F58" s="151" t="s">
        <v>255</v>
      </c>
      <c r="G58" s="151" t="str">
        <f>PedBerMedIV!AF15</f>
        <v/>
      </c>
      <c r="H58" s="151" t="s">
        <v>154</v>
      </c>
      <c r="I58" s="151" t="str">
        <f>PedBerMedIV!AG15</f>
        <v/>
      </c>
      <c r="J58" s="151" t="s">
        <v>236</v>
      </c>
      <c r="K58" s="151" t="str">
        <f>PedBerMedIV!AH15</f>
        <v/>
      </c>
      <c r="L58" s="151" t="s">
        <v>111</v>
      </c>
      <c r="M58" s="151" t="str">
        <f>PedBerMedIV!AI15</f>
        <v/>
      </c>
      <c r="N58" s="151" t="s">
        <v>43</v>
      </c>
      <c r="O58" s="151" t="str">
        <f>PedBerMedIV!AJ15</f>
        <v/>
      </c>
      <c r="P58" s="151" t="s">
        <v>256</v>
      </c>
      <c r="Q58" s="151" t="str">
        <f>PedBerMedIV!AK15&amp;" "&amp;PedBerMedIV!AL15</f>
        <v xml:space="preserve"> </v>
      </c>
      <c r="R58" s="151" t="s">
        <v>86</v>
      </c>
      <c r="S58" s="151" t="str">
        <f>PedBerMedIV!AM15</f>
        <v/>
      </c>
      <c r="T58" s="152" t="s">
        <v>420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5124</v>
      </c>
      <c r="E59" s="157" t="s">
        <v>487</v>
      </c>
      <c r="F59" s="151" t="s">
        <v>255</v>
      </c>
      <c r="G59" s="151" t="str">
        <f>PedBerMedIV!AF16</f>
        <v/>
      </c>
      <c r="H59" s="151" t="s">
        <v>154</v>
      </c>
      <c r="I59" s="151" t="str">
        <f>PedBerMedIV!AG16</f>
        <v/>
      </c>
      <c r="J59" s="151" t="s">
        <v>236</v>
      </c>
      <c r="K59" s="151" t="str">
        <f>PedBerMedIV!AH16</f>
        <v/>
      </c>
      <c r="L59" s="151" t="s">
        <v>111</v>
      </c>
      <c r="M59" s="151" t="str">
        <f>PedBerMedIV!AI16</f>
        <v/>
      </c>
      <c r="N59" s="151" t="s">
        <v>43</v>
      </c>
      <c r="O59" s="151" t="str">
        <f>PedBerMedIV!AJ16</f>
        <v/>
      </c>
      <c r="P59" s="151" t="s">
        <v>256</v>
      </c>
      <c r="Q59" s="151" t="str">
        <f>PedBerMedIV!AK16&amp;" "&amp;PedBerMedIV!AL16</f>
        <v xml:space="preserve"> </v>
      </c>
      <c r="R59" s="151" t="s">
        <v>86</v>
      </c>
      <c r="S59" s="151" t="str">
        <f>PedBerMedIV!AM16</f>
        <v/>
      </c>
      <c r="T59" s="152" t="s">
        <v>420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5124</v>
      </c>
      <c r="E60" s="157" t="s">
        <v>581</v>
      </c>
      <c r="F60" s="151" t="s">
        <v>255</v>
      </c>
      <c r="G60" s="151" t="str">
        <f>PedBerMedIV!AF17</f>
        <v/>
      </c>
      <c r="H60" s="151" t="s">
        <v>154</v>
      </c>
      <c r="I60" s="151" t="str">
        <f>PedBerMedIV!AG17</f>
        <v/>
      </c>
      <c r="J60" s="151" t="s">
        <v>236</v>
      </c>
      <c r="K60" s="151" t="str">
        <f>PedBerMedIV!AH17</f>
        <v/>
      </c>
      <c r="L60" s="151" t="s">
        <v>111</v>
      </c>
      <c r="M60" s="151" t="str">
        <f>PedBerMedIV!AI17</f>
        <v/>
      </c>
      <c r="N60" s="151" t="s">
        <v>43</v>
      </c>
      <c r="O60" s="151" t="str">
        <f>PedBerMedIV!AJ17</f>
        <v/>
      </c>
      <c r="P60" s="151" t="s">
        <v>256</v>
      </c>
      <c r="Q60" s="151" t="str">
        <f>PedBerMedIV!AK17&amp;" "&amp;PedBerMedIV!AL17</f>
        <v xml:space="preserve"> </v>
      </c>
      <c r="R60" s="151" t="s">
        <v>86</v>
      </c>
      <c r="S60" s="151" t="str">
        <f>PedBerMedIV!AM17</f>
        <v/>
      </c>
      <c r="T60" s="152" t="s">
        <v>420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5124</v>
      </c>
      <c r="E61" s="157" t="s">
        <v>582</v>
      </c>
      <c r="F61" s="151" t="s">
        <v>255</v>
      </c>
      <c r="G61" s="151" t="str">
        <f>PedBerMedIV!AF18</f>
        <v/>
      </c>
      <c r="H61" s="151" t="s">
        <v>154</v>
      </c>
      <c r="I61" s="151" t="str">
        <f>PedBerMedIV!AG18</f>
        <v/>
      </c>
      <c r="J61" s="151" t="s">
        <v>236</v>
      </c>
      <c r="K61" s="151" t="str">
        <f>PedBerMedIV!AH18</f>
        <v/>
      </c>
      <c r="L61" s="151" t="s">
        <v>111</v>
      </c>
      <c r="M61" s="151" t="str">
        <f>PedBerMedIV!AI18</f>
        <v/>
      </c>
      <c r="N61" s="151" t="s">
        <v>43</v>
      </c>
      <c r="O61" s="151" t="str">
        <f>PedBerMedIV!AJ18</f>
        <v/>
      </c>
      <c r="P61" s="151" t="s">
        <v>256</v>
      </c>
      <c r="Q61" s="151" t="str">
        <f>PedBerMedIV!AK18&amp;" "&amp;PedBerMedIV!AL18</f>
        <v xml:space="preserve"> </v>
      </c>
      <c r="R61" s="151" t="s">
        <v>86</v>
      </c>
      <c r="S61" s="151" t="str">
        <f>PedBerMedIV!AM18</f>
        <v/>
      </c>
      <c r="T61" s="152" t="s">
        <v>420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5124</v>
      </c>
      <c r="E62" s="157" t="s">
        <v>821</v>
      </c>
      <c r="F62" s="151" t="s">
        <v>255</v>
      </c>
      <c r="G62" s="151" t="str">
        <f>PedBerMedIV!AF19</f>
        <v/>
      </c>
      <c r="H62" s="151" t="s">
        <v>154</v>
      </c>
      <c r="I62" s="151" t="str">
        <f>PedBerMedIV!AG19</f>
        <v/>
      </c>
      <c r="J62" s="151" t="s">
        <v>236</v>
      </c>
      <c r="K62" s="151" t="str">
        <f>PedBerMedIV!AH19</f>
        <v/>
      </c>
      <c r="L62" s="151" t="s">
        <v>111</v>
      </c>
      <c r="M62" s="151" t="str">
        <f>PedBerMedIV!AI19</f>
        <v/>
      </c>
      <c r="N62" s="151" t="s">
        <v>43</v>
      </c>
      <c r="O62" s="151" t="str">
        <f>PedBerMedIV!AJ19</f>
        <v/>
      </c>
      <c r="P62" s="151" t="s">
        <v>256</v>
      </c>
      <c r="Q62" s="151" t="str">
        <f>PedBerMedIV!AK19&amp;" "&amp;PedBerMedIV!AL19</f>
        <v xml:space="preserve"> </v>
      </c>
      <c r="R62" s="151" t="s">
        <v>86</v>
      </c>
      <c r="S62" s="151" t="str">
        <f>PedBerMedIV!AM19</f>
        <v/>
      </c>
      <c r="T62" s="152" t="s">
        <v>420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5124</v>
      </c>
      <c r="E63" s="157" t="s">
        <v>835</v>
      </c>
      <c r="F63" s="151" t="s">
        <v>255</v>
      </c>
      <c r="G63" s="151" t="str">
        <f>PedBerMedIV!AF21</f>
        <v/>
      </c>
      <c r="H63" s="151" t="s">
        <v>154</v>
      </c>
      <c r="I63" s="151">
        <f>PedBerMedIV!AG21</f>
        <v>0</v>
      </c>
      <c r="J63" s="151" t="s">
        <v>236</v>
      </c>
      <c r="K63" s="151" t="str">
        <f>PedBerMedIV!AH21</f>
        <v/>
      </c>
      <c r="L63" s="151" t="s">
        <v>111</v>
      </c>
      <c r="M63" s="151" t="str">
        <f>PedBerMedIV!AI21</f>
        <v/>
      </c>
      <c r="N63" s="151" t="s">
        <v>43</v>
      </c>
      <c r="O63" s="151" t="str">
        <f>PedBerMedIV!AJ21</f>
        <v/>
      </c>
      <c r="P63" s="151" t="s">
        <v>256</v>
      </c>
      <c r="Q63" s="151" t="str">
        <f>PedBerMedIV!AK21&amp;" "&amp;PedBerMedIV!AL21</f>
        <v xml:space="preserve"> </v>
      </c>
      <c r="R63" s="151" t="s">
        <v>86</v>
      </c>
      <c r="S63" s="151" t="str">
        <f>PedBerMedIV!AM21</f>
        <v/>
      </c>
      <c r="T63" s="152" t="s">
        <v>420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5124</v>
      </c>
      <c r="E64" s="157" t="s">
        <v>836</v>
      </c>
      <c r="F64" s="151" t="s">
        <v>255</v>
      </c>
      <c r="G64" s="151" t="str">
        <f>PedBerMedIV!AF22</f>
        <v/>
      </c>
      <c r="H64" s="151" t="s">
        <v>154</v>
      </c>
      <c r="I64" s="151">
        <f>PedBerMedIV!AG22</f>
        <v>0</v>
      </c>
      <c r="J64" s="151" t="s">
        <v>236</v>
      </c>
      <c r="K64" s="151" t="str">
        <f>PedBerMedIV!AH22</f>
        <v/>
      </c>
      <c r="L64" s="151" t="s">
        <v>111</v>
      </c>
      <c r="M64" s="151" t="str">
        <f>PedBerMedIV!AI22</f>
        <v/>
      </c>
      <c r="N64" s="151" t="s">
        <v>43</v>
      </c>
      <c r="O64" s="151" t="str">
        <f>PedBerMedIV!AJ22</f>
        <v/>
      </c>
      <c r="P64" s="151" t="s">
        <v>256</v>
      </c>
      <c r="Q64" s="151" t="str">
        <f>PedBerMedIV!AK22&amp;" "&amp;PedBerMedIV!AL22</f>
        <v xml:space="preserve"> </v>
      </c>
      <c r="R64" s="151" t="s">
        <v>86</v>
      </c>
      <c r="S64" s="151" t="str">
        <f>PedBerMedIV!AM22</f>
        <v/>
      </c>
      <c r="T64" s="152" t="s">
        <v>420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5124</v>
      </c>
      <c r="E65" s="157" t="s">
        <v>837</v>
      </c>
      <c r="F65" s="151" t="s">
        <v>255</v>
      </c>
      <c r="G65" s="151" t="str">
        <f>PedBerMedIV!AF23</f>
        <v/>
      </c>
      <c r="H65" s="151" t="s">
        <v>154</v>
      </c>
      <c r="I65" s="151">
        <f>PedBerMedIV!AG23</f>
        <v>0</v>
      </c>
      <c r="J65" s="151" t="s">
        <v>236</v>
      </c>
      <c r="K65" s="151" t="str">
        <f>PedBerMedIV!AH23</f>
        <v/>
      </c>
      <c r="L65" s="151" t="s">
        <v>111</v>
      </c>
      <c r="M65" s="151" t="str">
        <f>PedBerMedIV!AI23</f>
        <v/>
      </c>
      <c r="N65" s="151" t="s">
        <v>43</v>
      </c>
      <c r="O65" s="151" t="str">
        <f>PedBerMedIV!AJ23</f>
        <v/>
      </c>
      <c r="P65" s="151" t="s">
        <v>256</v>
      </c>
      <c r="Q65" s="151" t="str">
        <f>PedBerMedIV!AK23&amp;" "&amp;PedBerMedIV!AL23</f>
        <v xml:space="preserve"> </v>
      </c>
      <c r="R65" s="151" t="s">
        <v>86</v>
      </c>
      <c r="S65" s="151" t="str">
        <f>PedBerMedIV!AM23</f>
        <v/>
      </c>
      <c r="T65" s="152" t="s">
        <v>420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5124</v>
      </c>
      <c r="E66" s="157" t="s">
        <v>838</v>
      </c>
      <c r="F66" s="151" t="s">
        <v>255</v>
      </c>
      <c r="G66" s="151" t="str">
        <f>PedBerMedIV!AF24</f>
        <v/>
      </c>
      <c r="H66" s="151" t="s">
        <v>154</v>
      </c>
      <c r="I66" s="151">
        <f>PedBerMedIV!AG24</f>
        <v>0</v>
      </c>
      <c r="J66" s="151" t="s">
        <v>236</v>
      </c>
      <c r="K66" s="151" t="str">
        <f>PedBerMedIV!AH24</f>
        <v/>
      </c>
      <c r="L66" s="151" t="s">
        <v>111</v>
      </c>
      <c r="M66" s="151" t="str">
        <f>PedBerMedIV!AI24</f>
        <v/>
      </c>
      <c r="N66" s="151" t="s">
        <v>43</v>
      </c>
      <c r="O66" s="151" t="str">
        <f>PedBerMedIV!AJ24</f>
        <v/>
      </c>
      <c r="P66" s="151" t="s">
        <v>256</v>
      </c>
      <c r="Q66" s="151" t="str">
        <f>PedBerMedIV!AK24&amp;" "&amp;PedBerMedIV!AL24</f>
        <v xml:space="preserve"> </v>
      </c>
      <c r="R66" s="151" t="s">
        <v>86</v>
      </c>
      <c r="S66" s="151" t="str">
        <f>PedBerMedIV!AM24</f>
        <v/>
      </c>
      <c r="T66" s="152" t="s">
        <v>420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5124</v>
      </c>
      <c r="E67" s="157" t="s">
        <v>839</v>
      </c>
      <c r="F67" s="151" t="s">
        <v>255</v>
      </c>
      <c r="G67" s="151" t="str">
        <f>PedBerMedIV!AF25</f>
        <v/>
      </c>
      <c r="H67" s="151" t="s">
        <v>154</v>
      </c>
      <c r="I67" s="151">
        <f>PedBerMedIV!AG25</f>
        <v>0</v>
      </c>
      <c r="J67" s="151" t="s">
        <v>236</v>
      </c>
      <c r="K67" s="151" t="str">
        <f>PedBerMedIV!AH25</f>
        <v/>
      </c>
      <c r="L67" s="151" t="s">
        <v>111</v>
      </c>
      <c r="M67" s="151" t="str">
        <f>PedBerMedIV!AI25</f>
        <v/>
      </c>
      <c r="N67" s="151" t="s">
        <v>43</v>
      </c>
      <c r="O67" s="151" t="str">
        <f>PedBerMedIV!AJ25</f>
        <v/>
      </c>
      <c r="P67" s="151" t="s">
        <v>256</v>
      </c>
      <c r="Q67" s="151" t="str">
        <f>PedBerMedIV!AK25&amp;" "&amp;PedBerMedIV!AL25</f>
        <v xml:space="preserve"> </v>
      </c>
      <c r="R67" s="151" t="s">
        <v>86</v>
      </c>
      <c r="S67" s="151" t="str">
        <f>PedBerMedIV!AM25</f>
        <v/>
      </c>
      <c r="T67" s="152" t="s">
        <v>420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5124</v>
      </c>
      <c r="E68" s="157" t="s">
        <v>4072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5195</v>
      </c>
      <c r="E69" s="157" t="s">
        <v>5213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5195</v>
      </c>
      <c r="E70" s="157" t="s">
        <v>5212</v>
      </c>
      <c r="F70" s="152" t="s">
        <v>353</v>
      </c>
      <c r="G70" s="152">
        <f>PedBerEnt!K4</f>
        <v>0</v>
      </c>
      <c r="H70" s="152" t="s">
        <v>155</v>
      </c>
      <c r="I70" s="152" t="str">
        <f>PedBerEnt!H4</f>
        <v/>
      </c>
      <c r="J70" s="152" t="s">
        <v>4086</v>
      </c>
      <c r="K70" s="152" t="str">
        <f>PedBerEnt!I4</f>
        <v/>
      </c>
      <c r="L70" s="152" t="s">
        <v>5146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5195</v>
      </c>
      <c r="E71" s="157" t="s">
        <v>5196</v>
      </c>
      <c r="F71" s="152" t="s">
        <v>353</v>
      </c>
      <c r="G71" s="152">
        <f>PedBerEnt!K5</f>
        <v>0</v>
      </c>
      <c r="H71" s="152" t="s">
        <v>155</v>
      </c>
      <c r="I71" s="152" t="str">
        <f>PedBerEnt!H5</f>
        <v/>
      </c>
      <c r="J71" s="152" t="s">
        <v>4086</v>
      </c>
      <c r="K71" s="152" t="str">
        <f>PedBerEnt!I5</f>
        <v/>
      </c>
      <c r="L71" s="152" t="s">
        <v>5146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5195</v>
      </c>
      <c r="E72" s="157" t="s">
        <v>5197</v>
      </c>
      <c r="F72" s="152" t="s">
        <v>353</v>
      </c>
      <c r="G72" s="152">
        <f>PedBerEnt!K6</f>
        <v>0</v>
      </c>
      <c r="H72" s="152" t="s">
        <v>155</v>
      </c>
      <c r="I72" s="152" t="str">
        <f>PedBerEnt!H6</f>
        <v/>
      </c>
      <c r="J72" s="152" t="s">
        <v>4086</v>
      </c>
      <c r="K72" s="152" t="str">
        <f>PedBerEnt!I6</f>
        <v/>
      </c>
      <c r="L72" s="152" t="s">
        <v>5146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5195</v>
      </c>
      <c r="E73" s="157" t="s">
        <v>6949</v>
      </c>
      <c r="F73" s="152" t="s">
        <v>353</v>
      </c>
      <c r="G73" s="152">
        <f>PedBerEnt!K7</f>
        <v>0</v>
      </c>
      <c r="H73" s="152" t="s">
        <v>155</v>
      </c>
      <c r="I73" s="152" t="str">
        <f>PedBerEnt!H7</f>
        <v/>
      </c>
      <c r="J73" s="152" t="s">
        <v>4086</v>
      </c>
      <c r="K73" s="152" t="str">
        <f>PedBerEnt!I7</f>
        <v/>
      </c>
      <c r="L73" s="152" t="s">
        <v>5146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5195</v>
      </c>
      <c r="E74" s="157" t="s">
        <v>346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5138</v>
      </c>
      <c r="E75" s="157" t="s">
        <v>5139</v>
      </c>
      <c r="F75" s="152" t="s">
        <v>5145</v>
      </c>
      <c r="G75" s="152" t="str">
        <f>PedBerTPN!B38</f>
        <v/>
      </c>
      <c r="H75" s="152" t="s">
        <v>43</v>
      </c>
      <c r="I75" s="152" t="str">
        <f>PedBerTPN!V3</f>
        <v/>
      </c>
      <c r="J75" s="152" t="s">
        <v>5146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5138</v>
      </c>
      <c r="E76" s="157" t="s">
        <v>5140</v>
      </c>
      <c r="F76" s="152" t="s">
        <v>5145</v>
      </c>
      <c r="G76" s="152" t="str">
        <f>PedBerTPN!C38</f>
        <v/>
      </c>
      <c r="H76" s="152" t="s">
        <v>43</v>
      </c>
      <c r="I76" s="152" t="str">
        <f>PedBerTPN!V21</f>
        <v/>
      </c>
      <c r="J76" s="152" t="s">
        <v>5146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5138</v>
      </c>
      <c r="E77" s="157" t="s">
        <v>5141</v>
      </c>
      <c r="F77" s="152" t="s">
        <v>5145</v>
      </c>
      <c r="G77" s="152" t="str">
        <f>PedBerTPN!D38</f>
        <v/>
      </c>
      <c r="H77" s="152" t="s">
        <v>43</v>
      </c>
      <c r="I77" s="152" t="str">
        <f>PedBerTPN!V5</f>
        <v/>
      </c>
      <c r="J77" s="152" t="s">
        <v>5146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5138</v>
      </c>
      <c r="E78" s="157" t="s">
        <v>235</v>
      </c>
      <c r="F78" s="152" t="s">
        <v>5145</v>
      </c>
      <c r="G78" s="152" t="str">
        <f>PedBerTPN!E$38</f>
        <v/>
      </c>
      <c r="H78" s="152" t="s">
        <v>43</v>
      </c>
      <c r="I78" s="152" t="str">
        <f>PedBerTPN!V6</f>
        <v/>
      </c>
      <c r="J78" s="152" t="s">
        <v>5146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5138</v>
      </c>
      <c r="E79" s="157" t="s">
        <v>5142</v>
      </c>
      <c r="F79" s="152" t="s">
        <v>5145</v>
      </c>
      <c r="G79" s="152" t="str">
        <f>PedBerTPN!F$38</f>
        <v/>
      </c>
      <c r="H79" s="152" t="s">
        <v>43</v>
      </c>
      <c r="I79" s="152" t="str">
        <f>PedBerTPN!V11</f>
        <v/>
      </c>
      <c r="J79" s="152" t="s">
        <v>5146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5138</v>
      </c>
      <c r="E80" s="157" t="s">
        <v>5143</v>
      </c>
      <c r="F80" s="152" t="s">
        <v>5145</v>
      </c>
      <c r="G80" s="152" t="str">
        <f>PedBerTPN!G$38</f>
        <v/>
      </c>
      <c r="H80" s="152" t="s">
        <v>43</v>
      </c>
      <c r="I80" s="152" t="str">
        <f>PedBerTPN!V14</f>
        <v/>
      </c>
      <c r="J80" s="152" t="s">
        <v>5146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5138</v>
      </c>
      <c r="E81" s="157" t="s">
        <v>5144</v>
      </c>
      <c r="F81" s="152" t="s">
        <v>5145</v>
      </c>
      <c r="G81" s="152" t="str">
        <f>PedBerTPN!H$38</f>
        <v/>
      </c>
      <c r="H81" s="152" t="s">
        <v>43</v>
      </c>
      <c r="I81" s="152" t="str">
        <f>PedBerTPN!V16</f>
        <v/>
      </c>
      <c r="J81" s="152" t="s">
        <v>5146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5138</v>
      </c>
      <c r="E82" s="157" t="s">
        <v>346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5125</v>
      </c>
      <c r="E83" s="157" t="s">
        <v>333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5125</v>
      </c>
      <c r="E84" s="157" t="s">
        <v>334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5125</v>
      </c>
      <c r="E85" s="157" t="s">
        <v>335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5125</v>
      </c>
      <c r="E86" s="157" t="s">
        <v>336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5125</v>
      </c>
      <c r="E87" s="157" t="s">
        <v>337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5125</v>
      </c>
      <c r="E88" s="157" t="s">
        <v>338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5125</v>
      </c>
      <c r="E89" s="157" t="s">
        <v>346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5126</v>
      </c>
      <c r="E90" s="157" t="s">
        <v>333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5127</v>
      </c>
      <c r="E91" s="152" t="s">
        <v>295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5127</v>
      </c>
      <c r="E92" s="152" t="s">
        <v>5135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5127</v>
      </c>
      <c r="E93" s="152" t="s">
        <v>5134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5127</v>
      </c>
      <c r="E94" s="152" t="s">
        <v>5136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5127</v>
      </c>
      <c r="E95" s="152" t="s">
        <v>5137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5127</v>
      </c>
      <c r="E96" s="152" t="s">
        <v>346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5128</v>
      </c>
      <c r="E97" s="154" t="s">
        <v>333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5128</v>
      </c>
      <c r="E98" s="154" t="s">
        <v>334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5128</v>
      </c>
      <c r="E99" s="154" t="s">
        <v>335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5128</v>
      </c>
      <c r="E100" s="154" t="s">
        <v>336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5129</v>
      </c>
      <c r="E101" s="289" t="s">
        <v>411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5129</v>
      </c>
      <c r="E102" s="289" t="s">
        <v>5130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5129</v>
      </c>
      <c r="E103" s="289" t="s">
        <v>417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5129</v>
      </c>
      <c r="E104" s="289" t="s">
        <v>165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5129</v>
      </c>
      <c r="E105" s="289" t="s">
        <v>5144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5129</v>
      </c>
      <c r="E106" s="289" t="s">
        <v>123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5129</v>
      </c>
      <c r="E107" s="152" t="s">
        <v>210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5129</v>
      </c>
      <c r="E108" s="152" t="s">
        <v>418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5129</v>
      </c>
      <c r="E109" s="152" t="s">
        <v>167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5129</v>
      </c>
      <c r="E110" s="152" t="s">
        <v>168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5129</v>
      </c>
      <c r="E111" s="152" t="s">
        <v>241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5129</v>
      </c>
      <c r="E112" s="152" t="s">
        <v>5133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5129</v>
      </c>
      <c r="E113" s="152" t="s">
        <v>5132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5209</v>
      </c>
      <c r="E114" s="152" t="s">
        <v>5151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5209</v>
      </c>
      <c r="E115" s="157" t="s">
        <v>5198</v>
      </c>
      <c r="F115" s="152" t="s">
        <v>353</v>
      </c>
      <c r="G115" s="152" t="str">
        <f>NeoBerInfB!P9</f>
        <v/>
      </c>
      <c r="H115" s="152" t="s">
        <v>155</v>
      </c>
      <c r="I115" s="152" t="str">
        <f>IF(NeoBerInfB!F9&gt;0,NeoBerInfB!F9&amp;" dd","")</f>
        <v/>
      </c>
      <c r="J115" s="152" t="s">
        <v>4086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5209</v>
      </c>
      <c r="E116" s="157" t="s">
        <v>5199</v>
      </c>
      <c r="F116" s="152" t="s">
        <v>353</v>
      </c>
      <c r="G116" s="152" t="str">
        <f>NeoBerInfB!P9</f>
        <v/>
      </c>
      <c r="H116" s="152" t="s">
        <v>155</v>
      </c>
      <c r="I116" s="152" t="str">
        <f>IF(NeoBerInfB!F10&gt;0,NeoBerInfB!F10&amp;" dd","")</f>
        <v/>
      </c>
      <c r="J116" s="152" t="s">
        <v>4086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5209</v>
      </c>
      <c r="E117" s="157" t="s">
        <v>5200</v>
      </c>
      <c r="F117" s="152" t="s">
        <v>353</v>
      </c>
      <c r="G117" s="152" t="str">
        <f>IF(I117&lt;&gt;"","BMF","")</f>
        <v/>
      </c>
      <c r="H117" s="152" t="s">
        <v>5155</v>
      </c>
      <c r="I117" s="152" t="str">
        <f>IF(NeoBerInfB!M11&gt;0,NeoBerInfB!M11,"")</f>
        <v/>
      </c>
      <c r="J117" s="152" t="s">
        <v>4086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5209</v>
      </c>
      <c r="E118" s="157" t="s">
        <v>5201</v>
      </c>
      <c r="F118" s="152" t="s">
        <v>353</v>
      </c>
      <c r="G118" s="152" t="str">
        <f>NeoBerInfB!P12</f>
        <v/>
      </c>
      <c r="H118" s="152" t="s">
        <v>5155</v>
      </c>
      <c r="I118" s="152" t="str">
        <f>IF(NeoBerInfB!M12&gt;0,NeoBerInfB!M12,"")</f>
        <v/>
      </c>
      <c r="J118" s="152" t="s">
        <v>4086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5209</v>
      </c>
      <c r="E119" s="157" t="s">
        <v>5202</v>
      </c>
      <c r="F119" s="152" t="s">
        <v>353</v>
      </c>
      <c r="G119" s="152" t="str">
        <f>NeoBerInfB!P13</f>
        <v/>
      </c>
      <c r="H119" s="152" t="s">
        <v>5155</v>
      </c>
      <c r="I119" s="152" t="str">
        <f>IF(NeoBerInfB!M13&gt;0,NeoBerInfB!M13,"")</f>
        <v/>
      </c>
      <c r="J119" s="152" t="s">
        <v>4086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5209</v>
      </c>
      <c r="E120" s="157" t="s">
        <v>5203</v>
      </c>
      <c r="F120" s="152" t="s">
        <v>353</v>
      </c>
      <c r="G120" s="152" t="str">
        <f>NeoBerInfB!P14</f>
        <v/>
      </c>
      <c r="H120" s="152" t="s">
        <v>5155</v>
      </c>
      <c r="I120" s="152" t="str">
        <f>IF(NeoBerInfB!M14&gt;0,NeoBerInfB!M14,"")</f>
        <v/>
      </c>
      <c r="J120" s="152" t="s">
        <v>4086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5209</v>
      </c>
      <c r="E121" s="157" t="s">
        <v>5204</v>
      </c>
      <c r="F121" s="152" t="s">
        <v>353</v>
      </c>
      <c r="G121" s="152" t="str">
        <f>NeoBerInfB!P15</f>
        <v/>
      </c>
      <c r="H121" s="152" t="s">
        <v>5155</v>
      </c>
      <c r="I121" s="152" t="str">
        <f>IF(NeoBerInfB!M15&gt;0,NeoBerInfB!M15,"")</f>
        <v/>
      </c>
      <c r="J121" s="152" t="s">
        <v>4086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5209</v>
      </c>
      <c r="E122" s="157" t="s">
        <v>5205</v>
      </c>
      <c r="F122" s="152" t="s">
        <v>353</v>
      </c>
      <c r="G122" s="152" t="str">
        <f>NeoBerInfB!P16</f>
        <v/>
      </c>
      <c r="H122" s="152" t="s">
        <v>5155</v>
      </c>
      <c r="I122" s="152" t="str">
        <f>IF(NeoBerInfB!M16&gt;0,NeoBerInfB!M16,"")</f>
        <v/>
      </c>
      <c r="J122" s="152" t="s">
        <v>4086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5209</v>
      </c>
      <c r="E123" s="157" t="s">
        <v>5206</v>
      </c>
      <c r="F123" s="152" t="s">
        <v>353</v>
      </c>
      <c r="G123" s="152" t="str">
        <f>NeoBerInfB!P17</f>
        <v/>
      </c>
      <c r="H123" s="152" t="s">
        <v>5155</v>
      </c>
      <c r="I123" s="152" t="str">
        <f>IF(NeoBerInfB!M17&gt;0,NeoBerInfB!M17,"")</f>
        <v/>
      </c>
      <c r="J123" s="152" t="s">
        <v>4086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5209</v>
      </c>
      <c r="E124" s="157" t="s">
        <v>5207</v>
      </c>
      <c r="F124" s="152" t="s">
        <v>353</v>
      </c>
      <c r="G124" s="152" t="str">
        <f>NeoBerInfB!P18</f>
        <v/>
      </c>
      <c r="H124" s="152" t="s">
        <v>5155</v>
      </c>
      <c r="I124" s="152" t="str">
        <f>IF(NeoBerInfB!M18&gt;0,NeoBerInfB!M18,"")</f>
        <v/>
      </c>
      <c r="J124" s="152" t="s">
        <v>4086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5209</v>
      </c>
      <c r="E125" s="157" t="s">
        <v>5208</v>
      </c>
      <c r="F125" s="152" t="s">
        <v>353</v>
      </c>
      <c r="G125" s="152" t="str">
        <f>NeoBerInfB!P19</f>
        <v/>
      </c>
      <c r="H125" s="152" t="s">
        <v>5155</v>
      </c>
      <c r="I125" s="152" t="str">
        <f>IF(NeoBerInfB!M19&gt;0,NeoBerInfB!M19,"")</f>
        <v/>
      </c>
      <c r="J125" s="152" t="s">
        <v>4086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5152</v>
      </c>
      <c r="E126" s="157" t="s">
        <v>333</v>
      </c>
      <c r="F126" s="152" t="s">
        <v>353</v>
      </c>
      <c r="G126" s="152" t="str">
        <f>IF(I126="","",NeoBerInfB!A22)</f>
        <v/>
      </c>
      <c r="H126" s="152" t="s">
        <v>43</v>
      </c>
      <c r="I126" s="152" t="str">
        <f>IF(Var_Neo_InfB_Cont_ArtLijn=0,"", Var_Neo_InfB_Cont_ArtLijn/10&amp;" ml/uur")</f>
        <v/>
      </c>
      <c r="J126" s="152" t="s">
        <v>5151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5153</v>
      </c>
      <c r="E127" s="157" t="s">
        <v>333</v>
      </c>
      <c r="F127" s="151" t="s">
        <v>255</v>
      </c>
      <c r="G127" s="151" t="str">
        <f>IF(NeoBerInfB!J23=0,"",NeoBerInfB!J23)</f>
        <v/>
      </c>
      <c r="H127" s="151" t="s">
        <v>154</v>
      </c>
      <c r="I127" s="151" t="str">
        <f>IF(NeoBerInfB!J23="","",NeoBerInfB!M23)</f>
        <v/>
      </c>
      <c r="J127" s="151" t="s">
        <v>236</v>
      </c>
      <c r="K127" s="151" t="str">
        <f>IF(G127="","",NeoBerInfB!O23)</f>
        <v/>
      </c>
      <c r="L127" s="151" t="s">
        <v>111</v>
      </c>
      <c r="M127" s="151" t="str">
        <f>IF(G127="","",NeoBerInfB!P23)</f>
        <v/>
      </c>
      <c r="N127" s="151" t="s">
        <v>43</v>
      </c>
      <c r="O127" s="151" t="str">
        <f>IF(G127="","",NeoBerInfB!Q23)</f>
        <v/>
      </c>
      <c r="P127" s="151" t="s">
        <v>256</v>
      </c>
      <c r="Q127" s="151" t="str">
        <f>IF(G127="","",NeoBerInfB!G23&amp;" "&amp;NeoBerInfB!R23)</f>
        <v/>
      </c>
      <c r="R127" s="151" t="s">
        <v>86</v>
      </c>
      <c r="S127" s="151" t="str">
        <f>IF(G127="","",NeoBerInfB!AL23&amp;" ml")</f>
        <v/>
      </c>
      <c r="T127" s="152" t="s">
        <v>420</v>
      </c>
      <c r="U127" s="152" t="str">
        <f>IF(G127="","",NeoBerInfB!S23)</f>
        <v/>
      </c>
      <c r="V127" s="152" t="s">
        <v>5151</v>
      </c>
      <c r="W127" s="152" t="str">
        <f>IF(AND(G127&lt;&gt;"",NeoBerInfB!I23),"Extra","")</f>
        <v/>
      </c>
      <c r="X127" s="152" t="s">
        <v>5150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5153</v>
      </c>
      <c r="E128" s="157" t="s">
        <v>334</v>
      </c>
      <c r="F128" s="151" t="s">
        <v>255</v>
      </c>
      <c r="G128" s="151" t="str">
        <f>IF(NeoBerInfB!J24=0,"",NeoBerInfB!J24)</f>
        <v/>
      </c>
      <c r="H128" s="151" t="s">
        <v>154</v>
      </c>
      <c r="I128" s="151" t="str">
        <f>IF(NeoBerInfB!J24="","",NeoBerInfB!M24)</f>
        <v/>
      </c>
      <c r="J128" s="151" t="s">
        <v>236</v>
      </c>
      <c r="K128" s="151" t="str">
        <f>IF(G128="","",NeoBerInfB!O24)</f>
        <v/>
      </c>
      <c r="L128" s="151" t="s">
        <v>111</v>
      </c>
      <c r="M128" s="151" t="str">
        <f>IF(G128="","",NeoBerInfB!P24)</f>
        <v/>
      </c>
      <c r="N128" s="151" t="s">
        <v>43</v>
      </c>
      <c r="O128" s="151" t="str">
        <f>IF(G128="","",NeoBerInfB!Q24)</f>
        <v/>
      </c>
      <c r="P128" s="151" t="s">
        <v>256</v>
      </c>
      <c r="Q128" s="151" t="str">
        <f>IF(G128="","",NeoBerInfB!G24&amp;" "&amp;NeoBerInfB!R24)</f>
        <v/>
      </c>
      <c r="R128" s="151" t="s">
        <v>86</v>
      </c>
      <c r="S128" s="151" t="str">
        <f>IF(G128="","",NeoBerInfB!AL24&amp;" ml")</f>
        <v/>
      </c>
      <c r="T128" s="152" t="s">
        <v>420</v>
      </c>
      <c r="U128" s="152" t="str">
        <f>IF(G128="","",NeoBerInfB!S24)</f>
        <v/>
      </c>
      <c r="V128" s="152" t="s">
        <v>5151</v>
      </c>
      <c r="W128" s="152" t="str">
        <f>IF(AND(G128&lt;&gt;"",NeoBerInfB!I24),"Extra","")</f>
        <v/>
      </c>
      <c r="X128" s="152" t="s">
        <v>5150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5153</v>
      </c>
      <c r="E129" s="157" t="s">
        <v>335</v>
      </c>
      <c r="F129" s="151" t="s">
        <v>255</v>
      </c>
      <c r="G129" s="151" t="str">
        <f>IF(NeoBerInfB!J25=0,"",NeoBerInfB!J25)</f>
        <v/>
      </c>
      <c r="H129" s="151" t="s">
        <v>154</v>
      </c>
      <c r="I129" s="151" t="str">
        <f>IF(NeoBerInfB!J25="","",NeoBerInfB!M25)</f>
        <v/>
      </c>
      <c r="J129" s="151" t="s">
        <v>236</v>
      </c>
      <c r="K129" s="151" t="str">
        <f>IF(G129="","",NeoBerInfB!O25)</f>
        <v/>
      </c>
      <c r="L129" s="151" t="s">
        <v>111</v>
      </c>
      <c r="M129" s="151" t="str">
        <f>IF(G129="","",NeoBerInfB!P25)</f>
        <v/>
      </c>
      <c r="N129" s="151" t="s">
        <v>43</v>
      </c>
      <c r="O129" s="151" t="str">
        <f>IF(G129="","",NeoBerInfB!Q25)</f>
        <v/>
      </c>
      <c r="P129" s="151" t="s">
        <v>256</v>
      </c>
      <c r="Q129" s="151" t="str">
        <f>IF(G129="","",NeoBerInfB!G25&amp;" "&amp;NeoBerInfB!R25)</f>
        <v/>
      </c>
      <c r="R129" s="151" t="s">
        <v>86</v>
      </c>
      <c r="S129" s="151" t="str">
        <f>IF(G129="","",NeoBerInfB!AL25&amp;" ml")</f>
        <v/>
      </c>
      <c r="T129" s="152" t="s">
        <v>420</v>
      </c>
      <c r="U129" s="152" t="str">
        <f>IF(G129="","",NeoBerInfB!S25)</f>
        <v/>
      </c>
      <c r="V129" s="152" t="s">
        <v>5151</v>
      </c>
      <c r="W129" s="152" t="str">
        <f>IF(AND(G129&lt;&gt;"",NeoBerInfB!I25),"Extra","")</f>
        <v/>
      </c>
      <c r="X129" s="152" t="s">
        <v>5150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5153</v>
      </c>
      <c r="E130" s="157" t="s">
        <v>336</v>
      </c>
      <c r="F130" s="151" t="s">
        <v>255</v>
      </c>
      <c r="G130" s="151" t="str">
        <f>IF(NeoBerInfB!J26=0,"",NeoBerInfB!J26)</f>
        <v/>
      </c>
      <c r="H130" s="151" t="s">
        <v>154</v>
      </c>
      <c r="I130" s="151" t="str">
        <f>IF(NeoBerInfB!J26="","",NeoBerInfB!M26)</f>
        <v/>
      </c>
      <c r="J130" s="151" t="s">
        <v>236</v>
      </c>
      <c r="K130" s="151" t="str">
        <f>IF(G130="","",NeoBerInfB!O26)</f>
        <v/>
      </c>
      <c r="L130" s="151" t="s">
        <v>111</v>
      </c>
      <c r="M130" s="151" t="str">
        <f>IF(G130="","",NeoBerInfB!P26)</f>
        <v/>
      </c>
      <c r="N130" s="151" t="s">
        <v>43</v>
      </c>
      <c r="O130" s="151" t="str">
        <f>IF(G130="","",NeoBerInfB!Q26)</f>
        <v/>
      </c>
      <c r="P130" s="151" t="s">
        <v>256</v>
      </c>
      <c r="Q130" s="151" t="str">
        <f>IF(G130="","",NeoBerInfB!G26&amp;" "&amp;NeoBerInfB!R26)</f>
        <v/>
      </c>
      <c r="R130" s="151" t="s">
        <v>86</v>
      </c>
      <c r="S130" s="151" t="str">
        <f>IF(G130="","",NeoBerInfB!AL26&amp;" ml")</f>
        <v/>
      </c>
      <c r="T130" s="152" t="s">
        <v>420</v>
      </c>
      <c r="U130" s="152" t="str">
        <f>IF(G130="","",NeoBerInfB!S26)</f>
        <v/>
      </c>
      <c r="V130" s="152" t="s">
        <v>5151</v>
      </c>
      <c r="W130" s="152" t="str">
        <f>IF(AND(G130&lt;&gt;"",NeoBerInfB!I26),"Extra","")</f>
        <v/>
      </c>
      <c r="X130" s="152" t="s">
        <v>5150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5153</v>
      </c>
      <c r="E131" s="157" t="s">
        <v>337</v>
      </c>
      <c r="F131" s="151" t="s">
        <v>255</v>
      </c>
      <c r="G131" s="151" t="str">
        <f>IF(NeoBerInfB!J27=0,"",NeoBerInfB!J27)</f>
        <v/>
      </c>
      <c r="H131" s="151" t="s">
        <v>154</v>
      </c>
      <c r="I131" s="151" t="str">
        <f>IF(NeoBerInfB!J27="","",NeoBerInfB!M27)</f>
        <v/>
      </c>
      <c r="J131" s="151" t="s">
        <v>236</v>
      </c>
      <c r="K131" s="151" t="str">
        <f>IF(G131="","",NeoBerInfB!O27)</f>
        <v/>
      </c>
      <c r="L131" s="151" t="s">
        <v>111</v>
      </c>
      <c r="M131" s="151" t="str">
        <f>IF(G131="","",NeoBerInfB!P27)</f>
        <v/>
      </c>
      <c r="N131" s="151" t="s">
        <v>43</v>
      </c>
      <c r="O131" s="151" t="str">
        <f>IF(G131="","",NeoBerInfB!Q27)</f>
        <v/>
      </c>
      <c r="P131" s="151" t="s">
        <v>256</v>
      </c>
      <c r="Q131" s="151" t="str">
        <f>IF(G131="","",NeoBerInfB!G27&amp;" "&amp;NeoBerInfB!R27)</f>
        <v/>
      </c>
      <c r="R131" s="151" t="s">
        <v>86</v>
      </c>
      <c r="S131" s="151" t="str">
        <f>IF(G131="","",NeoBerInfB!AL27&amp;" ml")</f>
        <v/>
      </c>
      <c r="T131" s="152" t="s">
        <v>420</v>
      </c>
      <c r="U131" s="152" t="str">
        <f>IF(G131="","",NeoBerInfB!S27)</f>
        <v/>
      </c>
      <c r="V131" s="152" t="s">
        <v>5151</v>
      </c>
      <c r="W131" s="152" t="str">
        <f>IF(AND(G131&lt;&gt;"",NeoBerInfB!I27),"Extra","")</f>
        <v/>
      </c>
      <c r="X131" s="152" t="s">
        <v>5150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5153</v>
      </c>
      <c r="E132" s="157" t="s">
        <v>338</v>
      </c>
      <c r="F132" s="151" t="s">
        <v>255</v>
      </c>
      <c r="G132" s="151" t="str">
        <f>IF(NeoBerInfB!J28=0,"",NeoBerInfB!J28)</f>
        <v/>
      </c>
      <c r="H132" s="151" t="s">
        <v>154</v>
      </c>
      <c r="I132" s="151" t="str">
        <f>IF(NeoBerInfB!J28="","",NeoBerInfB!M28)</f>
        <v/>
      </c>
      <c r="J132" s="151" t="s">
        <v>236</v>
      </c>
      <c r="K132" s="151" t="str">
        <f>IF(G132="","",NeoBerInfB!O28)</f>
        <v/>
      </c>
      <c r="L132" s="151" t="s">
        <v>111</v>
      </c>
      <c r="M132" s="151" t="str">
        <f>IF(G132="","",NeoBerInfB!P28)</f>
        <v/>
      </c>
      <c r="N132" s="151" t="s">
        <v>43</v>
      </c>
      <c r="O132" s="151" t="str">
        <f>IF(G132="","",NeoBerInfB!Q28)</f>
        <v/>
      </c>
      <c r="P132" s="151" t="s">
        <v>256</v>
      </c>
      <c r="Q132" s="151" t="str">
        <f>IF(G132="","",NeoBerInfB!G28&amp;" "&amp;NeoBerInfB!R28)</f>
        <v/>
      </c>
      <c r="R132" s="151" t="s">
        <v>86</v>
      </c>
      <c r="S132" s="151" t="str">
        <f>IF(G132="","",NeoBerInfB!AL28&amp;" ml")</f>
        <v/>
      </c>
      <c r="T132" s="152" t="s">
        <v>420</v>
      </c>
      <c r="U132" s="152" t="str">
        <f>IF(G132="","",NeoBerInfB!S28)</f>
        <v/>
      </c>
      <c r="V132" s="152" t="s">
        <v>5151</v>
      </c>
      <c r="W132" s="152" t="str">
        <f>IF(AND(G132&lt;&gt;"",NeoBerInfB!I28),"Extra","")</f>
        <v/>
      </c>
      <c r="X132" s="152" t="s">
        <v>5150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5153</v>
      </c>
      <c r="E133" s="157" t="s">
        <v>339</v>
      </c>
      <c r="F133" s="151" t="s">
        <v>255</v>
      </c>
      <c r="G133" s="151" t="str">
        <f>IF(NeoBerInfB!J29=0,"",NeoBerInfB!J29)</f>
        <v/>
      </c>
      <c r="H133" s="151" t="s">
        <v>154</v>
      </c>
      <c r="I133" s="151" t="str">
        <f>IF(NeoBerInfB!J29="","",NeoBerInfB!M29)</f>
        <v/>
      </c>
      <c r="J133" s="151" t="s">
        <v>236</v>
      </c>
      <c r="K133" s="151" t="str">
        <f>IF(G133="","",NeoBerInfB!O29)</f>
        <v/>
      </c>
      <c r="L133" s="151" t="s">
        <v>111</v>
      </c>
      <c r="M133" s="151" t="str">
        <f>IF(G133="","",NeoBerInfB!P29)</f>
        <v/>
      </c>
      <c r="N133" s="151" t="s">
        <v>43</v>
      </c>
      <c r="O133" s="151" t="str">
        <f>IF(G133="","",NeoBerInfB!Q29)</f>
        <v/>
      </c>
      <c r="P133" s="151" t="s">
        <v>256</v>
      </c>
      <c r="Q133" s="151" t="str">
        <f>IF(G133="","",NeoBerInfB!G29&amp;" "&amp;NeoBerInfB!R29)</f>
        <v/>
      </c>
      <c r="R133" s="151" t="s">
        <v>86</v>
      </c>
      <c r="S133" s="151" t="str">
        <f>IF(G133="","",NeoBerInfB!AL29&amp;" ml")</f>
        <v/>
      </c>
      <c r="T133" s="152" t="s">
        <v>420</v>
      </c>
      <c r="U133" s="152" t="str">
        <f>IF(G133="","",NeoBerInfB!S29)</f>
        <v/>
      </c>
      <c r="V133" s="152" t="s">
        <v>5151</v>
      </c>
      <c r="W133" s="152" t="str">
        <f>IF(AND(G133&lt;&gt;"",NeoBerInfB!I29),"Extra","")</f>
        <v/>
      </c>
      <c r="X133" s="152" t="s">
        <v>5150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5153</v>
      </c>
      <c r="E134" s="157" t="s">
        <v>340</v>
      </c>
      <c r="F134" s="151" t="s">
        <v>255</v>
      </c>
      <c r="G134" s="151" t="str">
        <f>IF(NeoBerInfB!J30=0,"",NeoBerInfB!J30)</f>
        <v/>
      </c>
      <c r="H134" s="151" t="s">
        <v>154</v>
      </c>
      <c r="I134" s="151" t="str">
        <f>IF(NeoBerInfB!J30="","",NeoBerInfB!M30)</f>
        <v/>
      </c>
      <c r="J134" s="151" t="s">
        <v>236</v>
      </c>
      <c r="K134" s="151" t="str">
        <f>IF(G134="","",NeoBerInfB!O30)</f>
        <v/>
      </c>
      <c r="L134" s="151" t="s">
        <v>111</v>
      </c>
      <c r="M134" s="151" t="str">
        <f>IF(G134="","",NeoBerInfB!P30)</f>
        <v/>
      </c>
      <c r="N134" s="151" t="s">
        <v>43</v>
      </c>
      <c r="O134" s="151" t="str">
        <f>IF(G134="","",NeoBerInfB!Q30)</f>
        <v/>
      </c>
      <c r="P134" s="151" t="s">
        <v>256</v>
      </c>
      <c r="Q134" s="151" t="str">
        <f>IF(G134="","",NeoBerInfB!G30&amp;" "&amp;NeoBerInfB!R30)</f>
        <v/>
      </c>
      <c r="R134" s="151" t="s">
        <v>86</v>
      </c>
      <c r="S134" s="151" t="str">
        <f>IF(G134="","",NeoBerInfB!AL30&amp;" ml")</f>
        <v/>
      </c>
      <c r="T134" s="152" t="s">
        <v>420</v>
      </c>
      <c r="U134" s="152" t="str">
        <f>IF(G134="","",NeoBerInfB!S30)</f>
        <v/>
      </c>
      <c r="V134" s="152" t="s">
        <v>5151</v>
      </c>
      <c r="W134" s="152" t="str">
        <f>IF(AND(G134&lt;&gt;"",NeoBerInfB!I30),"Extra","")</f>
        <v/>
      </c>
      <c r="X134" s="152" t="s">
        <v>5150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5153</v>
      </c>
      <c r="E135" s="157" t="s">
        <v>341</v>
      </c>
      <c r="F135" s="151" t="s">
        <v>255</v>
      </c>
      <c r="G135" s="151" t="str">
        <f>IF(NeoBerInfB!J31=0,"",NeoBerInfB!J31)</f>
        <v/>
      </c>
      <c r="H135" s="151" t="s">
        <v>154</v>
      </c>
      <c r="I135" s="151" t="str">
        <f>IF(NeoBerInfB!J31="","",NeoBerInfB!M31)</f>
        <v/>
      </c>
      <c r="J135" s="151" t="s">
        <v>236</v>
      </c>
      <c r="K135" s="151" t="str">
        <f>IF(G135="","",NeoBerInfB!O31)</f>
        <v/>
      </c>
      <c r="L135" s="151" t="s">
        <v>111</v>
      </c>
      <c r="M135" s="151" t="str">
        <f>IF(G135="","",NeoBerInfB!P31)</f>
        <v/>
      </c>
      <c r="N135" s="151" t="s">
        <v>43</v>
      </c>
      <c r="O135" s="151" t="str">
        <f>IF(G135="","",NeoBerInfB!Q31)</f>
        <v/>
      </c>
      <c r="P135" s="151" t="s">
        <v>256</v>
      </c>
      <c r="Q135" s="151" t="str">
        <f>IF(G135="","",NeoBerInfB!G31&amp;" "&amp;NeoBerInfB!R31)</f>
        <v/>
      </c>
      <c r="R135" s="151" t="s">
        <v>86</v>
      </c>
      <c r="S135" s="151" t="str">
        <f>IF(G135="","",NeoBerInfB!AL31&amp;" ml")</f>
        <v/>
      </c>
      <c r="T135" s="152" t="s">
        <v>420</v>
      </c>
      <c r="U135" s="152" t="str">
        <f>IF(G135="","",NeoBerInfB!S31)</f>
        <v/>
      </c>
      <c r="V135" s="152" t="s">
        <v>5151</v>
      </c>
      <c r="W135" s="152" t="str">
        <f>IF(AND(G135&lt;&gt;"",NeoBerInfB!I31),"Extra","")</f>
        <v/>
      </c>
      <c r="X135" s="152" t="s">
        <v>5150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5153</v>
      </c>
      <c r="E136" s="157" t="s">
        <v>485</v>
      </c>
      <c r="F136" s="151" t="s">
        <v>255</v>
      </c>
      <c r="G136" s="151" t="str">
        <f>IF(NeoBerInfB!J32=0,"",NeoBerInfB!J32)</f>
        <v/>
      </c>
      <c r="H136" s="151" t="s">
        <v>154</v>
      </c>
      <c r="I136" s="151" t="str">
        <f>IF(NeoBerInfB!J32="","",NeoBerInfB!M32)</f>
        <v/>
      </c>
      <c r="J136" s="151" t="s">
        <v>236</v>
      </c>
      <c r="K136" s="151" t="str">
        <f>IF(G136="","",NeoBerInfB!O32)</f>
        <v/>
      </c>
      <c r="L136" s="151" t="s">
        <v>111</v>
      </c>
      <c r="M136" s="151" t="str">
        <f>IF(G136="","",NeoBerInfB!P32)</f>
        <v/>
      </c>
      <c r="N136" s="151" t="s">
        <v>43</v>
      </c>
      <c r="O136" s="151" t="str">
        <f>IF(G136="","",NeoBerInfB!Q32)</f>
        <v/>
      </c>
      <c r="P136" s="151" t="s">
        <v>256</v>
      </c>
      <c r="Q136" s="151" t="str">
        <f>IF(G136="","",NeoBerInfB!G32&amp;" "&amp;NeoBerInfB!R32)</f>
        <v/>
      </c>
      <c r="R136" s="151" t="s">
        <v>86</v>
      </c>
      <c r="S136" s="151" t="str">
        <f>IF(G136="","",NeoBerInfB!AL32&amp;" ml")</f>
        <v/>
      </c>
      <c r="T136" s="152" t="s">
        <v>420</v>
      </c>
      <c r="U136" s="152" t="str">
        <f>IF(G136="","",NeoBerInfB!S32)</f>
        <v/>
      </c>
      <c r="V136" s="152" t="s">
        <v>5151</v>
      </c>
      <c r="W136" s="152" t="str">
        <f>IF(AND(G136&lt;&gt;"",NeoBerInfB!I32),"Extra","")</f>
        <v/>
      </c>
      <c r="X136" s="152" t="s">
        <v>5150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5153</v>
      </c>
      <c r="E137" s="157" t="s">
        <v>5210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5153</v>
      </c>
      <c r="E138" s="157" t="s">
        <v>5211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5154</v>
      </c>
      <c r="E139" s="157" t="s">
        <v>333</v>
      </c>
      <c r="F139" s="152" t="s">
        <v>111</v>
      </c>
      <c r="G139" s="152" t="str">
        <f>NeoBerInfB!P33</f>
        <v/>
      </c>
      <c r="H139" s="152" t="s">
        <v>43</v>
      </c>
      <c r="I139" s="152" t="str">
        <f>NeoBerInfB!Q33</f>
        <v/>
      </c>
      <c r="J139" s="152" t="s">
        <v>236</v>
      </c>
      <c r="K139" s="152" t="str">
        <f>NeoBerInfB!AL33&amp;" mL"</f>
        <v>0 mL</v>
      </c>
      <c r="L139" s="152" t="s">
        <v>5151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5154</v>
      </c>
      <c r="E140" s="157" t="s">
        <v>334</v>
      </c>
      <c r="F140" s="152" t="s">
        <v>111</v>
      </c>
      <c r="G140" s="152" t="str">
        <f>NeoBerInfB!P34</f>
        <v/>
      </c>
      <c r="H140" s="152" t="s">
        <v>43</v>
      </c>
      <c r="I140" s="152" t="str">
        <f>NeoBerInfB!Q34</f>
        <v/>
      </c>
      <c r="J140" s="152" t="s">
        <v>236</v>
      </c>
      <c r="K140" s="152" t="str">
        <f>NeoBerInfB!AL34&amp;" mL"</f>
        <v>0 mL</v>
      </c>
      <c r="L140" s="152" t="s">
        <v>5151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5154</v>
      </c>
      <c r="E141" s="157" t="s">
        <v>335</v>
      </c>
      <c r="F141" s="152" t="s">
        <v>111</v>
      </c>
      <c r="G141" s="152" t="str">
        <f>NeoBerInfB!P35</f>
        <v/>
      </c>
      <c r="H141" s="152" t="s">
        <v>43</v>
      </c>
      <c r="I141" s="152" t="str">
        <f>NeoBerInfB!Q35</f>
        <v/>
      </c>
      <c r="J141" s="152" t="s">
        <v>236</v>
      </c>
      <c r="K141" s="152" t="str">
        <f>NeoBerInfB!AL35&amp;" mL"</f>
        <v>0 mL</v>
      </c>
      <c r="L141" s="152" t="s">
        <v>5151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5156</v>
      </c>
      <c r="E142" s="152" t="s">
        <v>5144</v>
      </c>
      <c r="F142" s="152" t="s">
        <v>353</v>
      </c>
      <c r="G142" s="152" t="str">
        <f>IF(I142="","",NeoBerInfB!P40)</f>
        <v/>
      </c>
      <c r="H142" s="152" t="s">
        <v>43</v>
      </c>
      <c r="I142" s="152" t="str">
        <f>NeoBerInfB!Q40</f>
        <v/>
      </c>
      <c r="J142" s="152" t="s">
        <v>236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5156</v>
      </c>
      <c r="E143" s="152" t="s">
        <v>5157</v>
      </c>
      <c r="F143" s="152" t="s">
        <v>5145</v>
      </c>
      <c r="G143" s="152" t="str">
        <f>NeoBerInfB!O69</f>
        <v/>
      </c>
      <c r="H143" s="152" t="s">
        <v>43</v>
      </c>
      <c r="I143" s="152" t="str">
        <f>IF(G143="","",NeoBerInfB!Q41)</f>
        <v/>
      </c>
      <c r="J143" s="152" t="s">
        <v>5146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/>
      </c>
      <c r="C144" s="704" t="str">
        <f t="shared" si="11"/>
        <v>NeoIntake.Vocht**</v>
      </c>
      <c r="D144" s="152" t="s">
        <v>484</v>
      </c>
      <c r="E144" s="289" t="s">
        <v>5130</v>
      </c>
    </row>
    <row r="145" spans="1:16" x14ac:dyDescent="0.2">
      <c r="A145" s="179" t="str">
        <f t="shared" si="12"/>
        <v>NeoIntake.Energy</v>
      </c>
      <c r="B145" s="704" t="str">
        <f>NeoBerInfB!AU58</f>
        <v/>
      </c>
      <c r="C145" s="704" t="str">
        <f t="shared" si="11"/>
        <v>NeoIntake.Energy**</v>
      </c>
      <c r="D145" s="152" t="s">
        <v>484</v>
      </c>
      <c r="E145" s="289" t="s">
        <v>5131</v>
      </c>
    </row>
    <row r="146" spans="1:16" x14ac:dyDescent="0.2">
      <c r="A146" s="179" t="str">
        <f t="shared" si="12"/>
        <v>NeoIntake.Glucose</v>
      </c>
      <c r="B146" s="704" t="str">
        <f>NeoBerInfB!AS58</f>
        <v/>
      </c>
      <c r="C146" s="704" t="str">
        <f t="shared" si="11"/>
        <v>NeoIntake.Glucose**</v>
      </c>
      <c r="D146" s="152" t="s">
        <v>484</v>
      </c>
      <c r="E146" s="289" t="s">
        <v>417</v>
      </c>
    </row>
    <row r="147" spans="1:16" x14ac:dyDescent="0.2">
      <c r="A147" s="179" t="str">
        <f t="shared" si="12"/>
        <v>NeoIntake.Eiwit</v>
      </c>
      <c r="B147" s="704" t="str">
        <f>NeoBerInfB!AR58</f>
        <v/>
      </c>
      <c r="C147" s="704" t="str">
        <f t="shared" si="11"/>
        <v>NeoIntake.Eiwit**</v>
      </c>
      <c r="D147" s="152" t="s">
        <v>484</v>
      </c>
      <c r="E147" s="289" t="s">
        <v>165</v>
      </c>
    </row>
    <row r="148" spans="1:16" x14ac:dyDescent="0.2">
      <c r="A148" s="179" t="str">
        <f t="shared" si="12"/>
        <v>NeoIntake.Vet</v>
      </c>
      <c r="B148" s="704" t="str">
        <f>NeoBerInfB!AT58</f>
        <v/>
      </c>
      <c r="C148" s="704" t="str">
        <f t="shared" si="11"/>
        <v>NeoIntake.Vet**</v>
      </c>
      <c r="D148" s="152" t="s">
        <v>484</v>
      </c>
      <c r="E148" s="289" t="s">
        <v>166</v>
      </c>
    </row>
    <row r="149" spans="1:16" x14ac:dyDescent="0.2">
      <c r="A149" s="179" t="str">
        <f t="shared" si="12"/>
        <v>NeoIntake.Vitamine D</v>
      </c>
      <c r="B149" s="705" t="str">
        <f>NeoBerInfB!AW58</f>
        <v/>
      </c>
      <c r="C149" s="704" t="str">
        <f t="shared" si="11"/>
        <v>NeoIntake.Vitamine D**</v>
      </c>
      <c r="D149" s="152" t="s">
        <v>484</v>
      </c>
      <c r="E149" s="289" t="s">
        <v>5132</v>
      </c>
    </row>
    <row r="150" spans="1:16" x14ac:dyDescent="0.2">
      <c r="A150" s="179" t="str">
        <f t="shared" si="12"/>
        <v>NeoIntake.IJzer</v>
      </c>
      <c r="B150" s="705" t="str">
        <f>NeoBerInfB!AX58</f>
        <v/>
      </c>
      <c r="C150" s="704" t="str">
        <f t="shared" si="11"/>
        <v>NeoIntake.IJzer**</v>
      </c>
      <c r="D150" s="152" t="s">
        <v>484</v>
      </c>
      <c r="E150" s="152" t="s">
        <v>7166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/>
      </c>
      <c r="C151" s="704" t="str">
        <f t="shared" si="11"/>
        <v>NeoIntake.Natrium**</v>
      </c>
      <c r="D151" s="152" t="s">
        <v>484</v>
      </c>
      <c r="E151" s="152" t="s">
        <v>123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/>
      </c>
      <c r="C152" s="704" t="str">
        <f t="shared" si="11"/>
        <v>NeoIntake.Chloor**</v>
      </c>
      <c r="D152" s="152" t="s">
        <v>484</v>
      </c>
      <c r="E152" s="152" t="s">
        <v>418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/>
      </c>
      <c r="C153" s="704" t="str">
        <f t="shared" si="11"/>
        <v>NeoIntake.Calcium**</v>
      </c>
      <c r="D153" s="152" t="s">
        <v>484</v>
      </c>
      <c r="E153" s="152" t="s">
        <v>167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/>
      </c>
      <c r="C154" s="704" t="str">
        <f t="shared" si="11"/>
        <v>NeoIntake.Magnesium**</v>
      </c>
      <c r="D154" s="152" t="s">
        <v>484</v>
      </c>
      <c r="E154" s="152" t="s">
        <v>241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/>
      </c>
      <c r="C155" s="704" t="str">
        <f t="shared" si="11"/>
        <v>NeoIntake.Fosfaat**</v>
      </c>
      <c r="D155" s="152" t="s">
        <v>484</v>
      </c>
      <c r="E155" s="152" t="s">
        <v>168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5158</v>
      </c>
      <c r="E156" t="s">
        <v>295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5158</v>
      </c>
      <c r="E157" s="152" t="s">
        <v>5159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5158</v>
      </c>
      <c r="E158" s="152" t="s">
        <v>5160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5158</v>
      </c>
      <c r="E159" s="152" t="s">
        <v>5161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5158</v>
      </c>
      <c r="E160" s="152" t="s">
        <v>5136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5158</v>
      </c>
      <c r="E161" s="152" t="s">
        <v>5162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5158</v>
      </c>
      <c r="E162" s="152" t="s">
        <v>5163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5158</v>
      </c>
      <c r="E163" s="152" t="s">
        <v>5190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5158</v>
      </c>
      <c r="E164" s="152" t="s">
        <v>5189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5158</v>
      </c>
      <c r="E165" s="152" t="s">
        <v>182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5164</v>
      </c>
      <c r="E166" s="154" t="s">
        <v>333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5164</v>
      </c>
      <c r="E167" s="154" t="s">
        <v>334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5164</v>
      </c>
      <c r="E168" s="154" t="s">
        <v>335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5164</v>
      </c>
      <c r="E169" s="154" t="s">
        <v>336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5164</v>
      </c>
      <c r="E170" s="154" t="s">
        <v>337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848" activePane="bottomRight" state="frozen"/>
      <selection activeCell="C22" sqref="C22"/>
      <selection pane="topRight" activeCell="C22" sqref="C22"/>
      <selection pane="bottomLeft" activeCell="C22" sqref="C22"/>
      <selection pane="bottomRight" activeCell="D120" sqref="D12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  <c r="D1" s="152" t="s">
        <v>7929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887</v>
      </c>
      <c r="B3" s="151" t="str">
        <f>IF(ISBLANK(PatDetails!$B$2),"",PatDetails!$B$2)</f>
        <v/>
      </c>
      <c r="C3" s="289"/>
      <c r="D3" s="151" t="str">
        <f t="shared" ref="D3:D66" si="0">A3&amp;"##"&amp;B3</f>
        <v>__1_Bed##</v>
      </c>
    </row>
    <row r="4" spans="1:6" x14ac:dyDescent="0.2">
      <c r="A4" s="151" t="s">
        <v>888</v>
      </c>
      <c r="B4" s="151" t="str">
        <f>IF(ISBLANK(PatDetails!$B$3),"",PatDetails!$B$3)</f>
        <v/>
      </c>
      <c r="C4" s="289"/>
      <c r="D4" s="151" t="str">
        <f t="shared" si="0"/>
        <v>__2_AchterNaam##</v>
      </c>
    </row>
    <row r="5" spans="1:6" x14ac:dyDescent="0.2">
      <c r="A5" s="151" t="s">
        <v>889</v>
      </c>
      <c r="B5" s="151" t="str">
        <f>IF(ISBLANK(PatDetails!$B$4),"",PatDetails!$B$4)</f>
        <v/>
      </c>
      <c r="C5" s="289"/>
      <c r="D5" s="151" t="str">
        <f t="shared" si="0"/>
        <v>__3_VoorNaam##</v>
      </c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5079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5080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5081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5082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5083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5087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5088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5089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5090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5091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1730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1731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1732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1733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1734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1735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1736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1737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1738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1739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1740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1741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1760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1761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1762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1763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1764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1765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1766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1767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1768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1769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1770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1771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1772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1773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1774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1775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1776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1777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1778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1779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1780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1781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1782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1783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1784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1785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1786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1787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1788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1789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1790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1791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1792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1793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1794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1795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1796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1797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1798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1799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1800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1801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1802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1803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1804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1805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1806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1807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1808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1809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1810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1811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1812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1813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1814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1815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1816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1817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1818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1819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1820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1821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1822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1823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1824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1825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1826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1827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1828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1829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1830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1831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1832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1833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1834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1835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1836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1837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1838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1839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1840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1841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1842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1843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1844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1845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1846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1847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1848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1849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5676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5678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5680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5682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5684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5686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5688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5690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5692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5694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5696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5698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5700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5702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5704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5706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5708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5710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5712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5714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5716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5718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5720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5722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5724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5726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5728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5730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5732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5734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5945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5946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5947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5948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5949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5950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5951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5952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5953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5954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5955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5956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5957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5958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5959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5960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5961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5962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5963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5964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5965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5966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5967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5968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5969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5970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5971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5972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5973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5974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1850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1851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1852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1853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1854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1855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1856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1857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1858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1859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7203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7205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7207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7209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7211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7213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7215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7217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7219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7221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7223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7225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7227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7229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7231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7233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5780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5782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5784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5786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5788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5790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5792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5794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7843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7845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7847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7849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7851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7853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7855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7857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7859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7861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7863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7865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7867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7869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7871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7873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7875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7877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7879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7881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7883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7885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7887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7889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7891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7893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7895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7897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7899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7901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5450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5452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5454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5456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5458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5460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5462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5464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5466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5468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5470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5472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5474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5476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5478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5480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5482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5484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5486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5488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5490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5492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5494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5496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5498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5500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5502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5504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5506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5508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5796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5798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5800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5802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5804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5806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5808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5810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5812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5814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5816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5818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5820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5822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5824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5826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5828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5830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5832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5834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5836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5838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5840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5842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5844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5846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5848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5850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5852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5854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5510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5512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5514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5516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5518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5520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5522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5524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5526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5528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5530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5532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5534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5536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5538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5540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5542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5544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5546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5548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5550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5552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5554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5556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5558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5560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5562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5564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5566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5568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1970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1971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1972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1973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1974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1975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1976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1977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1978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1979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1980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1981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1982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1983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1984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1985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1986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1987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1988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1989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1990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1991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1992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1993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1994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1995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1996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1997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1998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1999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5570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5572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5574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5576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5578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5580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5582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5584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5586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5588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5590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5592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5594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5596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5598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5600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5602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5604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5606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5608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5610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5612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5614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5616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5618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5620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5622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5624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5626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5628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2000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2001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2002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2003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2004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2005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2006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2007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2008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2009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2010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2011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2012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2013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2014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2015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2016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2017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2018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2019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2020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2021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2022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2023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2024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2025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2026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2027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2028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2029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2030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2031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2032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2033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2034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2035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2036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2037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2038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2039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2040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2041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2042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2043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2044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2045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2046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2047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2048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2049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2050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2051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2052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2053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2054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2055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2056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2057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2058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2059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7568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7570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7572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7574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7576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7578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7580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7582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7584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7586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7588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7590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7592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7594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7596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7598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7600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7602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7604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7606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7608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7610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7612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7614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7616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7618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7620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7622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7624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7626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7713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7715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7717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7719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7721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7723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7725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7727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7729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7731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7733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7735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7737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7739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7741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7743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7745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7747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7749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7751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7753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7755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7757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7759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7761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7763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7765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7767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7769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7771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7773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7775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7777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7779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7781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7783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7785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7787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7789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7791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7793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7795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7797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7799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7801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7803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7805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7807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7809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7811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7813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7815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7817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7819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7821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7823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7825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7827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7829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7831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3335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3336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3337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3338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3339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3340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3341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3342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3343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3344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3345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3346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3347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3348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3349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3350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3351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3352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3353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3354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3355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3356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3357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3358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3359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3360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3361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3362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3363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3364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3365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3366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3367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3368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3369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3370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3371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3372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3373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3374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3375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3376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3377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3378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3379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3380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3381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3382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3383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3384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3385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3386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3387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3388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3389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3390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3391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3392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3393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3394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2060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2061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2062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2063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2064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2065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2066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2067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2068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2069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2070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2071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2072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2073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2074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2075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2076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2077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2078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2079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2080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2081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2082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2083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2084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2085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2086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2087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2088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2089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2090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2091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2092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2093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2094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2095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2096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2097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2098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2099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2100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2101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2102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2103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2104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2105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2106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2107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2108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2109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2110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2111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2112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2113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2114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2115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2116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2117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2118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2119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2120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2121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2122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2123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2124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2125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2126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2127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2128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2129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2130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2131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2132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2133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2134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2135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2136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2137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2138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2139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2140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2141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2142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2143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2144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2145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2146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2147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2148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2149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2150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2151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2152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2153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2154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2155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2156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2157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2158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2159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2160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2161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2162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2163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2164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2165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2166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2167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2168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2169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2170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2171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2172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2173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2174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2175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2176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2177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2178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2179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3427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3428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3429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3430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3431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3432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3433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3434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3435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3436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3437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3438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3439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3440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3441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3442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3443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3444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3445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3446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3447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3448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3449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3450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3451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3452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3453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3454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3455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3456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4093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4095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4097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4099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4101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4103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4105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4107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4109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4111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4113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4115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3809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4450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4451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4452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4453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4454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4455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4456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4457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4458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4459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4266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4267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4268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4269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4270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4271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4272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4273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4274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4275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3810</v>
      </c>
      <c r="B1014" t="str">
        <f>IF(ISBLANK(NeoDataInfB!$D$23),"",NeoDataInfB!$D$23)</f>
        <v/>
      </c>
      <c r="C1014" s="44" t="s">
        <v>3478</v>
      </c>
      <c r="D1014" s="151" t="str">
        <f t="shared" si="15"/>
        <v>_Neo_1700_Cont_MedTekst_1##</v>
      </c>
    </row>
    <row r="1015" spans="1:6" x14ac:dyDescent="0.2">
      <c r="A1015" s="151" t="s">
        <v>3811</v>
      </c>
      <c r="B1015" t="str">
        <f>IF(ISBLANK(NeoDataInfB!$D$24),"",NeoDataInfB!$D$24)</f>
        <v/>
      </c>
      <c r="C1015" s="44" t="s">
        <v>3478</v>
      </c>
      <c r="D1015" s="151" t="str">
        <f t="shared" si="15"/>
        <v>_Neo_1700_Cont_MedTekst_2##</v>
      </c>
    </row>
    <row r="1016" spans="1:6" x14ac:dyDescent="0.2">
      <c r="A1016" s="151" t="s">
        <v>4276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4277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4278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4279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4280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4281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4282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4283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4284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4285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3812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3813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3814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3815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3816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3817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3818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3819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3820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3821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3822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3823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4286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3824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3825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3826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3827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3828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3829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3830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3831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3832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3833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3834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3835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4287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3836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3837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3838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3839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3840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3841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3842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3843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3844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3845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3846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3847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3848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3849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4460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3850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3851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3852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3853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3854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3855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3856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3857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3858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3859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3860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3861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3862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3863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3864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3865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3866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3867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3868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3869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3870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3871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3872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3873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3874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3875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3876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3877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3878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3879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3880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4691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3881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3882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3883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4692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3884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1527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1528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1529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1530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1531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1532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1533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1534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1535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1536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1537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1538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1539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1540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1541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1542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1543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1544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1545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1546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1547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1548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1549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1550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1551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1552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7051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1553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1554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1555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1556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1557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1558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1559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1560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1561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1562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1563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1564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1565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1566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1567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1568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1569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1570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1571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1572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1573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1574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1575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1576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1577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1578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1579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1580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1581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1582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1583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1584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1585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1586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1587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1588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1589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1590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1591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1592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1593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1594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1595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1596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1597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1598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1599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1600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1601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1602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1603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1604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1605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1606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1607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1608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1609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1610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1611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1612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4770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1613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1614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1615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1616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1617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1618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1619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1620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1621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1622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1623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7057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1624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1625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1626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1627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1628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1629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1630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1631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1632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1633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1634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1635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1636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1637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1638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1639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1524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3885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4293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4294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4295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4296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4297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4298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4299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4300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4301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4302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4303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4304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4305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4306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4307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4308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4309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4310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4311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4312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3886</v>
      </c>
      <c r="B1242" s="150" t="str">
        <f>IF(ISBLANK(NeoDataInfB!$B$23),"",NeoDataInfB!$B$23)</f>
        <v/>
      </c>
      <c r="C1242" s="44" t="s">
        <v>3478</v>
      </c>
      <c r="D1242" s="151" t="str">
        <f t="shared" si="19"/>
        <v>_Neo_InfB_Cont_MedTekst_1##</v>
      </c>
    </row>
    <row r="1243" spans="1:5" x14ac:dyDescent="0.2">
      <c r="A1243" s="151" t="s">
        <v>3887</v>
      </c>
      <c r="B1243" s="150" t="str">
        <f>IF(ISBLANK(NeoDataInfB!$B$24),"",NeoDataInfB!$B$24)</f>
        <v/>
      </c>
      <c r="C1243" s="44" t="s">
        <v>3478</v>
      </c>
      <c r="D1243" s="151" t="str">
        <f t="shared" si="19"/>
        <v>_Neo_InfB_Cont_MedTekst_2##</v>
      </c>
    </row>
    <row r="1244" spans="1:5" x14ac:dyDescent="0.2">
      <c r="A1244" s="151" t="s">
        <v>4313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4314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4315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4316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4317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4318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4319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4320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4321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4322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3888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3889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3890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3891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3892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3893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3894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3895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3896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3897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3898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3899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4323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3900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3901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3902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3903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3904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3905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3906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3907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3908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3909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3910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3911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4324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3912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3913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3914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3915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3916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3917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3918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3919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3920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3921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3922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3923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3924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3925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4467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3926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3927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3928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3929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3930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3931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3932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3933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3934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3935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3936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3937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3938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3939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3940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3941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3942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3943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3944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3945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3946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3947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3948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3949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3950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3951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3952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3953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3954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3955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3956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4693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3958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3959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3960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4694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3962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2180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2181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2182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2183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2184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2185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2186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2187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2188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2189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2190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2191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2192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2193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2194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2195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2196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2197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2198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2199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2200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2201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2202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2203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2204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2205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2206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2207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2208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2209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2210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2211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2212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2213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2214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2215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2216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2217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2218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2219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2220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2221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2222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2223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2224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2225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2226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2227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2228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2229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2230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2231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2232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2233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2234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2235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2236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2237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2238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2239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2240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2241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2242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2243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2244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2245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2246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2247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2248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2249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2250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2251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2252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2253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2254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2255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2256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2257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2258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2259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2260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2261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2262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2263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2264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2265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2266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2267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2268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2269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2270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2271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2272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2273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2274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2275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2276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2277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2278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2279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2280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2281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2282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2283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2284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2285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2286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2287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2288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2289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2290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2291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2292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2293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2294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2295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2296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2297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2298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2299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2300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2301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2302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2303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2304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2305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2306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2307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2308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2309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2310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2311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2312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2313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2314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2315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2316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2317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2318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2319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2320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2321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2322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2323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2324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2325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2326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2327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2328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2329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2330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2331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2332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2333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2334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2335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2336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2337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2338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2339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2340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2341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2342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2343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2344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2345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2346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2347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2348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2349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2350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2351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2352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2353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2354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2355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2356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2357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2358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2359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2360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2361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2362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2363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2364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2365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2366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2367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2368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2369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2370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2371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2372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2373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2374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2375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2376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2377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2378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2379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2380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2381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2382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2383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2384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2385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2386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2387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2388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2389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2390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2391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2392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2393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2394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2395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2396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2397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2398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2399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2400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2401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2402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2403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2404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2405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2406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2407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2408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2409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2410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2411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2412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2413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2414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2415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2416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2417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2418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2419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2420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2421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2422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2423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2424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2425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2426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2427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2428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2429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2430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2431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2432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2433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2434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2435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2436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2437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2438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2439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2440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2441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2442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2443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2444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2445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2446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2447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2448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2449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2450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2451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2452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2453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2454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2455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2456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2457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2458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2459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2460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3170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5173</v>
      </c>
      <c r="B1614" t="str">
        <f>IF(ISBLANK(PatDetails!$B$8),"",PatDetails!$B$8)</f>
        <v/>
      </c>
      <c r="C1614" s="151"/>
      <c r="D1614" s="151" t="str">
        <f t="shared" si="25"/>
        <v>_Pat_Geslacht##</v>
      </c>
    </row>
    <row r="1615" spans="1:6" x14ac:dyDescent="0.2">
      <c r="A1615" s="151" t="s">
        <v>4123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4124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2747</v>
      </c>
      <c r="B1617">
        <f>IF(ISBLANK(PatDetails!$B$6),"",PatDetails!$B$6)</f>
        <v>0</v>
      </c>
      <c r="C1617" s="153">
        <v>0</v>
      </c>
      <c r="D1617" s="151" t="str">
        <f t="shared" si="25"/>
        <v>_Pat_Gewicht##0</v>
      </c>
    </row>
    <row r="1618" spans="1:6" x14ac:dyDescent="0.2">
      <c r="A1618" s="151" t="s">
        <v>2748</v>
      </c>
      <c r="B1618">
        <f>IF(ISBLANK(PatDetails!$B$7),"",PatDetails!$B$7)</f>
        <v>0</v>
      </c>
      <c r="C1618" s="153">
        <v>0</v>
      </c>
      <c r="D1618" s="151" t="str">
        <f t="shared" si="25"/>
        <v>_Pat_Lengte##0</v>
      </c>
    </row>
    <row r="1619" spans="1:6" x14ac:dyDescent="0.2">
      <c r="A1619" s="151" t="s">
        <v>2746</v>
      </c>
      <c r="B1619" s="11">
        <f>IF(ISBLANK(PatDetails!$B$10),"",PatDetails!$B$10)</f>
        <v>1462</v>
      </c>
      <c r="C1619" s="43">
        <f>EmptyDate()</f>
        <v>1462</v>
      </c>
      <c r="D1619" s="151" t="str">
        <f t="shared" si="25"/>
        <v>_Pat_OpnDatum##1462</v>
      </c>
    </row>
    <row r="1620" spans="1:6" x14ac:dyDescent="0.2">
      <c r="A1620" s="151" t="s">
        <v>1640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1641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1642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1643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1644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1645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1646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1647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1648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1649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1650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1651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1652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1653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1654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1655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1656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1657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1658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1659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1660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1661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1662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1663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1664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1665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1666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1667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1668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1669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1670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1671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1672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1673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1674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1675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1676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1677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1678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1679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1680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1681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1682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1683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1684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1685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1686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1687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1688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1689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1690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1691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4499</v>
      </c>
      <c r="B1672">
        <f>IF(ISBLANK(PedBerAfspr!$C$43),"",PedBerAfspr!$C$43)</f>
        <v>0</v>
      </c>
      <c r="C1672" s="461" t="s">
        <v>4500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1692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1693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1694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1695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1696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1697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1698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1699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1700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1701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1702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2461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1703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1704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1526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2462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2463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2464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2465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2466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2467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2468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2469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2470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2471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2472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2473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2474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2475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2476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2477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2478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2479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2480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2481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2482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2483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2484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2485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2486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2487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2488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2489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2490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2491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2492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2493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2494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2495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2496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2497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2498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2499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2500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2501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2502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2503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2504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2505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2506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2507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2508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2509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2510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2511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2512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2513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2514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2515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2516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2517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2518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2519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2520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2521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2522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2523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2524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2525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2526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2527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2528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2529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2530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2531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2532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2533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2534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2535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2536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2537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2538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2539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2540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2541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2542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2543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2544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2545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2546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2547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2548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2549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2550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2551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2552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2553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2554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2555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2556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2557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2558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2559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2560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2561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2562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2563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2564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2565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2566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2567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2568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2569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2570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2571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2572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2573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2574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2575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2576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2577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2578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2579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2580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2581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2582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2583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2584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2585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2586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2587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2588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2589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2590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2591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2592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2593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2594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2595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2596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2597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2598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2599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2600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2601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2602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2603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2604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2605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2606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2607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2608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2609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2610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2611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2612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2613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2614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2615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2616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2617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2618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2619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2620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2621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2622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2623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2624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2625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2626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2627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2628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2629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2630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2631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2632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2633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4697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4698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4699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4700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4701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4702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4703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2634</v>
      </c>
      <c r="B1867">
        <f>IF(ISBLANK(PedBerMedIV!$C$5),"",PedBerMedIV!$C$5)</f>
        <v>1</v>
      </c>
      <c r="C1867" s="151">
        <v>1</v>
      </c>
      <c r="D1867" s="151" t="str">
        <f t="shared" si="29"/>
        <v>_Ped_MedIV_Keuze_01##1</v>
      </c>
    </row>
    <row r="1868" spans="1:4" x14ac:dyDescent="0.2">
      <c r="A1868" s="151" t="s">
        <v>2635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2636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2637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2638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2639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2640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2641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2642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2643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2644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2645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2646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2647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2648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3252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3253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3254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3255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3256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2649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2650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2651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2652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2653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2654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2655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2656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2657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2658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2659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2660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2661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2662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2663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3257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3258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3259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3260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3261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2664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2665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2666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2667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2668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2669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2670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2671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2672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2673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2674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2675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2676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2677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2678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3263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3265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3266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3268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3270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2679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2680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2681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2682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2683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2684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2685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2686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2687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2688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2689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2690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2691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2692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2693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2694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3271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3272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3273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3274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3275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2695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2696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2697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2698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2699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2700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2701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2702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2703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2704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2705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2706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2707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2708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2709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3277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3279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3280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3282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3284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2710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2711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2712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2713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2714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2715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2716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2717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2718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2719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4744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2720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2721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2722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2723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2724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2725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2726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7674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2727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2728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2729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2730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2731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2732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2733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2734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2735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2736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2737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2738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2739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2740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2741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2742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2743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2744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2745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43244</v>
      </c>
    </row>
    <row r="16" spans="1:7" x14ac:dyDescent="0.2">
      <c r="A16" t="s">
        <v>343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24-mei-2018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41783)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7277</v>
      </c>
      <c r="B35" t="s">
        <v>7281</v>
      </c>
    </row>
    <row r="36" spans="1:2" x14ac:dyDescent="0.2">
      <c r="A36" s="152" t="s">
        <v>7278</v>
      </c>
      <c r="B36" t="s">
        <v>7282</v>
      </c>
    </row>
    <row r="37" spans="1:2" x14ac:dyDescent="0.2">
      <c r="A37" s="152" t="s">
        <v>7279</v>
      </c>
      <c r="B37" t="s">
        <v>7283</v>
      </c>
    </row>
    <row r="38" spans="1:2" x14ac:dyDescent="0.2">
      <c r="A38" s="152" t="s">
        <v>7280</v>
      </c>
      <c r="B38" s="43" t="s">
        <v>7284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4"/>
      <c r="C1" s="814"/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24-mei-2018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5">
        <f>PedBerMedIV!C29</f>
        <v>0</v>
      </c>
      <c r="G31" s="815"/>
      <c r="H31" s="815"/>
      <c r="I31" s="815"/>
      <c r="J31" s="815"/>
      <c r="K31" s="815"/>
      <c r="L31" s="815"/>
      <c r="M31" s="815"/>
      <c r="N31" s="815"/>
      <c r="O31" s="815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5"/>
      <c r="G32" s="815"/>
      <c r="H32" s="815"/>
      <c r="I32" s="815"/>
      <c r="J32" s="815"/>
      <c r="K32" s="815"/>
      <c r="L32" s="815"/>
      <c r="M32" s="815"/>
      <c r="N32" s="815"/>
      <c r="O32" s="815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5"/>
      <c r="G33" s="815"/>
      <c r="H33" s="815"/>
      <c r="I33" s="815"/>
      <c r="J33" s="815"/>
      <c r="K33" s="815"/>
      <c r="L33" s="815"/>
      <c r="M33" s="815"/>
      <c r="N33" s="815"/>
      <c r="O33" s="815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7660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24-mei-2018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6">
        <f>_Ped_Lijn_Opm</f>
        <v>0</v>
      </c>
      <c r="F16" s="817"/>
      <c r="G16" s="817"/>
      <c r="H16" s="817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7446</v>
      </c>
      <c r="K1" s="1" t="s">
        <v>7444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7445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24-mei-2018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8">
        <f>_Ped_Ent_Opm</f>
        <v>0</v>
      </c>
      <c r="G18" s="819"/>
      <c r="H18" s="819"/>
      <c r="I18" s="819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2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8">
        <f>_Ped_TPN_Opm</f>
        <v>0</v>
      </c>
      <c r="G39" s="819"/>
      <c r="H39" s="819"/>
      <c r="I39" s="819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7441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7669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7668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7667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24-mei-2018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0" t="str">
        <f>IF(_Ped_Lab_Opm=0,"",_Ped_Lab_Opm)</f>
        <v/>
      </c>
      <c r="E43" s="821"/>
      <c r="F43" s="821"/>
      <c r="G43" s="821"/>
      <c r="H43" s="821"/>
      <c r="I43" s="821"/>
      <c r="J43" s="821"/>
      <c r="K43" s="821"/>
      <c r="L43" s="821"/>
    </row>
    <row r="44" spans="2:12" ht="20.100000000000001" customHeight="1" x14ac:dyDescent="0.2">
      <c r="B44" s="604"/>
      <c r="C44" s="604"/>
      <c r="D44" s="821"/>
      <c r="E44" s="821"/>
      <c r="F44" s="821"/>
      <c r="G44" s="821"/>
      <c r="H44" s="821"/>
      <c r="I44" s="821"/>
      <c r="J44" s="821"/>
      <c r="K44" s="821"/>
      <c r="L44" s="821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24-mei-2018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2" t="str">
        <f>IF(_Ped_AfsprOverig=0,"",_Ped_AfsprOverig)</f>
        <v/>
      </c>
      <c r="H18" s="823"/>
      <c r="I18" s="823"/>
      <c r="J18" s="823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3"/>
      <c r="H19" s="823"/>
      <c r="I19" s="823"/>
      <c r="J19" s="823"/>
      <c r="O19" s="348"/>
    </row>
    <row r="20" spans="2:15" ht="18" customHeight="1" thickTop="1" x14ac:dyDescent="0.2">
      <c r="G20" s="823"/>
      <c r="H20" s="823"/>
      <c r="I20" s="823"/>
      <c r="J20" s="823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5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7" t="str">
        <f>"= "&amp;IF(ROUND(0.02*(E5),1)&lt;0.1,0.1,IF(ROUND(0.02*(E5),1)&gt;0.5,0.5,ROUND(0.02*(E5),1)))*2&amp;" ml van 0,5 mg/ml (min 0,1 mg)"</f>
        <v>= 0,2 ml van 0,5 mg/ml (min 0,1 mg)</v>
      </c>
      <c r="F16" s="827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8"/>
      <c r="F17" s="828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7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8"/>
      <c r="F21" s="828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5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6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4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4"/>
      <c r="C31" s="598" t="s">
        <v>206</v>
      </c>
      <c r="D31" s="430" t="str">
        <f>IF((20*E5)&gt;1500,"1500 mg iv",20*E5&amp;" mg iv")</f>
        <v>0 mg iv</v>
      </c>
      <c r="E31" s="827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7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7"/>
      <c r="F32" s="827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24-mei-2018</v>
      </c>
      <c r="E2" s="215" t="s">
        <v>353</v>
      </c>
      <c r="F2" s="829" t="str">
        <f>Txt_Pat_FullName</f>
        <v/>
      </c>
      <c r="G2" s="829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41783)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2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0">
        <f>_Ped_Ent_Opm</f>
        <v>0</v>
      </c>
      <c r="E12" s="831"/>
      <c r="F12" s="831"/>
      <c r="G12" s="831"/>
      <c r="H12" s="831"/>
      <c r="I12" s="831"/>
      <c r="J12" s="831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8" t="str">
        <f>TRIM(Txt_Ped_Lab_1)</f>
        <v/>
      </c>
      <c r="E15" s="839"/>
      <c r="F15" s="839"/>
      <c r="G15" s="839"/>
      <c r="H15" s="839"/>
      <c r="I15" s="839"/>
      <c r="J15" s="839"/>
      <c r="L15" s="218"/>
    </row>
    <row r="16" spans="1:12" ht="12.6" customHeight="1" x14ac:dyDescent="0.2">
      <c r="B16" s="217"/>
      <c r="C16" s="217" t="s">
        <v>348</v>
      </c>
      <c r="D16" s="836" t="str">
        <f>TRIM(Txt_Ped_Lab_2)</f>
        <v/>
      </c>
      <c r="E16" s="837"/>
      <c r="F16" s="837"/>
      <c r="G16" s="837"/>
      <c r="H16" s="837"/>
      <c r="I16" s="837"/>
      <c r="J16" s="837"/>
      <c r="L16" s="218"/>
    </row>
    <row r="17" spans="1:12" ht="12.6" customHeight="1" x14ac:dyDescent="0.2">
      <c r="B17" s="217"/>
      <c r="C17" s="217" t="s">
        <v>349</v>
      </c>
      <c r="D17" s="836" t="str">
        <f>TRIM(Txt_Ped_Lab_3)</f>
        <v/>
      </c>
      <c r="E17" s="840"/>
      <c r="F17" s="840"/>
      <c r="G17" s="840"/>
      <c r="H17" s="840"/>
      <c r="I17" s="840"/>
      <c r="J17" s="840"/>
      <c r="L17" s="218"/>
    </row>
    <row r="18" spans="1:12" ht="12.6" customHeight="1" x14ac:dyDescent="0.2">
      <c r="B18" s="217"/>
      <c r="C18" s="217" t="s">
        <v>109</v>
      </c>
      <c r="D18" s="836" t="str">
        <f>TRIM(Txt_Ped_Lab_4)</f>
        <v/>
      </c>
      <c r="E18" s="840"/>
      <c r="F18" s="840"/>
      <c r="G18" s="840"/>
      <c r="H18" s="840"/>
      <c r="I18" s="840"/>
      <c r="J18" s="840"/>
      <c r="L18" s="218"/>
    </row>
    <row r="19" spans="1:12" ht="12.6" customHeight="1" x14ac:dyDescent="0.2">
      <c r="B19" s="217"/>
      <c r="C19" s="227" t="s">
        <v>18</v>
      </c>
      <c r="D19" s="836" t="str">
        <f>TRIM(Txt_Ped_Lab_5)</f>
        <v/>
      </c>
      <c r="E19" s="841"/>
      <c r="F19" s="841"/>
      <c r="G19" s="841"/>
      <c r="H19" s="841"/>
      <c r="I19" s="841"/>
      <c r="J19" s="841"/>
      <c r="L19" s="218"/>
    </row>
    <row r="20" spans="1:12" ht="12.6" customHeight="1" x14ac:dyDescent="0.2">
      <c r="B20" s="217"/>
      <c r="C20" s="227" t="s">
        <v>220</v>
      </c>
      <c r="D20" s="832">
        <f>_Ped_Lab_Opm</f>
        <v>0</v>
      </c>
      <c r="E20" s="833"/>
      <c r="F20" s="833"/>
      <c r="G20" s="833"/>
      <c r="H20" s="833"/>
      <c r="I20" s="833"/>
      <c r="J20" s="833"/>
      <c r="L20" s="218"/>
    </row>
    <row r="21" spans="1:12" ht="12.6" customHeight="1" x14ac:dyDescent="0.2">
      <c r="A21" s="221"/>
      <c r="B21" s="226"/>
      <c r="C21" s="228"/>
      <c r="D21" s="834"/>
      <c r="E21" s="834"/>
      <c r="F21" s="834"/>
      <c r="G21" s="834"/>
      <c r="H21" s="834"/>
      <c r="I21" s="834"/>
      <c r="J21" s="834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24-mei-2018</v>
      </c>
      <c r="E34" s="215" t="s">
        <v>353</v>
      </c>
      <c r="F34" s="829" t="str">
        <f>Txt_Pat_FullName</f>
        <v/>
      </c>
      <c r="G34" s="829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41783)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0">
        <f>_Ped_Lijn_Opm</f>
        <v>0</v>
      </c>
      <c r="E46" s="831"/>
      <c r="F46" s="831"/>
      <c r="G46" s="831"/>
      <c r="H46" s="831"/>
      <c r="I46" s="831"/>
      <c r="J46" s="831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2">
        <f>_Ped_MedIV_Opm</f>
        <v>0</v>
      </c>
      <c r="E72" s="832"/>
      <c r="F72" s="832"/>
      <c r="G72" s="832"/>
      <c r="H72" s="832"/>
      <c r="I72" s="832"/>
      <c r="J72" s="832"/>
      <c r="L72" s="218"/>
    </row>
    <row r="73" spans="1:12" ht="12.6" customHeight="1" x14ac:dyDescent="0.2">
      <c r="D73" s="835"/>
      <c r="E73" s="835"/>
      <c r="F73" s="835"/>
      <c r="G73" s="835"/>
      <c r="H73" s="835"/>
      <c r="I73" s="835"/>
      <c r="J73" s="835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24-mei-2018</v>
      </c>
      <c r="E75" s="215" t="s">
        <v>353</v>
      </c>
      <c r="F75" s="829" t="str">
        <f>Txt_Pat_FullName</f>
        <v/>
      </c>
      <c r="G75" s="829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41783)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0">
        <f>_Ped_TPN_Opm</f>
        <v>0</v>
      </c>
      <c r="E99" s="831"/>
      <c r="F99" s="831"/>
      <c r="G99" s="831"/>
      <c r="H99" s="831"/>
      <c r="I99" s="831"/>
      <c r="J99" s="831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4" t="str">
        <f ca="1">Txt_Pat_GeboorteDat</f>
        <v/>
      </c>
      <c r="F2" s="844"/>
      <c r="G2" s="209" t="str">
        <f>Txt_Pat_Gewicht</f>
        <v>Gewicht:</v>
      </c>
      <c r="H2" s="503"/>
      <c r="O2" s="503" t="s">
        <v>136</v>
      </c>
      <c r="Q2" s="842" t="str">
        <f>IF(OR(_User_Type="Artsen",_User_Type="Supervisor"), _User_LastName&amp;", "&amp;_User_FirstName,"")</f>
        <v/>
      </c>
      <c r="R2" s="842"/>
      <c r="S2" s="842"/>
      <c r="T2" s="842"/>
      <c r="U2" s="842"/>
      <c r="V2" s="842"/>
      <c r="X2" s="497" t="s">
        <v>230</v>
      </c>
      <c r="AA2" s="843">
        <f ca="1">TODAY()</f>
        <v>43244</v>
      </c>
      <c r="AB2" s="843"/>
      <c r="AC2" s="843"/>
      <c r="AD2" s="843"/>
      <c r="AE2" s="843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3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5">
        <f ca="1">TODAY()</f>
        <v>43244</v>
      </c>
      <c r="AB25" s="845"/>
      <c r="AC25" s="845"/>
      <c r="AD25" s="845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189</v>
      </c>
      <c r="F1" s="1" t="s">
        <v>7466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59" t="s">
        <v>16</v>
      </c>
      <c r="B10" s="860"/>
      <c r="C10" s="860"/>
      <c r="D10" s="860"/>
      <c r="E10" s="860"/>
      <c r="F10" s="860"/>
      <c r="G10" s="860"/>
      <c r="H10" s="861"/>
    </row>
    <row r="11" spans="1:8" ht="25.5" x14ac:dyDescent="0.2">
      <c r="A11" s="520" t="s">
        <v>233</v>
      </c>
      <c r="B11" s="862" t="s">
        <v>125</v>
      </c>
      <c r="C11" s="864"/>
      <c r="D11" s="866" t="s">
        <v>126</v>
      </c>
      <c r="E11" s="866" t="s">
        <v>127</v>
      </c>
      <c r="F11" s="866" t="s">
        <v>128</v>
      </c>
      <c r="G11" s="521"/>
      <c r="H11" s="521" t="s">
        <v>129</v>
      </c>
    </row>
    <row r="12" spans="1:8" ht="15" customHeight="1" x14ac:dyDescent="0.2">
      <c r="A12" s="785" t="s">
        <v>130</v>
      </c>
      <c r="B12" s="863"/>
      <c r="C12" s="865"/>
      <c r="D12" s="867"/>
      <c r="E12" s="867"/>
      <c r="F12" s="867"/>
      <c r="G12" s="521" t="s">
        <v>131</v>
      </c>
      <c r="H12" s="522" t="s">
        <v>132</v>
      </c>
    </row>
    <row r="13" spans="1:8" ht="18" customHeight="1" x14ac:dyDescent="0.2">
      <c r="A13" s="849" t="str">
        <f>IF(G15="","",PedBerTPN!V3)</f>
        <v/>
      </c>
      <c r="B13" s="523" t="s">
        <v>32</v>
      </c>
      <c r="C13" s="787"/>
      <c r="D13" s="787" t="s">
        <v>133</v>
      </c>
      <c r="E13" s="787" t="s">
        <v>133</v>
      </c>
      <c r="F13" s="788" t="s">
        <v>133</v>
      </c>
      <c r="G13" s="524" t="str">
        <f>IF(A13="","",PedBerTPN!W9)</f>
        <v/>
      </c>
      <c r="H13" s="797"/>
    </row>
    <row r="14" spans="1:8" ht="18" customHeight="1" x14ac:dyDescent="0.2">
      <c r="A14" s="85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7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7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7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7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7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3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3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7"/>
    </row>
    <row r="22" spans="1:9" ht="18" customHeight="1" x14ac:dyDescent="0.2">
      <c r="A22" s="520"/>
      <c r="B22" s="786"/>
      <c r="C22" s="786"/>
      <c r="D22" s="786"/>
      <c r="E22" s="853" t="s">
        <v>162</v>
      </c>
      <c r="F22" s="853"/>
      <c r="G22" s="793" t="str">
        <f>IF(A13="","",PedBerTPN!X3)</f>
        <v/>
      </c>
      <c r="H22" s="797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49" t="str">
        <f>PedBerTPN!V16</f>
        <v/>
      </c>
      <c r="B24" s="523" t="str">
        <f>PedBerTPN!H17</f>
        <v/>
      </c>
      <c r="C24" s="787"/>
      <c r="D24" s="787" t="s">
        <v>300</v>
      </c>
      <c r="E24" s="787" t="s">
        <v>301</v>
      </c>
      <c r="F24" s="788" t="s">
        <v>134</v>
      </c>
      <c r="G24" s="524" t="str">
        <f>PedBerTPN!W17</f>
        <v/>
      </c>
      <c r="H24" s="533"/>
    </row>
    <row r="25" spans="1:9" ht="18" customHeight="1" x14ac:dyDescent="0.2">
      <c r="A25" s="850"/>
      <c r="B25" s="525" t="s">
        <v>149</v>
      </c>
      <c r="C25" s="526"/>
      <c r="D25" s="526"/>
      <c r="E25" s="854" t="s">
        <v>219</v>
      </c>
      <c r="F25" s="85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4"/>
      <c r="F26" s="855"/>
      <c r="G26" s="528"/>
      <c r="H26" s="521"/>
    </row>
    <row r="27" spans="1:9" ht="18" customHeight="1" x14ac:dyDescent="0.2">
      <c r="A27" s="520"/>
      <c r="B27" s="531"/>
      <c r="C27" s="531"/>
      <c r="D27" s="531"/>
      <c r="E27" s="853" t="s">
        <v>162</v>
      </c>
      <c r="F27" s="853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1" t="s">
        <v>88</v>
      </c>
      <c r="C29" s="852"/>
      <c r="D29" s="852"/>
      <c r="E29" s="852"/>
      <c r="F29" s="852"/>
      <c r="G29" s="795"/>
      <c r="H29" s="536"/>
    </row>
    <row r="30" spans="1:9" ht="18" customHeight="1" x14ac:dyDescent="0.2">
      <c r="A30" s="849" t="str">
        <f>IF(A13="",PedBerTPN!V3,PedBerTPN!V11)</f>
        <v/>
      </c>
      <c r="B30" s="537" t="s">
        <v>32</v>
      </c>
      <c r="C30" s="538"/>
      <c r="D30" s="538"/>
      <c r="E30" s="538"/>
      <c r="F30" s="798"/>
      <c r="G30" s="524" t="str">
        <f>IF(G13="",PedBerTPN!W9,"")</f>
        <v/>
      </c>
      <c r="H30" s="521"/>
    </row>
    <row r="31" spans="1:9" ht="18" customHeight="1" x14ac:dyDescent="0.2">
      <c r="A31" s="850"/>
      <c r="B31" s="541" t="s">
        <v>314</v>
      </c>
      <c r="C31" s="542"/>
      <c r="D31" s="542"/>
      <c r="E31" s="542"/>
      <c r="F31" s="799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7489</v>
      </c>
      <c r="C32" s="542"/>
      <c r="D32" s="542"/>
      <c r="E32" s="542"/>
      <c r="F32" s="799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799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799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9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3" t="s">
        <v>163</v>
      </c>
      <c r="F36" s="853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6" t="s">
        <v>183</v>
      </c>
      <c r="C38" s="857"/>
      <c r="D38" s="857"/>
      <c r="E38" s="857"/>
      <c r="F38" s="858"/>
      <c r="G38" s="536" t="s">
        <v>184</v>
      </c>
      <c r="H38" s="536"/>
    </row>
    <row r="39" spans="1:9" ht="18" customHeight="1" x14ac:dyDescent="0.2">
      <c r="A39" s="547"/>
      <c r="B39" s="846" t="s">
        <v>185</v>
      </c>
      <c r="C39" s="847"/>
      <c r="D39" s="847"/>
      <c r="E39" s="847"/>
      <c r="F39" s="848"/>
      <c r="G39" s="522" t="s">
        <v>186</v>
      </c>
      <c r="H39" s="521"/>
    </row>
    <row r="40" spans="1:9" ht="18" customHeight="1" x14ac:dyDescent="0.2">
      <c r="A40" s="547"/>
      <c r="B40" s="846" t="s">
        <v>187</v>
      </c>
      <c r="C40" s="847"/>
      <c r="D40" s="847"/>
      <c r="E40" s="847"/>
      <c r="F40" s="84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59" t="s">
        <v>16</v>
      </c>
      <c r="B10" s="860"/>
      <c r="C10" s="860"/>
      <c r="D10" s="860"/>
      <c r="E10" s="860"/>
      <c r="F10" s="860"/>
      <c r="G10" s="860"/>
      <c r="H10" s="861"/>
    </row>
    <row r="11" spans="1:8" ht="25.5" x14ac:dyDescent="0.2">
      <c r="A11" s="520" t="s">
        <v>233</v>
      </c>
      <c r="B11" s="862" t="s">
        <v>125</v>
      </c>
      <c r="C11" s="864"/>
      <c r="D11" s="866" t="s">
        <v>126</v>
      </c>
      <c r="E11" s="866" t="s">
        <v>127</v>
      </c>
      <c r="F11" s="866" t="s">
        <v>128</v>
      </c>
      <c r="G11" s="521"/>
      <c r="H11" s="521" t="s">
        <v>129</v>
      </c>
    </row>
    <row r="12" spans="1:8" ht="15" customHeight="1" x14ac:dyDescent="0.2">
      <c r="A12" s="785" t="s">
        <v>130</v>
      </c>
      <c r="B12" s="863"/>
      <c r="C12" s="865"/>
      <c r="D12" s="867"/>
      <c r="E12" s="867"/>
      <c r="F12" s="867"/>
      <c r="G12" s="521" t="s">
        <v>131</v>
      </c>
      <c r="H12" s="522" t="s">
        <v>132</v>
      </c>
    </row>
    <row r="13" spans="1:8" ht="18" customHeight="1" x14ac:dyDescent="0.2">
      <c r="A13" s="868" t="str">
        <f>IF(G15="","",PedBerTPN!V3)</f>
        <v/>
      </c>
      <c r="B13" s="523" t="s">
        <v>32</v>
      </c>
      <c r="C13" s="787"/>
      <c r="D13" s="787" t="s">
        <v>133</v>
      </c>
      <c r="E13" s="787" t="s">
        <v>133</v>
      </c>
      <c r="F13" s="788" t="s">
        <v>133</v>
      </c>
      <c r="G13" s="524" t="str">
        <f>IF(A13="","",PedBerTPN!W9)</f>
        <v/>
      </c>
      <c r="H13" s="521"/>
    </row>
    <row r="14" spans="1:8" ht="18" customHeight="1" x14ac:dyDescent="0.2">
      <c r="A14" s="869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3" t="s">
        <v>162</v>
      </c>
      <c r="F22" s="853"/>
      <c r="G22" s="529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49" t="str">
        <f>PedBerTPN!V16</f>
        <v/>
      </c>
      <c r="B24" s="523" t="str">
        <f>PedBerTPN!H17</f>
        <v/>
      </c>
      <c r="C24" s="787"/>
      <c r="D24" s="787" t="s">
        <v>300</v>
      </c>
      <c r="E24" s="787" t="s">
        <v>301</v>
      </c>
      <c r="F24" s="788" t="s">
        <v>134</v>
      </c>
      <c r="G24" s="524" t="str">
        <f>PedBerTPN!W17</f>
        <v/>
      </c>
      <c r="H24" s="533"/>
    </row>
    <row r="25" spans="1:9" ht="18" customHeight="1" x14ac:dyDescent="0.2">
      <c r="A25" s="850"/>
      <c r="B25" s="525" t="s">
        <v>149</v>
      </c>
      <c r="C25" s="526"/>
      <c r="D25" s="526"/>
      <c r="E25" s="870" t="s">
        <v>289</v>
      </c>
      <c r="F25" s="871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0" t="s">
        <v>289</v>
      </c>
      <c r="F26" s="871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3" t="s">
        <v>162</v>
      </c>
      <c r="F27" s="853"/>
      <c r="G27" s="532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1" t="s">
        <v>88</v>
      </c>
      <c r="C29" s="852"/>
      <c r="D29" s="852"/>
      <c r="E29" s="852"/>
      <c r="F29" s="852"/>
      <c r="G29" s="535"/>
      <c r="H29" s="536"/>
    </row>
    <row r="30" spans="1:9" ht="18" customHeight="1" x14ac:dyDescent="0.2">
      <c r="A30" s="84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3" t="s">
        <v>163</v>
      </c>
      <c r="F36" s="853"/>
      <c r="G36" s="54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2" t="s">
        <v>183</v>
      </c>
      <c r="C38" s="873"/>
      <c r="D38" s="873"/>
      <c r="E38" s="873"/>
      <c r="F38" s="874"/>
      <c r="G38" s="536" t="s">
        <v>184</v>
      </c>
      <c r="H38" s="536"/>
    </row>
    <row r="39" spans="1:9" ht="18" customHeight="1" x14ac:dyDescent="0.2">
      <c r="A39" s="547"/>
      <c r="B39" s="875" t="s">
        <v>185</v>
      </c>
      <c r="C39" s="876"/>
      <c r="D39" s="876"/>
      <c r="E39" s="876"/>
      <c r="F39" s="877"/>
      <c r="G39" s="522" t="s">
        <v>186</v>
      </c>
      <c r="H39" s="521"/>
    </row>
    <row r="40" spans="1:9" ht="18" customHeight="1" x14ac:dyDescent="0.2">
      <c r="A40" s="547"/>
      <c r="B40" s="875" t="s">
        <v>187</v>
      </c>
      <c r="C40" s="876"/>
      <c r="D40" s="876"/>
      <c r="E40" s="876"/>
      <c r="F40" s="877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59" t="s">
        <v>16</v>
      </c>
      <c r="B10" s="860"/>
      <c r="C10" s="860"/>
      <c r="D10" s="860"/>
      <c r="E10" s="860"/>
      <c r="F10" s="860"/>
      <c r="G10" s="860"/>
      <c r="H10" s="861"/>
    </row>
    <row r="11" spans="1:8" ht="25.5" x14ac:dyDescent="0.2">
      <c r="A11" s="520" t="s">
        <v>233</v>
      </c>
      <c r="B11" s="862" t="s">
        <v>125</v>
      </c>
      <c r="C11" s="864"/>
      <c r="D11" s="866" t="s">
        <v>126</v>
      </c>
      <c r="E11" s="866" t="s">
        <v>127</v>
      </c>
      <c r="F11" s="866" t="s">
        <v>128</v>
      </c>
      <c r="G11" s="521"/>
      <c r="H11" s="521" t="s">
        <v>129</v>
      </c>
    </row>
    <row r="12" spans="1:8" ht="15" customHeight="1" x14ac:dyDescent="0.2">
      <c r="A12" s="785" t="s">
        <v>130</v>
      </c>
      <c r="B12" s="863"/>
      <c r="C12" s="865"/>
      <c r="D12" s="867"/>
      <c r="E12" s="867"/>
      <c r="F12" s="867"/>
      <c r="G12" s="521" t="s">
        <v>131</v>
      </c>
      <c r="H12" s="522" t="s">
        <v>132</v>
      </c>
    </row>
    <row r="13" spans="1:8" ht="18" customHeight="1" x14ac:dyDescent="0.2">
      <c r="A13" s="868" t="str">
        <f>IF(G15="","",PedBerTPN!V3)</f>
        <v/>
      </c>
      <c r="B13" s="523" t="s">
        <v>32</v>
      </c>
      <c r="C13" s="787"/>
      <c r="D13" s="787" t="s">
        <v>133</v>
      </c>
      <c r="E13" s="787" t="s">
        <v>133</v>
      </c>
      <c r="F13" s="788" t="s">
        <v>133</v>
      </c>
      <c r="G13" s="524" t="str">
        <f>IF(A13="","",PedBerTPN!W9)</f>
        <v/>
      </c>
      <c r="H13" s="521"/>
    </row>
    <row r="14" spans="1:8" ht="18" customHeight="1" x14ac:dyDescent="0.2">
      <c r="A14" s="869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0" t="s">
        <v>7480</v>
      </c>
      <c r="F16" s="871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3" t="s">
        <v>162</v>
      </c>
      <c r="F22" s="853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8" t="str">
        <f>PedBerTPN!V16</f>
        <v/>
      </c>
      <c r="B24" s="523" t="str">
        <f>PedBerTPN!H17</f>
        <v/>
      </c>
      <c r="C24" s="787"/>
      <c r="D24" s="787" t="s">
        <v>300</v>
      </c>
      <c r="E24" s="787" t="s">
        <v>301</v>
      </c>
      <c r="F24" s="788" t="s">
        <v>134</v>
      </c>
      <c r="G24" s="524" t="str">
        <f>PedBerTPN!W17</f>
        <v/>
      </c>
      <c r="H24" s="533"/>
    </row>
    <row r="25" spans="1:9" ht="18" customHeight="1" x14ac:dyDescent="0.2">
      <c r="A25" s="869"/>
      <c r="B25" s="525" t="s">
        <v>149</v>
      </c>
      <c r="C25" s="526"/>
      <c r="D25" s="526"/>
      <c r="E25" s="870" t="s">
        <v>289</v>
      </c>
      <c r="F25" s="871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0" t="s">
        <v>289</v>
      </c>
      <c r="F26" s="871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3" t="s">
        <v>162</v>
      </c>
      <c r="F27" s="853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1" t="s">
        <v>88</v>
      </c>
      <c r="C29" s="852"/>
      <c r="D29" s="852"/>
      <c r="E29" s="852"/>
      <c r="F29" s="852"/>
      <c r="G29" s="795"/>
      <c r="H29" s="536"/>
    </row>
    <row r="30" spans="1:9" ht="18" customHeight="1" x14ac:dyDescent="0.2">
      <c r="A30" s="868" t="str">
        <f>IF(A13="",PedBerTPN!V3,PedBerTPN!V11)</f>
        <v/>
      </c>
      <c r="B30" s="537" t="s">
        <v>32</v>
      </c>
      <c r="C30" s="538"/>
      <c r="D30" s="538"/>
      <c r="E30" s="538"/>
      <c r="F30" s="798"/>
      <c r="G30" s="540" t="str">
        <f>IF(G13="",PedBerTPN!W9,"")</f>
        <v/>
      </c>
      <c r="H30" s="521"/>
    </row>
    <row r="31" spans="1:9" ht="18" customHeight="1" x14ac:dyDescent="0.2">
      <c r="A31" s="869"/>
      <c r="B31" s="541" t="s">
        <v>314</v>
      </c>
      <c r="C31" s="542"/>
      <c r="D31" s="542"/>
      <c r="E31" s="542"/>
      <c r="F31" s="799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799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799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799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9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3" t="s">
        <v>163</v>
      </c>
      <c r="F36" s="853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6" t="s">
        <v>183</v>
      </c>
      <c r="C38" s="857"/>
      <c r="D38" s="857"/>
      <c r="E38" s="857"/>
      <c r="F38" s="858"/>
      <c r="G38" s="536" t="s">
        <v>184</v>
      </c>
      <c r="H38" s="536"/>
    </row>
    <row r="39" spans="1:9" ht="18" customHeight="1" x14ac:dyDescent="0.2">
      <c r="A39" s="547"/>
      <c r="B39" s="846" t="s">
        <v>185</v>
      </c>
      <c r="C39" s="847"/>
      <c r="D39" s="847"/>
      <c r="E39" s="847"/>
      <c r="F39" s="848"/>
      <c r="G39" s="522" t="s">
        <v>186</v>
      </c>
      <c r="H39" s="521"/>
    </row>
    <row r="40" spans="1:9" ht="18" customHeight="1" x14ac:dyDescent="0.2">
      <c r="A40" s="547"/>
      <c r="B40" s="846" t="s">
        <v>187</v>
      </c>
      <c r="C40" s="847"/>
      <c r="D40" s="847"/>
      <c r="E40" s="847"/>
      <c r="F40" s="84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43244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59" t="s">
        <v>16</v>
      </c>
      <c r="B10" s="860"/>
      <c r="C10" s="860"/>
      <c r="D10" s="860"/>
      <c r="E10" s="860"/>
      <c r="F10" s="860"/>
      <c r="G10" s="860"/>
      <c r="H10" s="861"/>
    </row>
    <row r="11" spans="1:8" ht="25.5" x14ac:dyDescent="0.2">
      <c r="A11" s="520" t="s">
        <v>233</v>
      </c>
      <c r="B11" s="862" t="s">
        <v>125</v>
      </c>
      <c r="C11" s="864"/>
      <c r="D11" s="866" t="s">
        <v>126</v>
      </c>
      <c r="E11" s="866" t="s">
        <v>127</v>
      </c>
      <c r="F11" s="866" t="s">
        <v>128</v>
      </c>
      <c r="G11" s="521"/>
      <c r="H11" s="521" t="s">
        <v>129</v>
      </c>
    </row>
    <row r="12" spans="1:8" ht="15" customHeight="1" x14ac:dyDescent="0.2">
      <c r="A12" s="785" t="s">
        <v>130</v>
      </c>
      <c r="B12" s="863"/>
      <c r="C12" s="865"/>
      <c r="D12" s="867"/>
      <c r="E12" s="867"/>
      <c r="F12" s="867"/>
      <c r="G12" s="521" t="s">
        <v>131</v>
      </c>
      <c r="H12" s="522" t="s">
        <v>132</v>
      </c>
    </row>
    <row r="13" spans="1:8" ht="18" customHeight="1" x14ac:dyDescent="0.2">
      <c r="A13" s="868" t="str">
        <f>IF(G15="","",PedBerTPN!V3)</f>
        <v/>
      </c>
      <c r="B13" s="523" t="s">
        <v>32</v>
      </c>
      <c r="C13" s="787"/>
      <c r="D13" s="787" t="s">
        <v>133</v>
      </c>
      <c r="E13" s="787" t="s">
        <v>133</v>
      </c>
      <c r="F13" s="788" t="s">
        <v>133</v>
      </c>
      <c r="G13" s="524" t="str">
        <f>IF(A13="","",PedBerTPN!W9)</f>
        <v/>
      </c>
      <c r="H13" s="521"/>
    </row>
    <row r="14" spans="1:8" ht="18" customHeight="1" x14ac:dyDescent="0.2">
      <c r="A14" s="869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0" t="s">
        <v>7480</v>
      </c>
      <c r="F16" s="871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0" t="str">
        <f>IF(AND(G15&lt;&gt;"",G17="",G18="",G19="",G20=""),PedBerTPN!H8,"")</f>
        <v/>
      </c>
      <c r="C21" s="801"/>
      <c r="D21" s="801"/>
      <c r="E21" s="801"/>
      <c r="F21" s="802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3" t="s">
        <v>162</v>
      </c>
      <c r="F22" s="853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8" t="str">
        <f>PedBerTPN!V16</f>
        <v/>
      </c>
      <c r="B24" s="523" t="str">
        <f>PedBerTPN!H17</f>
        <v/>
      </c>
      <c r="C24" s="787"/>
      <c r="D24" s="787" t="s">
        <v>279</v>
      </c>
      <c r="E24" s="787" t="s">
        <v>133</v>
      </c>
      <c r="F24" s="788" t="s">
        <v>301</v>
      </c>
      <c r="G24" s="524" t="str">
        <f>PedBerTPN!W17</f>
        <v/>
      </c>
      <c r="H24" s="533"/>
    </row>
    <row r="25" spans="1:9" ht="18" customHeight="1" x14ac:dyDescent="0.2">
      <c r="A25" s="869"/>
      <c r="B25" s="525" t="s">
        <v>149</v>
      </c>
      <c r="C25" s="526"/>
      <c r="D25" s="526"/>
      <c r="E25" s="870" t="s">
        <v>289</v>
      </c>
      <c r="F25" s="871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0" t="s">
        <v>289</v>
      </c>
      <c r="F26" s="871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3" t="s">
        <v>162</v>
      </c>
      <c r="F27" s="853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1" t="s">
        <v>88</v>
      </c>
      <c r="C29" s="852"/>
      <c r="D29" s="852"/>
      <c r="E29" s="852"/>
      <c r="F29" s="852"/>
      <c r="G29" s="795"/>
      <c r="H29" s="536"/>
    </row>
    <row r="30" spans="1:9" ht="18" customHeight="1" x14ac:dyDescent="0.2">
      <c r="A30" s="868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9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3" t="s">
        <v>163</v>
      </c>
      <c r="F36" s="853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6" t="s">
        <v>183</v>
      </c>
      <c r="C38" s="857"/>
      <c r="D38" s="857"/>
      <c r="E38" s="857"/>
      <c r="F38" s="858"/>
      <c r="G38" s="536" t="s">
        <v>184</v>
      </c>
      <c r="H38" s="536"/>
    </row>
    <row r="39" spans="1:9" ht="18" customHeight="1" x14ac:dyDescent="0.2">
      <c r="A39" s="547"/>
      <c r="B39" s="846" t="s">
        <v>185</v>
      </c>
      <c r="C39" s="847"/>
      <c r="D39" s="847"/>
      <c r="E39" s="847"/>
      <c r="F39" s="848"/>
      <c r="G39" s="522" t="s">
        <v>186</v>
      </c>
      <c r="H39" s="521"/>
    </row>
    <row r="40" spans="1:9" ht="18" customHeight="1" x14ac:dyDescent="0.2">
      <c r="A40" s="547"/>
      <c r="B40" s="846" t="s">
        <v>187</v>
      </c>
      <c r="C40" s="847"/>
      <c r="D40" s="847"/>
      <c r="E40" s="847"/>
      <c r="F40" s="84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43244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59" t="s">
        <v>16</v>
      </c>
      <c r="B10" s="860"/>
      <c r="C10" s="860"/>
      <c r="D10" s="860"/>
      <c r="E10" s="860"/>
      <c r="F10" s="860"/>
      <c r="G10" s="860"/>
      <c r="H10" s="861"/>
    </row>
    <row r="11" spans="1:9" ht="25.5" x14ac:dyDescent="0.2">
      <c r="A11" s="520" t="s">
        <v>233</v>
      </c>
      <c r="B11" s="862" t="s">
        <v>125</v>
      </c>
      <c r="C11" s="864"/>
      <c r="D11" s="866" t="s">
        <v>126</v>
      </c>
      <c r="E11" s="866" t="s">
        <v>127</v>
      </c>
      <c r="F11" s="866" t="s">
        <v>128</v>
      </c>
      <c r="G11" s="521"/>
      <c r="H11" s="521" t="s">
        <v>129</v>
      </c>
    </row>
    <row r="12" spans="1:9" ht="15" customHeight="1" x14ac:dyDescent="0.2">
      <c r="A12" s="785" t="s">
        <v>130</v>
      </c>
      <c r="B12" s="863"/>
      <c r="C12" s="865"/>
      <c r="D12" s="867"/>
      <c r="E12" s="867"/>
      <c r="F12" s="867"/>
      <c r="G12" s="521" t="s">
        <v>131</v>
      </c>
      <c r="H12" s="522" t="s">
        <v>132</v>
      </c>
    </row>
    <row r="13" spans="1:9" ht="18" customHeight="1" x14ac:dyDescent="0.2">
      <c r="A13" s="868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89" t="str">
        <f>PedBerTPN!W5</f>
        <v/>
      </c>
      <c r="H13" s="521"/>
    </row>
    <row r="14" spans="1:9" ht="18" customHeight="1" x14ac:dyDescent="0.2">
      <c r="A14" s="869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0"/>
      <c r="C15" s="790"/>
      <c r="D15" s="790"/>
      <c r="E15" s="790"/>
      <c r="F15" s="790" t="s">
        <v>163</v>
      </c>
      <c r="G15" s="791" t="str">
        <f>G13</f>
        <v/>
      </c>
      <c r="H15" s="521"/>
      <c r="I15" s="807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2"/>
      <c r="H16" s="521"/>
    </row>
    <row r="17" spans="1:9" ht="18" customHeight="1" x14ac:dyDescent="0.2">
      <c r="A17" s="869" t="str">
        <f>PedBerTPN!V6</f>
        <v/>
      </c>
      <c r="B17" s="525" t="s">
        <v>235</v>
      </c>
      <c r="C17" s="526"/>
      <c r="D17" s="526"/>
      <c r="E17" s="787"/>
      <c r="F17" s="788" t="s">
        <v>134</v>
      </c>
      <c r="G17" s="528" t="str">
        <f>PedBerTPN!W6</f>
        <v/>
      </c>
      <c r="H17" s="521"/>
    </row>
    <row r="18" spans="1:9" ht="18" customHeight="1" x14ac:dyDescent="0.2">
      <c r="A18" s="869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6"/>
      <c r="C19" s="786"/>
      <c r="D19" s="786"/>
      <c r="E19" s="853" t="s">
        <v>162</v>
      </c>
      <c r="F19" s="853"/>
      <c r="G19" s="793" t="str">
        <f>IF(G17="","",SUM(PedBerTPN!G6:G7)&amp;" ml")</f>
        <v/>
      </c>
      <c r="H19" s="521"/>
      <c r="I19" s="807">
        <f>StringToDouble(G19)</f>
        <v>0</v>
      </c>
    </row>
    <row r="20" spans="1:9" ht="18" customHeight="1" x14ac:dyDescent="0.2">
      <c r="A20" s="520"/>
      <c r="B20" s="805"/>
      <c r="C20" s="805"/>
      <c r="D20" s="805"/>
      <c r="E20" s="806"/>
      <c r="F20" s="806"/>
      <c r="G20" s="793"/>
      <c r="H20" s="804"/>
    </row>
    <row r="21" spans="1:9" ht="18" customHeight="1" x14ac:dyDescent="0.2">
      <c r="A21" s="520"/>
      <c r="B21" s="805"/>
      <c r="C21" s="805"/>
      <c r="D21" s="805"/>
      <c r="E21" s="806"/>
      <c r="F21" s="806"/>
      <c r="G21" s="793"/>
      <c r="H21" s="804"/>
    </row>
    <row r="22" spans="1:9" ht="18" customHeight="1" x14ac:dyDescent="0.2">
      <c r="A22" s="520"/>
      <c r="B22" s="805"/>
      <c r="C22" s="805"/>
      <c r="D22" s="805"/>
      <c r="E22" s="806"/>
      <c r="F22" s="806"/>
      <c r="G22" s="793"/>
      <c r="H22" s="804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PedBerTPN!$V$16</f>
        <v/>
      </c>
      <c r="B24" s="523" t="str">
        <f>PedBerTPN!H17</f>
        <v/>
      </c>
      <c r="C24" s="787"/>
      <c r="D24" s="787" t="s">
        <v>63</v>
      </c>
      <c r="E24" s="787" t="s">
        <v>64</v>
      </c>
      <c r="F24" s="788" t="s">
        <v>65</v>
      </c>
      <c r="G24" s="524" t="str">
        <f>PedBerTPN!$W$17</f>
        <v/>
      </c>
      <c r="H24" s="521"/>
    </row>
    <row r="25" spans="1:9" ht="18" customHeight="1" x14ac:dyDescent="0.2">
      <c r="A25" s="869"/>
      <c r="B25" s="525" t="s">
        <v>149</v>
      </c>
      <c r="C25" s="526"/>
      <c r="D25" s="526"/>
      <c r="E25" s="787"/>
      <c r="F25" s="788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7"/>
      <c r="F26" s="788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3" t="s">
        <v>162</v>
      </c>
      <c r="F27" s="853"/>
      <c r="G27" s="794" t="str">
        <f>PedBerTPN!$W$16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1" t="s">
        <v>88</v>
      </c>
      <c r="C29" s="852"/>
      <c r="D29" s="852"/>
      <c r="E29" s="852"/>
      <c r="F29" s="852"/>
      <c r="G29" s="795"/>
      <c r="H29" s="536"/>
    </row>
    <row r="30" spans="1:9" ht="18" customHeight="1" x14ac:dyDescent="0.2">
      <c r="A30" s="868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69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3" t="s">
        <v>163</v>
      </c>
      <c r="F36" s="853"/>
      <c r="G36" s="796" t="str">
        <f>PedBerTPN!$W$3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6" t="s">
        <v>183</v>
      </c>
      <c r="C38" s="857"/>
      <c r="D38" s="857"/>
      <c r="E38" s="857"/>
      <c r="F38" s="858"/>
      <c r="G38" s="536" t="s">
        <v>184</v>
      </c>
      <c r="H38" s="536"/>
    </row>
    <row r="39" spans="1:9" ht="18" customHeight="1" x14ac:dyDescent="0.2">
      <c r="A39" s="547"/>
      <c r="B39" s="846" t="s">
        <v>185</v>
      </c>
      <c r="C39" s="847"/>
      <c r="D39" s="847"/>
      <c r="E39" s="847"/>
      <c r="F39" s="848"/>
      <c r="G39" s="522" t="s">
        <v>186</v>
      </c>
      <c r="H39" s="521"/>
    </row>
    <row r="40" spans="1:9" ht="18" customHeight="1" x14ac:dyDescent="0.2">
      <c r="A40" s="547"/>
      <c r="B40" s="846" t="s">
        <v>187</v>
      </c>
      <c r="C40" s="847"/>
      <c r="D40" s="847"/>
      <c r="E40" s="847"/>
      <c r="F40" s="84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3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5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0" t="str">
        <f>NeoBerInfB!B3</f>
        <v>17:00 uur Afspraken</v>
      </c>
      <c r="D9" s="880"/>
      <c r="E9" s="880"/>
      <c r="F9" s="880"/>
      <c r="G9" s="880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0"/>
      <c r="D10" s="880"/>
      <c r="E10" s="880"/>
      <c r="F10" s="880"/>
      <c r="G10" s="880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0"/>
      <c r="D11" s="880"/>
      <c r="E11" s="880"/>
      <c r="F11" s="880"/>
      <c r="G11" s="880"/>
      <c r="H11" s="646" t="s">
        <v>230</v>
      </c>
      <c r="I11" s="646" t="str">
        <f ca="1">Txt_Pat_AfspraakDat</f>
        <v>24-mei-2018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0"/>
      <c r="D12" s="880"/>
      <c r="E12" s="880"/>
      <c r="F12" s="880"/>
      <c r="G12" s="880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3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3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3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4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4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4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4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4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4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4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4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4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4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3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3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3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3" t="str">
        <f>NeoBerInfB!AI36</f>
        <v/>
      </c>
      <c r="C42" s="638">
        <v>14</v>
      </c>
      <c r="D42" s="881" t="str">
        <f>IF(Var_Neo_InfB_Cont_MedTekst_1="","",Var_Neo_InfB_Cont_MedTekst_1)</f>
        <v/>
      </c>
      <c r="E42" s="881"/>
      <c r="F42" s="881"/>
      <c r="G42" s="881"/>
      <c r="H42" s="881"/>
      <c r="I42" s="881"/>
      <c r="J42" s="881"/>
      <c r="K42" s="882"/>
      <c r="L42" s="881"/>
      <c r="M42" s="881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3" t="str">
        <f>NeoBerInfB!AI37</f>
        <v/>
      </c>
      <c r="C43" s="638">
        <v>15</v>
      </c>
      <c r="D43" s="883" t="str">
        <f>IF(Var_Neo_InfB_Cont_MedTekst_2="","",Var_Neo_InfB_Cont_MedTekst_2)</f>
        <v/>
      </c>
      <c r="E43" s="883"/>
      <c r="F43" s="883"/>
      <c r="G43" s="883"/>
      <c r="H43" s="883"/>
      <c r="I43" s="883"/>
      <c r="J43" s="883"/>
      <c r="K43" s="883"/>
      <c r="L43" s="883"/>
      <c r="M43" s="883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4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4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3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3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3" t="str">
        <f>NeoBerInfB!AI44</f>
        <v/>
      </c>
      <c r="C53" s="638"/>
      <c r="D53" s="638" t="s">
        <v>7455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3" t="str">
        <f>NeoBerInfB!AI45</f>
        <v/>
      </c>
      <c r="C54" s="638"/>
      <c r="D54" s="638" t="s">
        <v>7456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3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3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3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3" t="s">
        <v>4257</v>
      </c>
      <c r="C71" s="644"/>
      <c r="D71" s="644"/>
      <c r="E71" s="643" t="s">
        <v>220</v>
      </c>
      <c r="F71" s="878" t="str">
        <f>IF(_Neo_Lab_Opm=0,"",_Neo_Lab_Opm)</f>
        <v/>
      </c>
      <c r="G71" s="879"/>
      <c r="H71" s="879"/>
      <c r="I71" s="879"/>
      <c r="J71" s="879"/>
      <c r="K71" s="879"/>
      <c r="L71" s="879"/>
      <c r="M71" s="879"/>
      <c r="N71" s="879"/>
      <c r="O71" s="879"/>
      <c r="P71" s="879"/>
      <c r="Q71" s="879"/>
      <c r="R71" s="879"/>
    </row>
    <row r="72" spans="1:18" ht="20.100000000000001" customHeight="1" x14ac:dyDescent="0.2">
      <c r="C72" s="644"/>
      <c r="D72" s="644"/>
      <c r="E72" s="645"/>
      <c r="F72" s="879"/>
      <c r="G72" s="879"/>
      <c r="H72" s="879"/>
      <c r="I72" s="879"/>
      <c r="J72" s="879"/>
      <c r="K72" s="879"/>
      <c r="L72" s="879"/>
      <c r="M72" s="879"/>
      <c r="N72" s="879"/>
      <c r="O72" s="879"/>
      <c r="P72" s="879"/>
      <c r="Q72" s="879"/>
      <c r="R72" s="879"/>
    </row>
    <row r="73" spans="1:18" ht="20.100000000000001" customHeight="1" x14ac:dyDescent="0.2">
      <c r="C73" s="404"/>
      <c r="D73" s="40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7926</v>
      </c>
      <c r="AE3" s="261" t="b">
        <f>B3="17:00 uur Afspraken"</f>
        <v>1</v>
      </c>
      <c r="AJ3" s="261" t="b">
        <f>NOT(B3="Actuele Afspraken")</f>
        <v>1</v>
      </c>
    </row>
    <row r="4" spans="1:56" x14ac:dyDescent="0.2">
      <c r="A4" s="178" t="s">
        <v>468</v>
      </c>
      <c r="B4" s="147">
        <f ca="1">TODAY()-__4_GebDatum+1</f>
        <v>41783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8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9">
        <f t="shared" si="25"/>
        <v>0</v>
      </c>
      <c r="AO23" s="809">
        <f t="shared" si="25"/>
        <v>0</v>
      </c>
      <c r="AP23" s="809">
        <f t="shared" si="25"/>
        <v>0</v>
      </c>
      <c r="AQ23" s="809">
        <f t="shared" si="25"/>
        <v>0</v>
      </c>
      <c r="AR23" s="809">
        <f t="shared" si="25"/>
        <v>0</v>
      </c>
      <c r="AS23" s="809">
        <f t="shared" si="25"/>
        <v>0</v>
      </c>
      <c r="AT23" s="809">
        <f t="shared" si="25"/>
        <v>0</v>
      </c>
      <c r="AU23" s="809">
        <f t="shared" si="25"/>
        <v>0</v>
      </c>
      <c r="AV23" s="809">
        <f t="shared" si="25"/>
        <v>0</v>
      </c>
      <c r="AW23" s="809">
        <f t="shared" si="25"/>
        <v>0</v>
      </c>
      <c r="AX23" s="809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10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8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9">
        <f t="shared" si="25"/>
        <v>0</v>
      </c>
      <c r="AN24" s="809">
        <f t="shared" si="25"/>
        <v>0</v>
      </c>
      <c r="AO24" s="809">
        <f t="shared" si="25"/>
        <v>0</v>
      </c>
      <c r="AP24" s="809">
        <f t="shared" si="25"/>
        <v>0</v>
      </c>
      <c r="AQ24" s="809">
        <f t="shared" si="25"/>
        <v>0</v>
      </c>
      <c r="AR24" s="809">
        <f t="shared" si="25"/>
        <v>0</v>
      </c>
      <c r="AS24" s="809">
        <f t="shared" si="25"/>
        <v>0</v>
      </c>
      <c r="AT24" s="809">
        <f t="shared" si="25"/>
        <v>0</v>
      </c>
      <c r="AU24" s="809">
        <f t="shared" si="25"/>
        <v>0</v>
      </c>
      <c r="AV24" s="809">
        <f t="shared" si="25"/>
        <v>0</v>
      </c>
      <c r="AW24" s="809">
        <f t="shared" si="25"/>
        <v>0</v>
      </c>
      <c r="AX24" s="809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10" t="b">
        <f t="shared" si="21"/>
        <v>0</v>
      </c>
      <c r="AF25" s="261" t="b">
        <f t="shared" si="32"/>
        <v>0</v>
      </c>
      <c r="AG25" s="703" t="b">
        <f t="shared" si="22"/>
        <v>0</v>
      </c>
      <c r="AH25" s="808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9">
        <f t="shared" si="25"/>
        <v>0</v>
      </c>
      <c r="AN25" s="809">
        <f t="shared" si="25"/>
        <v>0</v>
      </c>
      <c r="AO25" s="809">
        <f t="shared" si="25"/>
        <v>0</v>
      </c>
      <c r="AP25" s="809">
        <f t="shared" si="25"/>
        <v>0</v>
      </c>
      <c r="AQ25" s="809">
        <f t="shared" si="25"/>
        <v>0</v>
      </c>
      <c r="AR25" s="809">
        <f t="shared" si="25"/>
        <v>0</v>
      </c>
      <c r="AS25" s="809">
        <f t="shared" si="25"/>
        <v>0</v>
      </c>
      <c r="AT25" s="809">
        <f t="shared" si="25"/>
        <v>0</v>
      </c>
      <c r="AU25" s="809">
        <f t="shared" si="25"/>
        <v>0</v>
      </c>
      <c r="AV25" s="809">
        <f t="shared" si="25"/>
        <v>0</v>
      </c>
      <c r="AW25" s="809">
        <f t="shared" si="25"/>
        <v>0</v>
      </c>
      <c r="AX25" s="809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10" t="b">
        <f t="shared" si="21"/>
        <v>0</v>
      </c>
      <c r="AF26" s="261" t="b">
        <f t="shared" si="32"/>
        <v>0</v>
      </c>
      <c r="AG26" s="703" t="b">
        <f t="shared" si="22"/>
        <v>0</v>
      </c>
      <c r="AH26" s="808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9">
        <f t="shared" si="25"/>
        <v>0</v>
      </c>
      <c r="AN26" s="809">
        <f t="shared" si="25"/>
        <v>0</v>
      </c>
      <c r="AO26" s="809">
        <f t="shared" si="25"/>
        <v>0</v>
      </c>
      <c r="AP26" s="809">
        <f t="shared" si="25"/>
        <v>0</v>
      </c>
      <c r="AQ26" s="809">
        <f t="shared" si="25"/>
        <v>0</v>
      </c>
      <c r="AR26" s="809">
        <f t="shared" si="25"/>
        <v>0</v>
      </c>
      <c r="AS26" s="809">
        <f t="shared" si="25"/>
        <v>0</v>
      </c>
      <c r="AT26" s="809">
        <f t="shared" si="25"/>
        <v>0</v>
      </c>
      <c r="AU26" s="809">
        <f t="shared" si="25"/>
        <v>0</v>
      </c>
      <c r="AV26" s="809">
        <f t="shared" si="25"/>
        <v>0</v>
      </c>
      <c r="AW26" s="809">
        <f t="shared" si="25"/>
        <v>0</v>
      </c>
      <c r="AX26" s="809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10" t="b">
        <f t="shared" si="21"/>
        <v>0</v>
      </c>
      <c r="AF27" s="261" t="b">
        <f t="shared" si="32"/>
        <v>0</v>
      </c>
      <c r="AG27" s="703" t="b">
        <f t="shared" si="22"/>
        <v>0</v>
      </c>
      <c r="AH27" s="808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9">
        <f t="shared" si="25"/>
        <v>0</v>
      </c>
      <c r="AN27" s="809">
        <f t="shared" si="25"/>
        <v>0</v>
      </c>
      <c r="AO27" s="809">
        <f t="shared" si="25"/>
        <v>0</v>
      </c>
      <c r="AP27" s="809">
        <f t="shared" si="25"/>
        <v>0</v>
      </c>
      <c r="AQ27" s="809">
        <f t="shared" si="25"/>
        <v>0</v>
      </c>
      <c r="AR27" s="809">
        <f t="shared" si="25"/>
        <v>0</v>
      </c>
      <c r="AS27" s="809">
        <f t="shared" si="25"/>
        <v>0</v>
      </c>
      <c r="AT27" s="809">
        <f t="shared" si="25"/>
        <v>0</v>
      </c>
      <c r="AU27" s="809">
        <f t="shared" si="25"/>
        <v>0</v>
      </c>
      <c r="AV27" s="809">
        <f t="shared" si="25"/>
        <v>0</v>
      </c>
      <c r="AW27" s="809">
        <f t="shared" si="25"/>
        <v>0</v>
      </c>
      <c r="AX27" s="809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10" t="b">
        <f t="shared" si="21"/>
        <v>0</v>
      </c>
      <c r="AF28" s="261" t="b">
        <f t="shared" si="32"/>
        <v>0</v>
      </c>
      <c r="AG28" s="703" t="b">
        <f t="shared" si="22"/>
        <v>0</v>
      </c>
      <c r="AH28" s="808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9">
        <f t="shared" si="25"/>
        <v>0</v>
      </c>
      <c r="AN28" s="809">
        <f t="shared" si="25"/>
        <v>0</v>
      </c>
      <c r="AO28" s="809">
        <f t="shared" si="25"/>
        <v>0</v>
      </c>
      <c r="AP28" s="809">
        <f t="shared" si="25"/>
        <v>0</v>
      </c>
      <c r="AQ28" s="809">
        <f t="shared" si="25"/>
        <v>0</v>
      </c>
      <c r="AR28" s="809">
        <f t="shared" si="25"/>
        <v>0</v>
      </c>
      <c r="AS28" s="809">
        <f t="shared" si="25"/>
        <v>0</v>
      </c>
      <c r="AT28" s="809">
        <f t="shared" si="25"/>
        <v>0</v>
      </c>
      <c r="AU28" s="809">
        <f t="shared" si="25"/>
        <v>0</v>
      </c>
      <c r="AV28" s="809">
        <f t="shared" si="25"/>
        <v>0</v>
      </c>
      <c r="AW28" s="809">
        <f t="shared" si="25"/>
        <v>0</v>
      </c>
      <c r="AX28" s="809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10" t="b">
        <f t="shared" si="21"/>
        <v>0</v>
      </c>
      <c r="AF29" s="261" t="b">
        <f t="shared" si="32"/>
        <v>0</v>
      </c>
      <c r="AG29" s="703" t="b">
        <f t="shared" si="22"/>
        <v>0</v>
      </c>
      <c r="AH29" s="808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9">
        <f t="shared" si="25"/>
        <v>0</v>
      </c>
      <c r="AN29" s="809">
        <f t="shared" si="25"/>
        <v>0</v>
      </c>
      <c r="AO29" s="809">
        <f t="shared" si="25"/>
        <v>0</v>
      </c>
      <c r="AP29" s="809">
        <f t="shared" si="25"/>
        <v>0</v>
      </c>
      <c r="AQ29" s="809">
        <f t="shared" si="25"/>
        <v>0</v>
      </c>
      <c r="AR29" s="809">
        <f t="shared" si="25"/>
        <v>0</v>
      </c>
      <c r="AS29" s="809">
        <f t="shared" si="25"/>
        <v>0</v>
      </c>
      <c r="AT29" s="809">
        <f t="shared" si="25"/>
        <v>0</v>
      </c>
      <c r="AU29" s="809">
        <f t="shared" si="25"/>
        <v>0</v>
      </c>
      <c r="AV29" s="809">
        <f t="shared" si="25"/>
        <v>0</v>
      </c>
      <c r="AW29" s="809">
        <f t="shared" si="25"/>
        <v>0</v>
      </c>
      <c r="AX29" s="809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10" t="b">
        <f t="shared" si="21"/>
        <v>0</v>
      </c>
      <c r="AF30" s="261" t="b">
        <f t="shared" si="32"/>
        <v>0</v>
      </c>
      <c r="AG30" s="703" t="b">
        <f t="shared" si="22"/>
        <v>0</v>
      </c>
      <c r="AH30" s="808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9">
        <f t="shared" si="25"/>
        <v>0</v>
      </c>
      <c r="AN30" s="809">
        <f t="shared" si="25"/>
        <v>0</v>
      </c>
      <c r="AO30" s="809">
        <f t="shared" si="25"/>
        <v>0</v>
      </c>
      <c r="AP30" s="809">
        <f t="shared" si="25"/>
        <v>0</v>
      </c>
      <c r="AQ30" s="809">
        <f t="shared" si="25"/>
        <v>0</v>
      </c>
      <c r="AR30" s="809">
        <f t="shared" si="25"/>
        <v>0</v>
      </c>
      <c r="AS30" s="809">
        <f t="shared" si="25"/>
        <v>0</v>
      </c>
      <c r="AT30" s="809">
        <f t="shared" si="25"/>
        <v>0</v>
      </c>
      <c r="AU30" s="809">
        <f t="shared" si="25"/>
        <v>0</v>
      </c>
      <c r="AV30" s="809">
        <f t="shared" si="25"/>
        <v>0</v>
      </c>
      <c r="AW30" s="809">
        <f t="shared" si="25"/>
        <v>0</v>
      </c>
      <c r="AX30" s="809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10" t="b">
        <f t="shared" si="21"/>
        <v>0</v>
      </c>
      <c r="AF31" s="261" t="b">
        <f t="shared" si="32"/>
        <v>0</v>
      </c>
      <c r="AG31" s="703" t="b">
        <f t="shared" si="22"/>
        <v>0</v>
      </c>
      <c r="AH31" s="808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9">
        <f t="shared" si="25"/>
        <v>0</v>
      </c>
      <c r="AN31" s="809">
        <f t="shared" si="25"/>
        <v>0</v>
      </c>
      <c r="AO31" s="809">
        <f t="shared" si="25"/>
        <v>0</v>
      </c>
      <c r="AP31" s="809">
        <f t="shared" si="25"/>
        <v>0</v>
      </c>
      <c r="AQ31" s="809">
        <f t="shared" si="25"/>
        <v>0</v>
      </c>
      <c r="AR31" s="809">
        <f t="shared" si="25"/>
        <v>0</v>
      </c>
      <c r="AS31" s="809">
        <f t="shared" si="25"/>
        <v>0</v>
      </c>
      <c r="AT31" s="809">
        <f t="shared" si="25"/>
        <v>0</v>
      </c>
      <c r="AU31" s="809">
        <f t="shared" si="25"/>
        <v>0</v>
      </c>
      <c r="AV31" s="809">
        <f t="shared" si="25"/>
        <v>0</v>
      </c>
      <c r="AW31" s="809">
        <f t="shared" si="25"/>
        <v>0</v>
      </c>
      <c r="AX31" s="809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10" t="b">
        <f t="shared" si="21"/>
        <v>0</v>
      </c>
      <c r="AF32" s="261" t="b">
        <f t="shared" si="32"/>
        <v>0</v>
      </c>
      <c r="AG32" s="703" t="b">
        <f t="shared" si="22"/>
        <v>0</v>
      </c>
      <c r="AH32" s="808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9">
        <f t="shared" si="25"/>
        <v>0</v>
      </c>
      <c r="AN32" s="809">
        <f t="shared" si="25"/>
        <v>0</v>
      </c>
      <c r="AO32" s="809">
        <f t="shared" si="25"/>
        <v>0</v>
      </c>
      <c r="AP32" s="809">
        <f t="shared" si="25"/>
        <v>0</v>
      </c>
      <c r="AQ32" s="809">
        <f t="shared" si="25"/>
        <v>0</v>
      </c>
      <c r="AR32" s="809">
        <f t="shared" si="25"/>
        <v>0</v>
      </c>
      <c r="AS32" s="809">
        <f t="shared" si="25"/>
        <v>0</v>
      </c>
      <c r="AT32" s="809">
        <f t="shared" si="25"/>
        <v>0</v>
      </c>
      <c r="AU32" s="809">
        <f t="shared" si="25"/>
        <v>0</v>
      </c>
      <c r="AV32" s="809">
        <f t="shared" si="25"/>
        <v>0</v>
      </c>
      <c r="AW32" s="809">
        <f t="shared" si="25"/>
        <v>0</v>
      </c>
      <c r="AX32" s="809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9">
        <f t="shared" si="25"/>
        <v>0</v>
      </c>
      <c r="AN33" s="809">
        <f t="shared" si="25"/>
        <v>0</v>
      </c>
      <c r="AO33" s="809">
        <f t="shared" si="25"/>
        <v>0</v>
      </c>
      <c r="AP33" s="809">
        <f t="shared" si="25"/>
        <v>0</v>
      </c>
      <c r="AQ33" s="809">
        <f t="shared" si="25"/>
        <v>0</v>
      </c>
      <c r="AR33" s="809">
        <f t="shared" si="25"/>
        <v>0</v>
      </c>
      <c r="AS33" s="809">
        <f t="shared" si="25"/>
        <v>0</v>
      </c>
      <c r="AT33" s="809">
        <f t="shared" si="25"/>
        <v>0</v>
      </c>
      <c r="AU33" s="809">
        <f t="shared" si="25"/>
        <v>0</v>
      </c>
      <c r="AV33" s="809">
        <f t="shared" si="25"/>
        <v>0</v>
      </c>
      <c r="AW33" s="809">
        <f t="shared" si="25"/>
        <v>0</v>
      </c>
      <c r="AX33" s="809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9">
        <f t="shared" si="25"/>
        <v>0</v>
      </c>
      <c r="AN34" s="809">
        <f t="shared" si="25"/>
        <v>0</v>
      </c>
      <c r="AO34" s="809">
        <f t="shared" si="25"/>
        <v>0</v>
      </c>
      <c r="AP34" s="809">
        <f t="shared" si="25"/>
        <v>0</v>
      </c>
      <c r="AQ34" s="809">
        <f t="shared" si="25"/>
        <v>0</v>
      </c>
      <c r="AR34" s="809">
        <f t="shared" si="25"/>
        <v>0</v>
      </c>
      <c r="AS34" s="809">
        <f t="shared" si="25"/>
        <v>0</v>
      </c>
      <c r="AT34" s="809">
        <f t="shared" si="25"/>
        <v>0</v>
      </c>
      <c r="AU34" s="809">
        <f t="shared" si="25"/>
        <v>0</v>
      </c>
      <c r="AV34" s="809">
        <f t="shared" si="25"/>
        <v>0</v>
      </c>
      <c r="AW34" s="809">
        <f t="shared" si="25"/>
        <v>0</v>
      </c>
      <c r="AX34" s="809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9">
        <f t="shared" si="25"/>
        <v>0</v>
      </c>
      <c r="AN35" s="809">
        <f t="shared" si="25"/>
        <v>0</v>
      </c>
      <c r="AO35" s="809">
        <f t="shared" si="25"/>
        <v>0</v>
      </c>
      <c r="AP35" s="809">
        <f t="shared" si="25"/>
        <v>0</v>
      </c>
      <c r="AQ35" s="809">
        <f t="shared" si="25"/>
        <v>0</v>
      </c>
      <c r="AR35" s="809">
        <f t="shared" si="25"/>
        <v>0</v>
      </c>
      <c r="AS35" s="809">
        <f t="shared" si="25"/>
        <v>0</v>
      </c>
      <c r="AT35" s="809">
        <f t="shared" si="25"/>
        <v>0</v>
      </c>
      <c r="AU35" s="809">
        <f t="shared" si="25"/>
        <v>0</v>
      </c>
      <c r="AV35" s="809">
        <f t="shared" si="25"/>
        <v>0</v>
      </c>
      <c r="AW35" s="809">
        <f t="shared" si="25"/>
        <v>0</v>
      </c>
      <c r="AX35" s="809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79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4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4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4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4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4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4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4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6">
        <f ca="1">TODAY()</f>
        <v>43244</v>
      </c>
      <c r="J2" s="886"/>
      <c r="K2" s="886"/>
      <c r="L2" s="104" t="s">
        <v>6930</v>
      </c>
      <c r="M2" s="887">
        <f ca="1">NOW()</f>
        <v>43244.928663888888</v>
      </c>
      <c r="N2" s="887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8" t="s">
        <v>403</v>
      </c>
      <c r="N5" s="889"/>
      <c r="O5" s="890" t="s">
        <v>5094</v>
      </c>
      <c r="P5" s="891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4" t="str">
        <f>StringReplaceEPI( IF(A24&lt;&gt;"",IF(NeoBerInfB!B23&gt;1,INDEX(Tbl_Neo_MedIV,NeoBerInfB!B23,1),""),""))</f>
        <v/>
      </c>
      <c r="D24" s="885"/>
      <c r="E24" s="885"/>
      <c r="F24" s="885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4" t="str">
        <f>StringReplaceEPI( IF(A27&lt;&gt;"",IF(NeoBerInfB!B24&gt;1,INDEX(Tbl_Neo_MedIV,NeoBerInfB!B24,1),""),""))</f>
        <v/>
      </c>
      <c r="D27" s="885"/>
      <c r="E27" s="885"/>
      <c r="F27" s="885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4" t="str">
        <f>StringReplaceEPI( IF(A30&lt;&gt;"",IF(NeoBerInfB!B25&gt;1,INDEX(Tbl_Neo_MedIV,NeoBerInfB!B25,1),""),""))</f>
        <v/>
      </c>
      <c r="D30" s="885"/>
      <c r="E30" s="885"/>
      <c r="F30" s="885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4" t="str">
        <f>StringReplaceEPI( IF(A33&lt;&gt;"",IF(NeoBerInfB!B26&gt;1,INDEX(Tbl_Neo_MedIV,NeoBerInfB!B26,1),""),""))</f>
        <v/>
      </c>
      <c r="D33" s="885"/>
      <c r="E33" s="885"/>
      <c r="F33" s="885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4" t="str">
        <f>StringReplaceEPI( IF(A36&lt;&gt;"",IF(NeoBerInfB!B27&gt;1,INDEX(Tbl_Neo_MedIV,NeoBerInfB!B27,1),""),""))</f>
        <v/>
      </c>
      <c r="D36" s="885"/>
      <c r="E36" s="885"/>
      <c r="F36" s="885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4" t="str">
        <f>StringReplaceEPI(IF(A39&lt;&gt;"",IF(NeoBerInfB!B28&gt;1,INDEX(Tbl_Neo_MedIV,NeoBerInfB!B28,1),""),""))</f>
        <v/>
      </c>
      <c r="D39" s="885"/>
      <c r="E39" s="885"/>
      <c r="F39" s="885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4" t="str">
        <f>StringReplaceEPI(IF(A42&lt;&gt;"",IF(NeoBerInfB!B29&gt;1,INDEX(Tbl_Neo_MedIV,NeoBerInfB!B29,1),""),""))</f>
        <v/>
      </c>
      <c r="D42" s="885"/>
      <c r="E42" s="885"/>
      <c r="F42" s="885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4" t="str">
        <f>StringReplaceEPI(IF(A45&lt;&gt;"",IF(NeoBerInfB!B30&gt;1,INDEX(Tbl_Neo_MedIV,NeoBerInfB!B30,1),""),""))</f>
        <v/>
      </c>
      <c r="D45" s="885"/>
      <c r="E45" s="885"/>
      <c r="F45" s="885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4" t="str">
        <f>StringReplaceEPI(IF(A48&lt;&gt;"",IF(NeoBerInfB!B31&gt;1,INDEX(Tbl_Neo_MedIV,NeoBerInfB!B31,1),""),""))</f>
        <v/>
      </c>
      <c r="D48" s="885"/>
      <c r="E48" s="885"/>
      <c r="F48" s="885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4" t="str">
        <f>StringReplaceEPI(IF(A51&lt;&gt;"",IF(NeoBerInfB!B32&gt;1,INDEX(Tbl_Neo_MedIV,NeoBerInfB!B32,1),""),""))</f>
        <v/>
      </c>
      <c r="D51" s="885"/>
      <c r="E51" s="885"/>
      <c r="F51" s="885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13"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7656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7683</v>
      </c>
      <c r="Q7" s="745">
        <v>1</v>
      </c>
      <c r="R7" s="745" t="s">
        <v>4882</v>
      </c>
      <c r="S7" s="745" t="s">
        <v>7684</v>
      </c>
      <c r="T7" s="747" t="s">
        <v>7657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7687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7658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7685</v>
      </c>
      <c r="Q26" s="745">
        <v>1</v>
      </c>
      <c r="R26" s="745" t="s">
        <v>4882</v>
      </c>
      <c r="S26" s="745" t="s">
        <v>7686</v>
      </c>
      <c r="T26" s="747" t="s">
        <v>7657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2" t="s">
        <v>7158</v>
      </c>
      <c r="C30" s="892" t="s">
        <v>7158</v>
      </c>
      <c r="D30" s="892" t="s">
        <v>7158</v>
      </c>
      <c r="E30" s="892" t="s">
        <v>7158</v>
      </c>
      <c r="F30" s="892" t="s">
        <v>7158</v>
      </c>
      <c r="G30" s="892" t="s">
        <v>7158</v>
      </c>
      <c r="H30" s="892" t="s">
        <v>7158</v>
      </c>
      <c r="I30" s="892" t="s">
        <v>7158</v>
      </c>
      <c r="J30" s="892" t="s">
        <v>7158</v>
      </c>
      <c r="K30" s="892" t="s">
        <v>7158</v>
      </c>
      <c r="L30" s="892" t="s">
        <v>7158</v>
      </c>
    </row>
    <row r="31" spans="1:22" x14ac:dyDescent="0.2">
      <c r="B31" s="892" t="s">
        <v>7158</v>
      </c>
      <c r="C31" s="892" t="s">
        <v>7158</v>
      </c>
      <c r="D31" s="892" t="s">
        <v>7158</v>
      </c>
      <c r="E31" s="892" t="s">
        <v>7158</v>
      </c>
      <c r="F31" s="892" t="s">
        <v>7158</v>
      </c>
      <c r="G31" s="892" t="s">
        <v>7158</v>
      </c>
      <c r="H31" s="892" t="s">
        <v>7158</v>
      </c>
      <c r="I31" s="892" t="s">
        <v>7158</v>
      </c>
      <c r="J31" s="892" t="s">
        <v>7158</v>
      </c>
      <c r="K31" s="892" t="s">
        <v>7158</v>
      </c>
      <c r="L31" s="892" t="s">
        <v>7158</v>
      </c>
    </row>
    <row r="32" spans="1:22" x14ac:dyDescent="0.2">
      <c r="B32" s="892" t="s">
        <v>7158</v>
      </c>
      <c r="C32" s="892" t="s">
        <v>7158</v>
      </c>
      <c r="D32" s="892" t="s">
        <v>7158</v>
      </c>
      <c r="E32" s="892" t="s">
        <v>7158</v>
      </c>
      <c r="F32" s="892" t="s">
        <v>7158</v>
      </c>
      <c r="G32" s="892" t="s">
        <v>7158</v>
      </c>
      <c r="H32" s="892" t="s">
        <v>7158</v>
      </c>
      <c r="I32" s="892" t="s">
        <v>7158</v>
      </c>
      <c r="J32" s="892" t="s">
        <v>7158</v>
      </c>
      <c r="K32" s="892" t="s">
        <v>7158</v>
      </c>
      <c r="L32" s="892" t="s">
        <v>7158</v>
      </c>
    </row>
    <row r="33" spans="2:12" x14ac:dyDescent="0.2">
      <c r="B33" s="892" t="s">
        <v>7158</v>
      </c>
      <c r="C33" s="892" t="s">
        <v>7158</v>
      </c>
      <c r="D33" s="892" t="s">
        <v>7158</v>
      </c>
      <c r="E33" s="892" t="s">
        <v>7158</v>
      </c>
      <c r="F33" s="892" t="s">
        <v>7158</v>
      </c>
      <c r="G33" s="892" t="s">
        <v>7158</v>
      </c>
      <c r="H33" s="892" t="s">
        <v>7158</v>
      </c>
      <c r="I33" s="892" t="s">
        <v>7158</v>
      </c>
      <c r="J33" s="892" t="s">
        <v>7158</v>
      </c>
      <c r="K33" s="892" t="s">
        <v>7158</v>
      </c>
      <c r="L33" s="892" t="s">
        <v>7158</v>
      </c>
    </row>
    <row r="34" spans="2:12" x14ac:dyDescent="0.2">
      <c r="B34" s="892" t="s">
        <v>7158</v>
      </c>
      <c r="C34" s="892" t="s">
        <v>7158</v>
      </c>
      <c r="D34" s="892" t="s">
        <v>7158</v>
      </c>
      <c r="E34" s="892" t="s">
        <v>7158</v>
      </c>
      <c r="F34" s="892" t="s">
        <v>7158</v>
      </c>
      <c r="G34" s="892" t="s">
        <v>7158</v>
      </c>
      <c r="H34" s="892" t="s">
        <v>7158</v>
      </c>
      <c r="I34" s="892" t="s">
        <v>7158</v>
      </c>
      <c r="J34" s="892" t="s">
        <v>7158</v>
      </c>
      <c r="K34" s="892" t="s">
        <v>7158</v>
      </c>
      <c r="L34" s="892" t="s">
        <v>7158</v>
      </c>
    </row>
    <row r="35" spans="2:12" x14ac:dyDescent="0.2">
      <c r="B35" s="892" t="s">
        <v>7158</v>
      </c>
      <c r="C35" s="892" t="s">
        <v>7158</v>
      </c>
      <c r="D35" s="892" t="s">
        <v>7158</v>
      </c>
      <c r="E35" s="892" t="s">
        <v>7158</v>
      </c>
      <c r="F35" s="892" t="s">
        <v>7158</v>
      </c>
      <c r="G35" s="892" t="s">
        <v>7158</v>
      </c>
      <c r="H35" s="892" t="s">
        <v>7158</v>
      </c>
      <c r="I35" s="892" t="s">
        <v>7158</v>
      </c>
      <c r="J35" s="892" t="s">
        <v>7158</v>
      </c>
      <c r="K35" s="892" t="s">
        <v>7158</v>
      </c>
      <c r="L35" s="892" t="s">
        <v>7158</v>
      </c>
    </row>
    <row r="36" spans="2:12" x14ac:dyDescent="0.2">
      <c r="B36" s="892" t="s">
        <v>7158</v>
      </c>
      <c r="C36" s="892" t="s">
        <v>7158</v>
      </c>
      <c r="D36" s="892" t="s">
        <v>7158</v>
      </c>
      <c r="E36" s="892" t="s">
        <v>7158</v>
      </c>
      <c r="F36" s="892" t="s">
        <v>7158</v>
      </c>
      <c r="G36" s="892" t="s">
        <v>7158</v>
      </c>
      <c r="H36" s="892" t="s">
        <v>7158</v>
      </c>
      <c r="I36" s="892" t="s">
        <v>7158</v>
      </c>
      <c r="J36" s="892" t="s">
        <v>7158</v>
      </c>
      <c r="K36" s="892" t="s">
        <v>7158</v>
      </c>
      <c r="L36" s="892" t="s">
        <v>7158</v>
      </c>
    </row>
    <row r="37" spans="2:12" x14ac:dyDescent="0.2">
      <c r="B37" s="892" t="s">
        <v>7158</v>
      </c>
      <c r="C37" s="892" t="s">
        <v>7158</v>
      </c>
      <c r="D37" s="892" t="s">
        <v>7158</v>
      </c>
      <c r="E37" s="892" t="s">
        <v>7158</v>
      </c>
      <c r="F37" s="892" t="s">
        <v>7158</v>
      </c>
      <c r="G37" s="892" t="s">
        <v>7158</v>
      </c>
      <c r="H37" s="892" t="s">
        <v>7158</v>
      </c>
      <c r="I37" s="892" t="s">
        <v>7158</v>
      </c>
      <c r="J37" s="892" t="s">
        <v>7158</v>
      </c>
      <c r="K37" s="892" t="s">
        <v>7158</v>
      </c>
      <c r="L37" s="892" t="s">
        <v>7158</v>
      </c>
    </row>
    <row r="38" spans="2:12" x14ac:dyDescent="0.2">
      <c r="B38" s="892" t="s">
        <v>7158</v>
      </c>
      <c r="C38" s="892" t="s">
        <v>7158</v>
      </c>
      <c r="D38" s="892" t="s">
        <v>7158</v>
      </c>
      <c r="E38" s="892" t="s">
        <v>7158</v>
      </c>
      <c r="F38" s="892" t="s">
        <v>7158</v>
      </c>
      <c r="G38" s="892" t="s">
        <v>7158</v>
      </c>
      <c r="H38" s="892" t="s">
        <v>7158</v>
      </c>
      <c r="I38" s="892" t="s">
        <v>7158</v>
      </c>
      <c r="J38" s="892" t="s">
        <v>7158</v>
      </c>
      <c r="K38" s="892" t="s">
        <v>7158</v>
      </c>
      <c r="L38" s="892" t="s">
        <v>7158</v>
      </c>
    </row>
    <row r="39" spans="2:12" x14ac:dyDescent="0.2">
      <c r="B39" s="892" t="s">
        <v>7158</v>
      </c>
      <c r="C39" s="892" t="s">
        <v>7158</v>
      </c>
      <c r="D39" s="892" t="s">
        <v>7158</v>
      </c>
      <c r="E39" s="892" t="s">
        <v>7158</v>
      </c>
      <c r="F39" s="892" t="s">
        <v>7158</v>
      </c>
      <c r="G39" s="892" t="s">
        <v>7158</v>
      </c>
      <c r="H39" s="892" t="s">
        <v>7158</v>
      </c>
      <c r="I39" s="892" t="s">
        <v>7158</v>
      </c>
      <c r="J39" s="892" t="s">
        <v>7158</v>
      </c>
      <c r="K39" s="892" t="s">
        <v>7158</v>
      </c>
      <c r="L39" s="892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24-mei-2018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5" t="str">
        <f>IF(_Neo_AfsprD_Wondkweek=0,"",_Neo_AfsprD_Wondkweek)</f>
        <v/>
      </c>
      <c r="I31" s="742"/>
      <c r="J31" s="893" t="str">
        <f>IF(NeoBerAfspr!J31=0,"",NeoBerAfspr!J31)</f>
        <v/>
      </c>
      <c r="K31" s="893"/>
      <c r="L31" s="893"/>
    </row>
    <row r="32" spans="3:15" ht="18" customHeight="1" x14ac:dyDescent="0.2">
      <c r="C32" s="455"/>
      <c r="H32" s="815"/>
      <c r="I32" s="742"/>
      <c r="J32" s="893"/>
      <c r="K32" s="893"/>
      <c r="L32" s="893"/>
    </row>
    <row r="33" spans="3:14" ht="18" customHeight="1" x14ac:dyDescent="0.2">
      <c r="H33" s="815"/>
      <c r="I33" s="742"/>
      <c r="J33" s="893"/>
      <c r="K33" s="893"/>
      <c r="L33" s="893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24-mei-2018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4" t="str">
        <f>IF(_Neo_Lab_Opm=0,"",_Neo_Lab_Opm)</f>
        <v/>
      </c>
      <c r="D41" s="895"/>
      <c r="E41" s="895"/>
      <c r="F41" s="895"/>
      <c r="G41" s="895"/>
      <c r="H41" s="895"/>
      <c r="I41" s="895"/>
      <c r="J41" s="895"/>
      <c r="K41" s="895"/>
      <c r="L41" s="895"/>
      <c r="M41" s="895"/>
      <c r="N41" s="895"/>
      <c r="O41" s="895"/>
      <c r="P41" s="895"/>
      <c r="Q41" s="895"/>
      <c r="R41" s="895"/>
      <c r="S41" s="895"/>
      <c r="T41" s="895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6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7"/>
      <c r="F21" s="897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7" t="s">
        <v>7373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78" t="s">
        <v>7374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7375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9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0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1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899">
        <f ca="1">TODAY()</f>
        <v>43244</v>
      </c>
      <c r="N1" s="900"/>
      <c r="O1" s="549"/>
      <c r="P1" s="549"/>
      <c r="Q1" s="56">
        <f ca="1">NOW()</f>
        <v>43244.928663888888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1">
        <f>__0_PatNum</f>
        <v>0</v>
      </c>
      <c r="N3" s="901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2" t="str">
        <f ca="1">Txt_Pat_GeboorteDat</f>
        <v/>
      </c>
      <c r="N5" s="902"/>
      <c r="O5" s="902"/>
      <c r="P5" s="902"/>
      <c r="Q5" s="902"/>
      <c r="R5" s="902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3" t="str">
        <f ca="1">Txt_Pat_AfspraakDat</f>
        <v>24-mei-2018</v>
      </c>
      <c r="E9" s="903"/>
      <c r="F9" s="900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4" t="str">
        <f ca="1">Txt_Pat_Leeftijd</f>
        <v/>
      </c>
      <c r="J10" s="900"/>
      <c r="K10" s="900"/>
      <c r="L10" s="900"/>
      <c r="M10" s="900"/>
      <c r="N10" s="900"/>
      <c r="O10" s="900"/>
      <c r="P10" s="900"/>
      <c r="Q10" s="905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8" t="s">
        <v>89</v>
      </c>
      <c r="C69" s="898"/>
      <c r="D69" s="898"/>
      <c r="E69" s="898"/>
      <c r="F69" s="898"/>
      <c r="G69" s="898"/>
      <c r="H69" s="898"/>
      <c r="I69" s="898"/>
      <c r="J69" s="898"/>
      <c r="K69" s="898"/>
      <c r="L69" s="898"/>
      <c r="M69" s="898"/>
      <c r="N69" s="898"/>
      <c r="O69" s="898"/>
      <c r="P69" s="898"/>
      <c r="Q69" s="898"/>
      <c r="R69" s="898"/>
      <c r="S69" s="898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8" t="s">
        <v>57</v>
      </c>
      <c r="C80" s="898"/>
      <c r="D80" s="898"/>
      <c r="E80" s="898"/>
      <c r="F80" s="898"/>
      <c r="G80" s="898"/>
      <c r="H80" s="898"/>
      <c r="I80" s="898"/>
      <c r="J80" s="898"/>
      <c r="K80" s="898"/>
      <c r="L80" s="898"/>
      <c r="M80" s="898"/>
      <c r="N80" s="898"/>
      <c r="O80" s="898"/>
      <c r="P80" s="898"/>
      <c r="Q80" s="898"/>
      <c r="R80" s="898"/>
      <c r="S80" s="898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7499</v>
      </c>
      <c r="H1" s="916" t="s">
        <v>397</v>
      </c>
      <c r="I1" s="916"/>
      <c r="J1" s="920" t="str">
        <f ca="1">DateToString(TODAY())</f>
        <v>24-mei-2018</v>
      </c>
      <c r="K1" s="920"/>
      <c r="L1" s="920"/>
      <c r="M1" s="916" t="s">
        <v>7041</v>
      </c>
      <c r="N1" s="916"/>
      <c r="O1" s="916">
        <f>__1_Bed</f>
        <v>0</v>
      </c>
      <c r="P1" s="916"/>
    </row>
    <row r="2" spans="1:17" x14ac:dyDescent="0.2">
      <c r="B2" s="915" t="s">
        <v>396</v>
      </c>
      <c r="C2" s="915"/>
      <c r="D2" s="921" t="str">
        <f>__3_VoorNaam&amp;" "&amp;__2_AchterNaam</f>
        <v xml:space="preserve"> </v>
      </c>
      <c r="E2" s="921"/>
      <c r="F2" s="921"/>
      <c r="G2" s="921"/>
      <c r="H2" s="916" t="s">
        <v>400</v>
      </c>
      <c r="I2" s="916"/>
      <c r="J2" s="901" t="str">
        <f>IF(OR(_User_Type="Artsen",_User_Type="Supervisor"), _User_LastName&amp;", "&amp;_User_FirstName,"")</f>
        <v/>
      </c>
      <c r="K2" s="901"/>
      <c r="L2" s="901"/>
      <c r="M2" s="916" t="s">
        <v>398</v>
      </c>
      <c r="N2" s="916"/>
      <c r="O2" s="922">
        <f ca="1">NOW()</f>
        <v>43244.928663773149</v>
      </c>
      <c r="P2" s="922"/>
    </row>
    <row r="3" spans="1:17" x14ac:dyDescent="0.2">
      <c r="B3" s="261" t="s">
        <v>7039</v>
      </c>
      <c r="D3" s="901" t="str">
        <f>Txt_Pat_PatNo</f>
        <v/>
      </c>
      <c r="E3" s="901"/>
      <c r="H3" s="915" t="s">
        <v>7040</v>
      </c>
      <c r="I3" s="915"/>
      <c r="J3" s="60">
        <f>(_Pat_Gewicht)</f>
        <v>0</v>
      </c>
      <c r="K3" s="261" t="s">
        <v>483</v>
      </c>
      <c r="L3" s="62"/>
      <c r="M3" s="916" t="s">
        <v>413</v>
      </c>
      <c r="N3" s="916"/>
      <c r="O3" s="915"/>
      <c r="P3" s="915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9" t="e">
        <f>StringReplaceEPI(INDEX(Tbl_Neo_BerMedCont,A5,10))&amp;" "&amp;D4&amp;" "&amp;E4</f>
        <v>#VALUE!</v>
      </c>
      <c r="E5" s="885"/>
      <c r="F5" s="885"/>
      <c r="G5" s="885"/>
      <c r="H5" s="885"/>
      <c r="I5" s="776" t="e">
        <f>INDEX(Tbl_Neo_BerMedCont,A5,11)</f>
        <v>#VALUE!</v>
      </c>
      <c r="J5" s="776" t="e">
        <f>INDEX(Tbl_Neo_BerMedCont,A5,14)&amp;" = "</f>
        <v>#VALUE!</v>
      </c>
      <c r="K5" s="776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7" t="s">
        <v>4901</v>
      </c>
      <c r="C9" s="917"/>
      <c r="D9" s="917"/>
      <c r="E9" s="917"/>
      <c r="F9" s="917"/>
      <c r="G9" s="917"/>
      <c r="H9" s="917"/>
      <c r="I9" s="917"/>
      <c r="J9" s="918" t="s">
        <v>5093</v>
      </c>
      <c r="K9" s="918"/>
      <c r="L9" s="918"/>
      <c r="M9" s="918" t="s">
        <v>4902</v>
      </c>
      <c r="N9" s="918"/>
      <c r="O9" s="918" t="s">
        <v>4903</v>
      </c>
      <c r="P9" s="918"/>
      <c r="Q9" s="62"/>
    </row>
    <row r="10" spans="1:17" ht="15.75" customHeight="1" x14ac:dyDescent="0.2">
      <c r="A10" s="686"/>
      <c r="B10" s="914" t="e">
        <f>"Product: "&amp;INDEX(Tbl_Neo_BerMedCont,A5,20)</f>
        <v>#VALUE!</v>
      </c>
      <c r="C10" s="914"/>
      <c r="D10" s="914"/>
      <c r="E10" s="914"/>
      <c r="F10" s="914"/>
      <c r="G10" s="914"/>
      <c r="H10" s="914"/>
      <c r="I10" s="914"/>
      <c r="J10" s="914"/>
      <c r="K10" s="914"/>
      <c r="L10" s="914"/>
      <c r="M10" s="914"/>
      <c r="N10" s="914"/>
      <c r="O10" s="914"/>
      <c r="P10" s="914"/>
      <c r="Q10" s="62"/>
    </row>
    <row r="11" spans="1:17" ht="15.75" customHeight="1" x14ac:dyDescent="0.2">
      <c r="A11" s="686"/>
      <c r="B11" s="914"/>
      <c r="C11" s="914"/>
      <c r="D11" s="914"/>
      <c r="E11" s="914"/>
      <c r="F11" s="914"/>
      <c r="G11" s="914"/>
      <c r="H11" s="914"/>
      <c r="I11" s="914"/>
      <c r="J11" s="914"/>
      <c r="K11" s="914"/>
      <c r="L11" s="914"/>
      <c r="M11" s="914"/>
      <c r="N11" s="914"/>
      <c r="O11" s="914"/>
      <c r="P11" s="914"/>
      <c r="Q11" s="62"/>
    </row>
    <row r="12" spans="1:17" ht="9.9499999999999993" customHeight="1" x14ac:dyDescent="0.2">
      <c r="A12" s="686"/>
      <c r="B12" s="914"/>
      <c r="C12" s="914"/>
      <c r="D12" s="914"/>
      <c r="E12" s="914"/>
      <c r="F12" s="914"/>
      <c r="G12" s="914"/>
      <c r="H12" s="914"/>
      <c r="I12" s="914"/>
      <c r="J12" s="914"/>
      <c r="K12" s="914"/>
      <c r="L12" s="914"/>
      <c r="M12" s="914"/>
      <c r="N12" s="914"/>
      <c r="O12" s="914"/>
      <c r="P12" s="914"/>
      <c r="Q12" s="62"/>
    </row>
    <row r="13" spans="1:17" ht="15.75" customHeight="1" x14ac:dyDescent="0.2">
      <c r="A13" s="686"/>
      <c r="B13" s="914" t="str">
        <f>"Oplosmiddel: "&amp;IFERROR( VLOOKUP(J6,Tbl_Glob_ParEnt,14,FALSE),"")</f>
        <v xml:space="preserve">Oplosmiddel: </v>
      </c>
      <c r="C13" s="914"/>
      <c r="D13" s="914"/>
      <c r="E13" s="914"/>
      <c r="F13" s="914"/>
      <c r="G13" s="914"/>
      <c r="H13" s="914"/>
      <c r="I13" s="914"/>
      <c r="J13" s="914"/>
      <c r="K13" s="914"/>
      <c r="L13" s="914"/>
      <c r="M13" s="914"/>
      <c r="N13" s="914"/>
      <c r="O13" s="914"/>
      <c r="P13" s="914"/>
      <c r="Q13" s="62"/>
    </row>
    <row r="14" spans="1:17" ht="15.75" customHeight="1" x14ac:dyDescent="0.2">
      <c r="A14" s="686"/>
      <c r="B14" s="914"/>
      <c r="C14" s="914"/>
      <c r="D14" s="914"/>
      <c r="E14" s="914"/>
      <c r="F14" s="914"/>
      <c r="G14" s="914"/>
      <c r="H14" s="914"/>
      <c r="I14" s="914"/>
      <c r="J14" s="914"/>
      <c r="K14" s="914"/>
      <c r="L14" s="914"/>
      <c r="M14" s="914"/>
      <c r="N14" s="914"/>
      <c r="O14" s="914"/>
      <c r="P14" s="914"/>
      <c r="Q14" s="62"/>
    </row>
    <row r="15" spans="1:17" ht="15.75" customHeight="1" x14ac:dyDescent="0.2">
      <c r="A15" s="686"/>
      <c r="B15" s="914"/>
      <c r="C15" s="914"/>
      <c r="D15" s="914"/>
      <c r="E15" s="914"/>
      <c r="F15" s="914"/>
      <c r="G15" s="914"/>
      <c r="H15" s="914"/>
      <c r="I15" s="914"/>
      <c r="J15" s="914"/>
      <c r="K15" s="914"/>
      <c r="L15" s="914"/>
      <c r="M15" s="914"/>
      <c r="N15" s="914"/>
      <c r="O15" s="914"/>
      <c r="P15" s="914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3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3"/>
      <c r="D19" s="913"/>
      <c r="E19" s="913"/>
      <c r="F19" s="913"/>
      <c r="G19" s="913"/>
      <c r="H19" s="913"/>
      <c r="I19" s="913"/>
      <c r="J19" s="913"/>
      <c r="K19" s="913"/>
      <c r="L19" s="913"/>
      <c r="M19" s="913"/>
      <c r="N19" s="913"/>
      <c r="O19" s="913"/>
      <c r="P19" s="913"/>
      <c r="Q19" s="62"/>
    </row>
    <row r="20" spans="1:17" ht="9.9499999999999993" customHeight="1" x14ac:dyDescent="0.2">
      <c r="A20" s="686"/>
      <c r="B20" s="913"/>
      <c r="C20" s="913"/>
      <c r="D20" s="913"/>
      <c r="E20" s="913"/>
      <c r="F20" s="913"/>
      <c r="G20" s="913"/>
      <c r="H20" s="913"/>
      <c r="I20" s="913"/>
      <c r="J20" s="913"/>
      <c r="K20" s="913"/>
      <c r="L20" s="913"/>
      <c r="M20" s="913"/>
      <c r="N20" s="913"/>
      <c r="O20" s="913"/>
      <c r="P20" s="913"/>
      <c r="Q20" s="62"/>
    </row>
    <row r="21" spans="1:17" ht="14.25" customHeight="1" x14ac:dyDescent="0.2">
      <c r="A21" s="686"/>
      <c r="B21" s="913"/>
      <c r="C21" s="913"/>
      <c r="D21" s="913"/>
      <c r="E21" s="913"/>
      <c r="F21" s="913"/>
      <c r="G21" s="913"/>
      <c r="H21" s="913"/>
      <c r="I21" s="913"/>
      <c r="J21" s="913"/>
      <c r="K21" s="913"/>
      <c r="L21" s="913"/>
      <c r="M21" s="913"/>
      <c r="N21" s="913"/>
      <c r="O21" s="913"/>
      <c r="P21" s="913"/>
      <c r="Q21" s="62"/>
    </row>
    <row r="22" spans="1:17" ht="14.25" customHeight="1" x14ac:dyDescent="0.2">
      <c r="A22" s="686"/>
      <c r="B22" s="913"/>
      <c r="C22" s="913"/>
      <c r="D22" s="913"/>
      <c r="E22" s="913"/>
      <c r="F22" s="913"/>
      <c r="G22" s="913"/>
      <c r="H22" s="913"/>
      <c r="I22" s="913"/>
      <c r="J22" s="913"/>
      <c r="K22" s="913"/>
      <c r="L22" s="913"/>
      <c r="M22" s="913"/>
      <c r="N22" s="913"/>
      <c r="O22" s="913"/>
      <c r="P22" s="913"/>
      <c r="Q22" s="62"/>
    </row>
    <row r="23" spans="1:17" ht="14.25" customHeight="1" x14ac:dyDescent="0.2">
      <c r="A23" s="686"/>
      <c r="B23" s="913"/>
      <c r="C23" s="913"/>
      <c r="D23" s="913"/>
      <c r="E23" s="913"/>
      <c r="F23" s="913"/>
      <c r="G23" s="913"/>
      <c r="H23" s="913"/>
      <c r="I23" s="913"/>
      <c r="J23" s="913"/>
      <c r="K23" s="913"/>
      <c r="L23" s="913"/>
      <c r="M23" s="913"/>
      <c r="N23" s="913"/>
      <c r="O23" s="913"/>
      <c r="P23" s="913"/>
      <c r="Q23" s="62"/>
    </row>
    <row r="24" spans="1:17" ht="9.9499999999999993" customHeight="1" x14ac:dyDescent="0.2">
      <c r="A24" s="686"/>
      <c r="B24" s="913"/>
      <c r="C24" s="913"/>
      <c r="D24" s="913"/>
      <c r="E24" s="913"/>
      <c r="F24" s="913"/>
      <c r="G24" s="913"/>
      <c r="H24" s="913"/>
      <c r="I24" s="913"/>
      <c r="J24" s="913"/>
      <c r="K24" s="913"/>
      <c r="L24" s="913"/>
      <c r="M24" s="913"/>
      <c r="N24" s="913"/>
      <c r="O24" s="913"/>
      <c r="P24" s="913"/>
      <c r="Q24" s="62"/>
    </row>
    <row r="25" spans="1:17" ht="14.25" customHeight="1" x14ac:dyDescent="0.2">
      <c r="A25" s="686"/>
      <c r="B25" s="913"/>
      <c r="C25" s="913"/>
      <c r="D25" s="913"/>
      <c r="E25" s="913"/>
      <c r="F25" s="913"/>
      <c r="G25" s="913"/>
      <c r="H25" s="913"/>
      <c r="I25" s="913"/>
      <c r="J25" s="913"/>
      <c r="K25" s="913"/>
      <c r="L25" s="913"/>
      <c r="M25" s="913"/>
      <c r="N25" s="913"/>
      <c r="O25" s="913"/>
      <c r="P25" s="913"/>
      <c r="Q25" s="62"/>
    </row>
    <row r="26" spans="1:17" ht="14.25" customHeight="1" x14ac:dyDescent="0.2">
      <c r="A26" s="686"/>
      <c r="B26" s="913"/>
      <c r="C26" s="913"/>
      <c r="D26" s="913"/>
      <c r="E26" s="913"/>
      <c r="F26" s="913"/>
      <c r="G26" s="913"/>
      <c r="H26" s="913"/>
      <c r="I26" s="913"/>
      <c r="J26" s="913"/>
      <c r="K26" s="913"/>
      <c r="L26" s="913"/>
      <c r="M26" s="913"/>
      <c r="N26" s="913"/>
      <c r="O26" s="913"/>
      <c r="P26" s="913"/>
      <c r="Q26" s="62"/>
    </row>
    <row r="27" spans="1:17" ht="14.25" customHeight="1" x14ac:dyDescent="0.2">
      <c r="A27" s="686"/>
      <c r="B27" s="913"/>
      <c r="C27" s="913"/>
      <c r="D27" s="913"/>
      <c r="E27" s="913"/>
      <c r="F27" s="913"/>
      <c r="G27" s="913"/>
      <c r="H27" s="913"/>
      <c r="I27" s="913"/>
      <c r="J27" s="913"/>
      <c r="K27" s="913"/>
      <c r="L27" s="913"/>
      <c r="M27" s="913"/>
      <c r="N27" s="913"/>
      <c r="O27" s="913"/>
      <c r="P27" s="913"/>
      <c r="Q27" s="62"/>
    </row>
    <row r="28" spans="1:17" ht="9.9499999999999993" customHeight="1" x14ac:dyDescent="0.2">
      <c r="A28" s="686"/>
      <c r="B28" s="913"/>
      <c r="C28" s="913"/>
      <c r="D28" s="913"/>
      <c r="E28" s="913"/>
      <c r="F28" s="913"/>
      <c r="G28" s="913"/>
      <c r="H28" s="913"/>
      <c r="I28" s="913"/>
      <c r="J28" s="913"/>
      <c r="K28" s="913"/>
      <c r="L28" s="913"/>
      <c r="M28" s="913"/>
      <c r="N28" s="913"/>
      <c r="O28" s="913"/>
      <c r="P28" s="913"/>
      <c r="Q28" s="62"/>
    </row>
    <row r="29" spans="1:17" ht="14.25" customHeight="1" x14ac:dyDescent="0.2">
      <c r="A29" s="686"/>
      <c r="B29" s="913"/>
      <c r="C29" s="913"/>
      <c r="D29" s="913"/>
      <c r="E29" s="913"/>
      <c r="F29" s="913"/>
      <c r="G29" s="913"/>
      <c r="H29" s="913"/>
      <c r="I29" s="913"/>
      <c r="J29" s="913"/>
      <c r="K29" s="913"/>
      <c r="L29" s="913"/>
      <c r="M29" s="913"/>
      <c r="N29" s="913"/>
      <c r="O29" s="913"/>
      <c r="P29" s="913"/>
      <c r="Q29" s="62"/>
    </row>
    <row r="30" spans="1:17" ht="14.25" customHeight="1" x14ac:dyDescent="0.2">
      <c r="A30" s="686"/>
      <c r="B30" s="913"/>
      <c r="C30" s="913"/>
      <c r="D30" s="913"/>
      <c r="E30" s="913"/>
      <c r="F30" s="913"/>
      <c r="G30" s="913"/>
      <c r="H30" s="913"/>
      <c r="I30" s="913"/>
      <c r="J30" s="913"/>
      <c r="K30" s="913"/>
      <c r="L30" s="913"/>
      <c r="M30" s="913"/>
      <c r="N30" s="913"/>
      <c r="O30" s="913"/>
      <c r="P30" s="913"/>
      <c r="Q30" s="62"/>
    </row>
    <row r="31" spans="1:17" ht="14.25" customHeight="1" x14ac:dyDescent="0.2">
      <c r="A31" s="686"/>
      <c r="B31" s="913"/>
      <c r="C31" s="913"/>
      <c r="D31" s="913"/>
      <c r="E31" s="913"/>
      <c r="F31" s="913"/>
      <c r="G31" s="913"/>
      <c r="H31" s="913"/>
      <c r="I31" s="913"/>
      <c r="J31" s="913"/>
      <c r="K31" s="913"/>
      <c r="L31" s="913"/>
      <c r="M31" s="913"/>
      <c r="N31" s="913"/>
      <c r="O31" s="913"/>
      <c r="P31" s="913"/>
      <c r="Q31" s="62"/>
    </row>
    <row r="32" spans="1:17" ht="9.9499999999999993" customHeight="1" x14ac:dyDescent="0.2">
      <c r="A32" s="686"/>
      <c r="B32" s="913"/>
      <c r="C32" s="913"/>
      <c r="D32" s="913"/>
      <c r="E32" s="913"/>
      <c r="F32" s="913"/>
      <c r="G32" s="913"/>
      <c r="H32" s="913"/>
      <c r="I32" s="913"/>
      <c r="J32" s="913"/>
      <c r="K32" s="913"/>
      <c r="L32" s="913"/>
      <c r="M32" s="913"/>
      <c r="N32" s="913"/>
      <c r="O32" s="913"/>
      <c r="P32" s="913"/>
      <c r="Q32" s="62"/>
    </row>
    <row r="33" spans="1:17" ht="14.25" customHeight="1" x14ac:dyDescent="0.2">
      <c r="A33" s="686"/>
      <c r="B33" s="913"/>
      <c r="C33" s="913"/>
      <c r="D33" s="913"/>
      <c r="E33" s="913"/>
      <c r="F33" s="913"/>
      <c r="G33" s="913"/>
      <c r="H33" s="913"/>
      <c r="I33" s="913"/>
      <c r="J33" s="913"/>
      <c r="K33" s="913"/>
      <c r="L33" s="913"/>
      <c r="M33" s="913"/>
      <c r="N33" s="913"/>
      <c r="O33" s="913"/>
      <c r="P33" s="913"/>
      <c r="Q33" s="62"/>
    </row>
    <row r="34" spans="1:17" ht="14.25" customHeight="1" x14ac:dyDescent="0.2">
      <c r="A34" s="686"/>
      <c r="B34" s="913"/>
      <c r="C34" s="913"/>
      <c r="D34" s="913"/>
      <c r="E34" s="913"/>
      <c r="F34" s="913"/>
      <c r="G34" s="913"/>
      <c r="H34" s="913"/>
      <c r="I34" s="913"/>
      <c r="J34" s="913"/>
      <c r="K34" s="913"/>
      <c r="L34" s="913"/>
      <c r="M34" s="913"/>
      <c r="N34" s="913"/>
      <c r="O34" s="913"/>
      <c r="P34" s="913"/>
      <c r="Q34" s="62"/>
    </row>
    <row r="35" spans="1:17" ht="14.25" customHeight="1" x14ac:dyDescent="0.2">
      <c r="A35" s="686"/>
      <c r="B35" s="913"/>
      <c r="C35" s="913"/>
      <c r="D35" s="913"/>
      <c r="E35" s="913"/>
      <c r="F35" s="913"/>
      <c r="G35" s="913"/>
      <c r="H35" s="913"/>
      <c r="I35" s="913"/>
      <c r="J35" s="913"/>
      <c r="K35" s="913"/>
      <c r="L35" s="913"/>
      <c r="M35" s="913"/>
      <c r="N35" s="913"/>
      <c r="O35" s="913"/>
      <c r="P35" s="913"/>
      <c r="Q35" s="62"/>
    </row>
    <row r="36" spans="1:17" ht="9.9499999999999993" customHeight="1" x14ac:dyDescent="0.2">
      <c r="A36" s="686"/>
      <c r="B36" s="913"/>
      <c r="C36" s="913"/>
      <c r="D36" s="913"/>
      <c r="E36" s="913"/>
      <c r="F36" s="913"/>
      <c r="G36" s="913"/>
      <c r="H36" s="913"/>
      <c r="I36" s="913"/>
      <c r="J36" s="913"/>
      <c r="K36" s="913"/>
      <c r="L36" s="913"/>
      <c r="M36" s="913"/>
      <c r="N36" s="913"/>
      <c r="O36" s="913"/>
      <c r="P36" s="913"/>
      <c r="Q36" s="62"/>
    </row>
    <row r="37" spans="1:17" ht="14.25" customHeight="1" x14ac:dyDescent="0.2">
      <c r="A37" s="686"/>
      <c r="B37" s="913"/>
      <c r="C37" s="913"/>
      <c r="D37" s="913"/>
      <c r="E37" s="913"/>
      <c r="F37" s="913"/>
      <c r="G37" s="913"/>
      <c r="H37" s="913"/>
      <c r="I37" s="913"/>
      <c r="J37" s="913"/>
      <c r="K37" s="913"/>
      <c r="L37" s="913"/>
      <c r="M37" s="913"/>
      <c r="N37" s="913"/>
      <c r="O37" s="913"/>
      <c r="P37" s="913"/>
      <c r="Q37" s="62"/>
    </row>
    <row r="38" spans="1:17" ht="14.25" customHeight="1" x14ac:dyDescent="0.2">
      <c r="A38" s="686"/>
      <c r="B38" s="913"/>
      <c r="C38" s="913"/>
      <c r="D38" s="913"/>
      <c r="E38" s="913"/>
      <c r="F38" s="913"/>
      <c r="G38" s="913"/>
      <c r="H38" s="913"/>
      <c r="I38" s="913"/>
      <c r="J38" s="913"/>
      <c r="K38" s="913"/>
      <c r="L38" s="913"/>
      <c r="M38" s="913"/>
      <c r="N38" s="913"/>
      <c r="O38" s="913"/>
      <c r="P38" s="913"/>
      <c r="Q38" s="62"/>
    </row>
    <row r="39" spans="1:17" ht="14.25" customHeight="1" x14ac:dyDescent="0.2">
      <c r="A39" s="686"/>
      <c r="B39" s="913"/>
      <c r="C39" s="913"/>
      <c r="D39" s="913"/>
      <c r="E39" s="913"/>
      <c r="F39" s="913"/>
      <c r="G39" s="913"/>
      <c r="H39" s="913"/>
      <c r="I39" s="913"/>
      <c r="J39" s="913"/>
      <c r="K39" s="913"/>
      <c r="L39" s="913"/>
      <c r="M39" s="913"/>
      <c r="N39" s="913"/>
      <c r="O39" s="913"/>
      <c r="P39" s="913"/>
      <c r="Q39" s="62"/>
    </row>
    <row r="40" spans="1:17" ht="9.75" customHeight="1" x14ac:dyDescent="0.2">
      <c r="A40" s="686"/>
      <c r="B40" s="913"/>
      <c r="C40" s="913"/>
      <c r="D40" s="913"/>
      <c r="E40" s="913"/>
      <c r="F40" s="913"/>
      <c r="G40" s="913"/>
      <c r="H40" s="913"/>
      <c r="I40" s="913"/>
      <c r="J40" s="913"/>
      <c r="K40" s="913"/>
      <c r="L40" s="913"/>
      <c r="M40" s="913"/>
      <c r="N40" s="913"/>
      <c r="O40" s="913"/>
      <c r="P40" s="913"/>
      <c r="Q40" s="62"/>
    </row>
    <row r="41" spans="1:17" ht="14.25" customHeight="1" x14ac:dyDescent="0.2">
      <c r="A41" s="686"/>
      <c r="B41" s="913"/>
      <c r="C41" s="913"/>
      <c r="D41" s="913"/>
      <c r="E41" s="913"/>
      <c r="F41" s="913"/>
      <c r="G41" s="913"/>
      <c r="H41" s="913"/>
      <c r="I41" s="913"/>
      <c r="J41" s="913"/>
      <c r="K41" s="913"/>
      <c r="L41" s="913"/>
      <c r="M41" s="913"/>
      <c r="N41" s="913"/>
      <c r="O41" s="913"/>
      <c r="P41" s="913"/>
      <c r="Q41" s="62"/>
    </row>
    <row r="42" spans="1:17" ht="14.25" customHeight="1" x14ac:dyDescent="0.2">
      <c r="A42" s="686"/>
      <c r="B42" s="913"/>
      <c r="C42" s="913"/>
      <c r="D42" s="913"/>
      <c r="E42" s="913"/>
      <c r="F42" s="913"/>
      <c r="G42" s="913"/>
      <c r="H42" s="913"/>
      <c r="I42" s="913"/>
      <c r="J42" s="913"/>
      <c r="K42" s="913"/>
      <c r="L42" s="913"/>
      <c r="M42" s="913"/>
      <c r="N42" s="913"/>
      <c r="O42" s="913"/>
      <c r="P42" s="913"/>
      <c r="Q42" s="62"/>
    </row>
    <row r="43" spans="1:17" ht="193.5" customHeight="1" x14ac:dyDescent="0.2">
      <c r="A43" s="780" t="e">
        <f>INDEX(Tbl_Neo_BerMedCont,A5,21)</f>
        <v>#VALUE!</v>
      </c>
      <c r="B43" s="781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2" t="e">
        <f ca="1">IF(E44&lt;=$A$17,TODAY(),"")</f>
        <v>#VALUE!</v>
      </c>
      <c r="B45" s="912"/>
      <c r="C45" s="910" t="e">
        <f>IF(E44&lt;=$A$17,$O$1,"")</f>
        <v>#VALUE!</v>
      </c>
      <c r="D45" s="910"/>
      <c r="E45" s="70"/>
      <c r="F45" s="70"/>
      <c r="G45" s="912" t="e">
        <f ca="1">IF(K44&lt;=$A$17,TODAY(),"")</f>
        <v>#VALUE!</v>
      </c>
      <c r="H45" s="912"/>
      <c r="I45" s="910" t="e">
        <f>IF(K44&lt;=$A$17,$O$1,"")</f>
        <v>#VALUE!</v>
      </c>
      <c r="J45" s="910"/>
      <c r="K45" s="70"/>
      <c r="L45" s="70"/>
      <c r="M45" s="912" t="e">
        <f ca="1">IF(Q44&lt;=$A$17,TODAY(),"")</f>
        <v>#VALUE!</v>
      </c>
      <c r="N45" s="912"/>
      <c r="O45" s="910" t="e">
        <f>IF(Q44&lt;=$A$17,$O$1,"")</f>
        <v>#VALUE!</v>
      </c>
      <c r="P45" s="910"/>
      <c r="Q45" s="70"/>
    </row>
    <row r="46" spans="1:17" ht="12" customHeight="1" x14ac:dyDescent="0.2">
      <c r="A46" s="911" t="e">
        <f>IF(E44&lt;=$A$17,$D$2&amp;" "&amp;__0_PatNum,"")</f>
        <v>#VALUE!</v>
      </c>
      <c r="B46" s="911"/>
      <c r="C46" s="911"/>
      <c r="D46" s="911"/>
      <c r="E46" s="911"/>
      <c r="F46" s="70"/>
      <c r="G46" s="911" t="e">
        <f>IF(K44&lt;=$A$17,$D$2&amp;" "&amp;__0_PatNum,"")</f>
        <v>#VALUE!</v>
      </c>
      <c r="H46" s="911"/>
      <c r="I46" s="911"/>
      <c r="J46" s="911"/>
      <c r="K46" s="911"/>
      <c r="L46" s="70"/>
      <c r="M46" s="911" t="e">
        <f>IF(Q44&lt;=$A$17,$D$2&amp;" "&amp;__0_PatNum,"")</f>
        <v>#VALUE!</v>
      </c>
      <c r="N46" s="911"/>
      <c r="O46" s="911"/>
      <c r="P46" s="911"/>
      <c r="Q46" s="911"/>
    </row>
    <row r="47" spans="1:17" ht="12" customHeight="1" x14ac:dyDescent="0.2">
      <c r="A47" s="908" t="e">
        <f>IF(E44&lt;=$A$17,StringReplaceEPI( INDEX(Tbl_Neo_BerMedCont,$A$5,10))&amp;" "&amp;INDEX(Tbl_Neo_BerMedCont,$A$5,3)/10&amp;" "&amp;$E$4,"")</f>
        <v>#VALUE!</v>
      </c>
      <c r="B47" s="908"/>
      <c r="C47" s="908"/>
      <c r="D47" s="908"/>
      <c r="E47" s="908"/>
      <c r="F47" s="70"/>
      <c r="G47" s="908" t="e">
        <f>IF(K44&lt;=$A$17,StringReplaceEPI( INDEX(Tbl_Neo_BerMedCont,$A$5,10))&amp;" "&amp;INDEX(Tbl_Neo_BerMedCont,$A$5,3)/10&amp;" "&amp;$E$4,"")</f>
        <v>#VALUE!</v>
      </c>
      <c r="H47" s="908"/>
      <c r="I47" s="908"/>
      <c r="J47" s="908"/>
      <c r="K47" s="908"/>
      <c r="L47" s="70"/>
      <c r="M47" s="908" t="e">
        <f>IF(Q44&lt;=$A$17,StringReplaceEPI( INDEX(Tbl_Neo_BerMedCont,$A$5,10))&amp;" "&amp;INDEX(Tbl_Neo_BerMedCont,$A$5,3)/10&amp;" "&amp;$E$4,"")</f>
        <v>#VALUE!</v>
      </c>
      <c r="N47" s="908"/>
      <c r="O47" s="908"/>
      <c r="P47" s="908"/>
      <c r="Q47" s="908"/>
    </row>
    <row r="48" spans="1:17" ht="12" customHeight="1" x14ac:dyDescent="0.2">
      <c r="A48" s="910" t="e">
        <f>IF(E44&lt;=$A$17,$I$6&amp;" "&amp;IF(Var_Neo_InfB_Cont_DubbeleHoev,($N$7+$O$7/10)/2,$N$7+$O$7/10)&amp;" ml "&amp;$J$6&amp;" "&amp;$K$6,"")</f>
        <v>#VALUE!</v>
      </c>
      <c r="B48" s="910"/>
      <c r="C48" s="910"/>
      <c r="D48" s="909" t="e">
        <f>IF(E44&lt;=$A$17,IF(Var_Neo_InfB_Cont_DubbeleHoev,"("&amp;(($N$7+$O$7/10)/2)&amp;" ml extra)",""),"")</f>
        <v>#VALUE!</v>
      </c>
      <c r="E48" s="909"/>
      <c r="F48" s="70"/>
      <c r="G48" s="910" t="e">
        <f>IF(K44&lt;=$A$17,$I$6&amp;" "&amp;IF(Var_Neo_InfB_Cont_DubbeleHoev,($N$7+$O$7/10)/2,$N$7+$O$7/10)&amp;" ml "&amp;$J$6&amp;" "&amp;$K$6,"")</f>
        <v>#VALUE!</v>
      </c>
      <c r="H48" s="910"/>
      <c r="I48" s="910"/>
      <c r="J48" s="909" t="e">
        <f>IF(K44&lt;=$A$17,IF(Var_Neo_InfB_Cont_DubbeleHoev,"("&amp;(($N$7+$O$7/10)/2)&amp;" ml extra)",""),"")</f>
        <v>#VALUE!</v>
      </c>
      <c r="K48" s="909"/>
      <c r="L48" s="70"/>
      <c r="M48" s="910" t="e">
        <f>IF(Q44&lt;=$A$17,$I$6&amp;" "&amp;IF(Var_Neo_InfB_Cont_DubbeleHoev,($N$7+$O$7/10)/2,$N$7+$O$7/10)&amp;" ml "&amp;$J$6&amp;" "&amp;$K$6,"")</f>
        <v>#VALUE!</v>
      </c>
      <c r="N48" s="910"/>
      <c r="O48" s="910"/>
      <c r="P48" s="909" t="e">
        <f>IF(Q44&lt;=$A$17,IF(Var_Neo_InfB_Cont_DubbeleHoev,"("&amp;(($N$7+$O$7/10)/2)&amp;" ml extra)",""),"")</f>
        <v>#VALUE!</v>
      </c>
      <c r="Q48" s="909"/>
    </row>
    <row r="49" spans="1:17" ht="12" customHeight="1" x14ac:dyDescent="0.2">
      <c r="A49" s="908" t="e">
        <f>IF(E44&lt;=$A$17,$D$6&amp;IF(IsEpiduraal(INDEX(Tbl_Neo_BerMedCont,$A$5,10))," EPIDURAAL","")&amp;IF(E44&lt;=$A$17," = " &amp;$F$6,""),"")</f>
        <v>#VALUE!</v>
      </c>
      <c r="B49" s="908"/>
      <c r="C49" s="907"/>
      <c r="D49" s="907"/>
      <c r="E49" s="907"/>
      <c r="F49" s="70"/>
      <c r="G49" s="908" t="e">
        <f>IF(K44&lt;=$A$17,$D$6&amp;IF(IsEpiduraal(INDEX(Tbl_Neo_BerMedCont,$A$5,10))," EPIDURAAL","")&amp;IF(K44&lt;=$A$17," = " &amp;$F$6,""),"")</f>
        <v>#VALUE!</v>
      </c>
      <c r="H49" s="908"/>
      <c r="I49" s="907"/>
      <c r="J49" s="907"/>
      <c r="K49" s="907"/>
      <c r="L49" s="70"/>
      <c r="M49" s="908" t="e">
        <f>IF(Q44&lt;=$A$17,$D$6&amp;IF(IsEpiduraal(INDEX(Tbl_Neo_BerMedCont,$A$5,10))," EPIDURAAL","")&amp;IF(Q44&lt;=$A$17," = " &amp;$F$6,""),"")</f>
        <v>#VALUE!</v>
      </c>
      <c r="N49" s="908"/>
      <c r="O49" s="907"/>
      <c r="P49" s="907"/>
      <c r="Q49" s="907"/>
    </row>
    <row r="50" spans="1:17" ht="12" customHeight="1" x14ac:dyDescent="0.2">
      <c r="A50" s="906" t="e">
        <f>IF(IsEpiduraal($D$5),"EPIDURAAL","")</f>
        <v>#VALUE!</v>
      </c>
      <c r="B50" s="907"/>
      <c r="C50" s="906" t="e">
        <f>IF(E44&lt;=$A$17,"Exp: "&amp;TEXT($O$2+$A$43,"dd-mm-jj")&amp;" 22:00 "&amp;$B$43,"")</f>
        <v>#VALUE!</v>
      </c>
      <c r="D50" s="907"/>
      <c r="E50" s="907"/>
      <c r="F50" s="70"/>
      <c r="G50" s="906" t="e">
        <f>IF(IsEpiduraal($D$5),"EPIDURAAL","")</f>
        <v>#VALUE!</v>
      </c>
      <c r="H50" s="907"/>
      <c r="I50" s="906" t="e">
        <f>IF(K44&lt;=$A$17,"Exp: "&amp;TEXT($O$2+$A$43,"dd-mm-jj")&amp;" 22:00 "&amp;$B$43,"")</f>
        <v>#VALUE!</v>
      </c>
      <c r="J50" s="907"/>
      <c r="K50" s="907"/>
      <c r="L50" s="688"/>
      <c r="M50" s="906" t="e">
        <f>IF(IsEpiduraal($D$5),"EPIDURAAL","")</f>
        <v>#VALUE!</v>
      </c>
      <c r="N50" s="907"/>
      <c r="O50" s="906" t="e">
        <f>IF(Q44&lt;=$A$17,"Exp: "&amp;TEXT($O$2+$A$43,"dd-mm-jj")&amp;" 22:00 "&amp;$B$43,"")</f>
        <v>#VALUE!</v>
      </c>
      <c r="P50" s="907"/>
      <c r="Q50" s="907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2" t="e">
        <f ca="1">IF(E55&lt;=$A$17,TODAY(),"")</f>
        <v>#VALUE!</v>
      </c>
      <c r="B56" s="912"/>
      <c r="C56" s="910" t="e">
        <f>IF(E55&lt;=$A$17,$O$1,"")</f>
        <v>#VALUE!</v>
      </c>
      <c r="D56" s="910"/>
      <c r="E56" s="70"/>
      <c r="F56" s="70"/>
      <c r="G56" s="912" t="e">
        <f ca="1">IF(K55&lt;=$A$17,TODAY(),"")</f>
        <v>#VALUE!</v>
      </c>
      <c r="H56" s="912"/>
      <c r="I56" s="910" t="e">
        <f>IF(K55&lt;=$A$17,$O$1,"")</f>
        <v>#VALUE!</v>
      </c>
      <c r="J56" s="910"/>
      <c r="K56" s="70"/>
      <c r="L56" s="70"/>
      <c r="M56" s="912" t="e">
        <f ca="1">IF(Q55&lt;=$A$17,TODAY(),"")</f>
        <v>#VALUE!</v>
      </c>
      <c r="N56" s="912"/>
      <c r="O56" s="910" t="e">
        <f>IF(Q55&lt;=$A$17,$O$1,"")</f>
        <v>#VALUE!</v>
      </c>
      <c r="P56" s="910"/>
      <c r="Q56" s="70"/>
    </row>
    <row r="57" spans="1:17" ht="12" customHeight="1" x14ac:dyDescent="0.2">
      <c r="A57" s="911" t="e">
        <f>IF(E55&lt;=$A$17,$D$2&amp;" "&amp;__0_PatNum,"")</f>
        <v>#VALUE!</v>
      </c>
      <c r="B57" s="911"/>
      <c r="C57" s="911"/>
      <c r="D57" s="911"/>
      <c r="E57" s="911"/>
      <c r="F57" s="70"/>
      <c r="G57" s="911" t="e">
        <f>IF(K55&lt;=$A$17,$D$2&amp;" "&amp;__0_PatNum,"")</f>
        <v>#VALUE!</v>
      </c>
      <c r="H57" s="911"/>
      <c r="I57" s="911"/>
      <c r="J57" s="911"/>
      <c r="K57" s="911"/>
      <c r="L57" s="70"/>
      <c r="M57" s="911" t="e">
        <f>IF(Q55&lt;=$A$17,$D$2&amp;" "&amp;__0_PatNum,"")</f>
        <v>#VALUE!</v>
      </c>
      <c r="N57" s="911"/>
      <c r="O57" s="911"/>
      <c r="P57" s="911"/>
      <c r="Q57" s="911"/>
    </row>
    <row r="58" spans="1:17" ht="12" customHeight="1" x14ac:dyDescent="0.2">
      <c r="A58" s="908" t="e">
        <f>IF(E55&lt;=$A$17,StringReplaceEPI(INDEX(Tbl_Neo_BerMedCont,$A$5,10))&amp;" "&amp;INDEX(Tbl_Neo_BerMedCont,$A$5,3)/10&amp;" "&amp;$E$4,"")</f>
        <v>#VALUE!</v>
      </c>
      <c r="B58" s="908"/>
      <c r="C58" s="908"/>
      <c r="D58" s="908"/>
      <c r="E58" s="908"/>
      <c r="F58" s="70"/>
      <c r="G58" s="908" t="e">
        <f>IF(K55&lt;=$A$17,StringReplaceEPI(INDEX(Tbl_Neo_BerMedCont,$A$5,10))&amp;" "&amp;INDEX(Tbl_Neo_BerMedCont,$A$5,3)/10&amp;" "&amp;$E$4,"")</f>
        <v>#VALUE!</v>
      </c>
      <c r="H58" s="908"/>
      <c r="I58" s="908"/>
      <c r="J58" s="908"/>
      <c r="K58" s="908"/>
      <c r="L58" s="70"/>
      <c r="M58" s="908" t="e">
        <f>IF(Q55&lt;=$A$17,StringReplaceEPI(INDEX(Tbl_Neo_BerMedCont,$A$5,10))&amp;" "&amp;INDEX(Tbl_Neo_BerMedCont,$A$5,3)/10&amp;" "&amp;$E$4,"")</f>
        <v>#VALUE!</v>
      </c>
      <c r="N58" s="908"/>
      <c r="O58" s="908"/>
      <c r="P58" s="908"/>
      <c r="Q58" s="908"/>
    </row>
    <row r="59" spans="1:17" ht="12" customHeight="1" x14ac:dyDescent="0.2">
      <c r="A59" s="910" t="e">
        <f>IF(E55&lt;=$A$17,$I$6&amp;" "&amp;IF(Var_Neo_InfB_Cont_DubbeleHoev,($N$7+$O$7/10)/2,$N$7+$O$7/10)&amp;" ml "&amp;$J$6&amp;" "&amp;$K$6,"")</f>
        <v>#VALUE!</v>
      </c>
      <c r="B59" s="910"/>
      <c r="C59" s="910"/>
      <c r="D59" s="909" t="e">
        <f>IF(E55&lt;=$A$17,IF(Var_Neo_InfB_Cont_DubbeleHoev,"("&amp;(($N$7+$O$7/10)/2)&amp;" ml extra)",""),"")</f>
        <v>#VALUE!</v>
      </c>
      <c r="E59" s="909"/>
      <c r="F59" s="70"/>
      <c r="G59" s="910" t="e">
        <f>IF(K55&lt;=$A$17,$I$6&amp;" "&amp;IF(Var_Neo_InfB_Cont_DubbeleHoev,($N$7+$O$7/10)/2,$N$7+$O$7/10)&amp;" ml "&amp;$J$6&amp;" "&amp;$K$6,"")</f>
        <v>#VALUE!</v>
      </c>
      <c r="H59" s="910"/>
      <c r="I59" s="910"/>
      <c r="J59" s="909" t="e">
        <f>IF(K55&lt;=$A$17,IF(Var_Neo_InfB_Cont_DubbeleHoev,"("&amp;(($N$7+$O$7/10)/2)&amp;" ml extra)",""),"")</f>
        <v>#VALUE!</v>
      </c>
      <c r="K59" s="909"/>
      <c r="L59" s="70"/>
      <c r="M59" s="910" t="e">
        <f>IF(Q55&lt;=$A$17,$I$6&amp;" "&amp;IF(Var_Neo_InfB_Cont_DubbeleHoev,($N$7+$O$7/10)/2,$N$7+$O$7/10)&amp;" ml "&amp;$J$6&amp;" "&amp;$K$6,"")</f>
        <v>#VALUE!</v>
      </c>
      <c r="N59" s="910"/>
      <c r="O59" s="910"/>
      <c r="P59" s="909" t="e">
        <f>IF(Q55&lt;=$A$17,IF(Var_Neo_InfB_Cont_DubbeleHoev,"("&amp;(($N$7+$O$7/10)/2)&amp;" ml extra)",""),"")</f>
        <v>#VALUE!</v>
      </c>
      <c r="Q59" s="909"/>
    </row>
    <row r="60" spans="1:17" ht="12" customHeight="1" x14ac:dyDescent="0.2">
      <c r="A60" s="908" t="e">
        <f>IF(E55&lt;=$A$17,$D$6&amp;IF(IsEpiduraal(INDEX(Tbl_Neo_BerMedCont,$A$5,10))," EPIDURAAL","")&amp;IF(E55&lt;=$A$17," = " &amp;$F$6,""),"")</f>
        <v>#VALUE!</v>
      </c>
      <c r="B60" s="908"/>
      <c r="C60" s="907"/>
      <c r="D60" s="907"/>
      <c r="E60" s="907"/>
      <c r="F60" s="70"/>
      <c r="G60" s="908" t="e">
        <f>IF(K55&lt;=$A$17,$D$6&amp;IF(IsEpiduraal(INDEX(Tbl_Neo_BerMedCont,$A$5,10))," EPIDURAAL","")&amp;IF(K55&lt;=$A$17," = " &amp;$F$6,""),"")</f>
        <v>#VALUE!</v>
      </c>
      <c r="H60" s="908"/>
      <c r="I60" s="907"/>
      <c r="J60" s="907"/>
      <c r="K60" s="907"/>
      <c r="L60" s="70"/>
      <c r="M60" s="908" t="e">
        <f>IF(Q55&lt;=$A$17,$D$6&amp;IF(IsEpiduraal(INDEX(Tbl_Neo_BerMedCont,$A$5,10))," EPIDURAAL","")&amp;IF(Q55&lt;=$A$17," = " &amp;$F$6,""),"")</f>
        <v>#VALUE!</v>
      </c>
      <c r="N60" s="908"/>
      <c r="O60" s="907"/>
      <c r="P60" s="907"/>
      <c r="Q60" s="907"/>
    </row>
    <row r="61" spans="1:17" ht="12" customHeight="1" x14ac:dyDescent="0.2">
      <c r="A61" s="906" t="e">
        <f>IF(IsEpiduraal($D$5),"EPIDURAAL","")</f>
        <v>#VALUE!</v>
      </c>
      <c r="B61" s="907"/>
      <c r="C61" s="906" t="e">
        <f>IF(E55&lt;=$A$17,"Exp: "&amp;TEXT($O$2+$A$43,"dd-mm-jj")&amp;" 22:00 "&amp;$B$43,"")</f>
        <v>#VALUE!</v>
      </c>
      <c r="D61" s="907"/>
      <c r="E61" s="907"/>
      <c r="F61" s="688"/>
      <c r="G61" s="906" t="e">
        <f>IF(IsEpiduraal($D$5),"EPIDURAAL","")</f>
        <v>#VALUE!</v>
      </c>
      <c r="H61" s="907"/>
      <c r="I61" s="906" t="e">
        <f>IF(K55&lt;=$A$17,"Exp: "&amp;TEXT($O$2+$A$43,"dd-mm-jj")&amp;" 22:00 "&amp;$B$43,"")</f>
        <v>#VALUE!</v>
      </c>
      <c r="J61" s="907"/>
      <c r="K61" s="907"/>
      <c r="L61" s="688"/>
      <c r="M61" s="906" t="e">
        <f>IF(IsEpiduraal($D$5),"EPIDURAAL","")</f>
        <v>#VALUE!</v>
      </c>
      <c r="N61" s="907"/>
      <c r="O61" s="906" t="e">
        <f>IF(Q55&lt;=$A$17,"Exp: "&amp;TEXT($O$2+$A$43,"dd-mm-jj")&amp;" 22:00 "&amp;$B$43,"")</f>
        <v>#VALUE!</v>
      </c>
      <c r="P61" s="907"/>
      <c r="Q61" s="907"/>
    </row>
  </sheetData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4" t="str">
        <f ca="1">Txt_Pat_GeboorteDat</f>
        <v/>
      </c>
      <c r="F2" s="844"/>
      <c r="G2" s="209" t="str">
        <f>Txt_Pat_Gewicht</f>
        <v>Gewicht:</v>
      </c>
      <c r="H2" s="503"/>
      <c r="O2" s="503" t="s">
        <v>136</v>
      </c>
      <c r="Q2" s="923" t="str">
        <f>IF(OR(_User_Type="Artsen",_User_Type="Supervisor"), _User_LastName&amp;", "&amp;_User_FirstName,"")</f>
        <v/>
      </c>
      <c r="R2" s="923"/>
      <c r="S2" s="923"/>
      <c r="T2" s="923"/>
      <c r="U2" s="923"/>
      <c r="V2" s="923"/>
      <c r="X2" s="497" t="s">
        <v>230</v>
      </c>
      <c r="AA2" s="843">
        <f ca="1">TODAY()</f>
        <v>43244</v>
      </c>
      <c r="AB2" s="843"/>
      <c r="AC2" s="843"/>
      <c r="AD2" s="843"/>
      <c r="AE2" s="843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5">
        <f ca="1">TODAY()</f>
        <v>43244</v>
      </c>
      <c r="AB25" s="845"/>
      <c r="AC25" s="845"/>
      <c r="AD25" s="845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2359</vt:i4>
      </vt:variant>
    </vt:vector>
  </HeadingPairs>
  <TitlesOfParts>
    <vt:vector size="2423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2018-05-24T20:23:33Z</dcterms:modified>
</cp:coreProperties>
</file>