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NICU_ContMed!$A$2:$AY$464</definedName>
  </definedNames>
  <calcPr calcId="145621"/>
</workbook>
</file>

<file path=xl/calcChain.xml><?xml version="1.0" encoding="utf-8"?>
<calcChain xmlns="http://schemas.openxmlformats.org/spreadsheetml/2006/main">
  <c r="T45" i="1" l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3" i="1"/>
  <c r="T44" i="1"/>
  <c r="K19" i="1" l="1"/>
  <c r="K18" i="1"/>
  <c r="K14" i="1" l="1"/>
  <c r="K15" i="1"/>
  <c r="K6" i="1"/>
  <c r="K7" i="1"/>
  <c r="K8" i="1"/>
  <c r="K9" i="1"/>
  <c r="K10" i="1"/>
  <c r="K5" i="1"/>
  <c r="K22" i="1"/>
  <c r="K23" i="1"/>
  <c r="K4" i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 l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U42" i="1"/>
  <c r="AS43" i="1"/>
  <c r="AT43" i="1"/>
  <c r="AU43" i="1"/>
  <c r="AS44" i="1"/>
  <c r="AT44" i="1"/>
  <c r="AU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U50" i="1"/>
  <c r="AS51" i="1"/>
  <c r="AT51" i="1"/>
  <c r="AU51" i="1"/>
  <c r="AS52" i="1"/>
  <c r="AT52" i="1"/>
  <c r="AU52" i="1"/>
  <c r="AS53" i="1"/>
  <c r="AT53" i="1"/>
  <c r="AS54" i="1"/>
  <c r="AT54" i="1"/>
  <c r="AS55" i="1"/>
  <c r="AT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U85" i="1"/>
  <c r="AS86" i="1"/>
  <c r="AT86" i="1"/>
  <c r="AU86" i="1"/>
  <c r="AS87" i="1"/>
  <c r="AT87" i="1"/>
  <c r="AU87" i="1"/>
  <c r="AS88" i="1"/>
  <c r="AT88" i="1"/>
  <c r="AU88" i="1"/>
  <c r="AS89" i="1"/>
  <c r="AT89" i="1"/>
  <c r="AU89" i="1"/>
  <c r="AS90" i="1"/>
  <c r="AT90" i="1"/>
  <c r="AS91" i="1"/>
  <c r="AT91" i="1"/>
  <c r="AS92" i="1"/>
  <c r="AT92" i="1"/>
  <c r="AS93" i="1"/>
  <c r="AT93" i="1"/>
  <c r="AU93" i="1"/>
  <c r="AS94" i="1"/>
  <c r="AT94" i="1"/>
  <c r="AU94" i="1"/>
  <c r="AS95" i="1"/>
  <c r="AT95" i="1"/>
  <c r="AU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U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U110" i="1"/>
  <c r="AS111" i="1"/>
  <c r="AT111" i="1"/>
  <c r="AU111" i="1"/>
  <c r="AS112" i="1"/>
  <c r="AT112" i="1"/>
  <c r="AU112" i="1"/>
  <c r="AS113" i="1"/>
  <c r="AT113" i="1"/>
  <c r="AS114" i="1"/>
  <c r="AT114" i="1"/>
  <c r="AS115" i="1"/>
  <c r="AT115" i="1"/>
  <c r="AS116" i="1"/>
  <c r="AT116" i="1"/>
  <c r="AU116" i="1"/>
  <c r="AS117" i="1"/>
  <c r="AT117" i="1"/>
  <c r="AU117" i="1"/>
  <c r="AS118" i="1"/>
  <c r="AT118" i="1"/>
  <c r="AU118" i="1"/>
  <c r="AS119" i="1"/>
  <c r="AT119" i="1"/>
  <c r="AU119" i="1"/>
  <c r="AS120" i="1"/>
  <c r="AT120" i="1"/>
  <c r="AU120" i="1"/>
  <c r="AS121" i="1"/>
  <c r="AT121" i="1"/>
  <c r="AU121" i="1"/>
  <c r="AS122" i="1"/>
  <c r="AT122" i="1"/>
  <c r="AU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S139" i="1"/>
  <c r="AT139" i="1"/>
  <c r="AS140" i="1"/>
  <c r="AT140" i="1"/>
  <c r="AS141" i="1"/>
  <c r="AT141" i="1"/>
  <c r="AS142" i="1"/>
  <c r="AT142" i="1"/>
  <c r="AU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S151" i="1"/>
  <c r="AT151" i="1"/>
  <c r="AS152" i="1"/>
  <c r="AT152" i="1"/>
  <c r="AS153" i="1"/>
  <c r="AT153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AS171" i="1"/>
  <c r="AT171" i="1"/>
  <c r="AS172" i="1"/>
  <c r="AT172" i="1"/>
  <c r="AS173" i="1"/>
  <c r="AT173" i="1"/>
  <c r="AS174" i="1"/>
  <c r="AT174" i="1"/>
  <c r="AS175" i="1"/>
  <c r="AT175" i="1"/>
  <c r="AS176" i="1"/>
  <c r="AT176" i="1"/>
  <c r="AS177" i="1"/>
  <c r="AT177" i="1"/>
  <c r="AS178" i="1"/>
  <c r="AT178" i="1"/>
  <c r="AS179" i="1"/>
  <c r="AT179" i="1"/>
  <c r="AS180" i="1"/>
  <c r="AT180" i="1"/>
  <c r="AS181" i="1"/>
  <c r="AT181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89" i="1"/>
  <c r="AT189" i="1"/>
  <c r="AS190" i="1"/>
  <c r="AT190" i="1"/>
  <c r="AS191" i="1"/>
  <c r="AT191" i="1"/>
  <c r="AS192" i="1"/>
  <c r="AT192" i="1"/>
  <c r="AS193" i="1"/>
  <c r="AT193" i="1"/>
  <c r="AS194" i="1"/>
  <c r="AT194" i="1"/>
  <c r="AS195" i="1"/>
  <c r="AT195" i="1"/>
  <c r="AS196" i="1"/>
  <c r="AT196" i="1"/>
  <c r="AS197" i="1"/>
  <c r="AT197" i="1"/>
  <c r="AS198" i="1"/>
  <c r="AT198" i="1"/>
  <c r="AS199" i="1"/>
  <c r="AT199" i="1"/>
  <c r="AS200" i="1"/>
  <c r="AT200" i="1"/>
  <c r="AS201" i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U242" i="1"/>
  <c r="AS243" i="1"/>
  <c r="AT243" i="1"/>
  <c r="AU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U250" i="1"/>
  <c r="AS251" i="1"/>
  <c r="AT251" i="1"/>
  <c r="AU251" i="1"/>
  <c r="AS252" i="1"/>
  <c r="AT252" i="1"/>
  <c r="AU252" i="1"/>
  <c r="AS253" i="1"/>
  <c r="AT253" i="1"/>
  <c r="AS254" i="1"/>
  <c r="AT254" i="1"/>
  <c r="AS255" i="1"/>
  <c r="AT255" i="1"/>
  <c r="AS256" i="1"/>
  <c r="AT256" i="1"/>
  <c r="AU256" i="1"/>
  <c r="AS257" i="1"/>
  <c r="AT257" i="1"/>
  <c r="AU257" i="1"/>
  <c r="AS258" i="1"/>
  <c r="AT258" i="1"/>
  <c r="AU258" i="1"/>
  <c r="AS259" i="1"/>
  <c r="AT259" i="1"/>
  <c r="AU259" i="1"/>
  <c r="AS260" i="1"/>
  <c r="AT260" i="1"/>
  <c r="AU260" i="1"/>
  <c r="AS261" i="1"/>
  <c r="AT261" i="1"/>
  <c r="AU261" i="1"/>
  <c r="AS262" i="1"/>
  <c r="AT262" i="1"/>
  <c r="AU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U284" i="1"/>
  <c r="AS285" i="1"/>
  <c r="AT285" i="1"/>
  <c r="AU285" i="1"/>
  <c r="AS286" i="1"/>
  <c r="AT286" i="1"/>
  <c r="AU286" i="1"/>
  <c r="AS287" i="1"/>
  <c r="AT287" i="1"/>
  <c r="AU287" i="1"/>
  <c r="AS288" i="1"/>
  <c r="AT288" i="1"/>
  <c r="AU288" i="1"/>
  <c r="AS289" i="1"/>
  <c r="AT289" i="1"/>
  <c r="AU289" i="1"/>
  <c r="AS290" i="1"/>
  <c r="AT290" i="1"/>
  <c r="AU290" i="1"/>
  <c r="AS291" i="1"/>
  <c r="AT291" i="1"/>
  <c r="AU291" i="1"/>
  <c r="AS292" i="1"/>
  <c r="AT292" i="1"/>
  <c r="AU292" i="1"/>
  <c r="AS293" i="1"/>
  <c r="AT293" i="1"/>
  <c r="AU293" i="1"/>
  <c r="AS294" i="1"/>
  <c r="AT294" i="1"/>
  <c r="AU294" i="1"/>
  <c r="AS295" i="1"/>
  <c r="AT295" i="1"/>
  <c r="AU295" i="1"/>
  <c r="AS296" i="1"/>
  <c r="AT296" i="1"/>
  <c r="AU296" i="1"/>
  <c r="AS297" i="1"/>
  <c r="AT297" i="1"/>
  <c r="AU297" i="1"/>
  <c r="AS298" i="1"/>
  <c r="AT298" i="1"/>
  <c r="AU298" i="1"/>
  <c r="AS299" i="1"/>
  <c r="AT299" i="1"/>
  <c r="AU299" i="1"/>
  <c r="AS300" i="1"/>
  <c r="AT300" i="1"/>
  <c r="AU300" i="1"/>
  <c r="AS301" i="1"/>
  <c r="AT301" i="1"/>
  <c r="AU301" i="1"/>
  <c r="AS302" i="1"/>
  <c r="AT302" i="1"/>
  <c r="AU302" i="1"/>
  <c r="AS303" i="1"/>
  <c r="AT303" i="1"/>
  <c r="AU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U402" i="1"/>
  <c r="AS403" i="1"/>
  <c r="AT403" i="1"/>
  <c r="AS404" i="1"/>
  <c r="AT404" i="1"/>
  <c r="AS405" i="1"/>
  <c r="AT405" i="1"/>
  <c r="AU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U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T3" i="1"/>
  <c r="AU3" i="1"/>
  <c r="K245" i="1" l="1"/>
  <c r="K246" i="1"/>
  <c r="K247" i="1"/>
  <c r="K248" i="1"/>
  <c r="K249" i="1"/>
  <c r="K253" i="1"/>
  <c r="K254" i="1"/>
  <c r="K255" i="1"/>
  <c r="K262" i="1"/>
  <c r="K263" i="1"/>
  <c r="K205" i="1"/>
  <c r="K206" i="1"/>
  <c r="K207" i="1"/>
  <c r="K208" i="1"/>
  <c r="K209" i="1"/>
  <c r="K210" i="1"/>
  <c r="K213" i="1"/>
  <c r="K214" i="1"/>
  <c r="K215" i="1"/>
  <c r="K220" i="1"/>
  <c r="K222" i="1"/>
  <c r="K223" i="1"/>
  <c r="K204" i="1"/>
  <c r="K165" i="1"/>
  <c r="K166" i="1"/>
  <c r="K167" i="1"/>
  <c r="K168" i="1"/>
  <c r="K169" i="1"/>
  <c r="K170" i="1"/>
  <c r="K173" i="1"/>
  <c r="K174" i="1"/>
  <c r="K175" i="1"/>
  <c r="K180" i="1"/>
  <c r="K181" i="1"/>
  <c r="K182" i="1"/>
  <c r="K183" i="1"/>
  <c r="K164" i="1"/>
  <c r="K25" i="1"/>
  <c r="K26" i="1"/>
  <c r="K27" i="1"/>
  <c r="K28" i="1"/>
  <c r="K29" i="1"/>
  <c r="K33" i="1"/>
  <c r="K34" i="1"/>
  <c r="K35" i="1"/>
  <c r="K42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AV4" i="1" l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T464" i="1" l="1"/>
  <c r="AQ4" i="1"/>
  <c r="AR4" i="1" l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Q31" i="1"/>
  <c r="AR31" i="1"/>
  <c r="AQ32" i="1"/>
  <c r="AR32" i="1"/>
  <c r="AQ33" i="1"/>
  <c r="AR33" i="1"/>
  <c r="AQ34" i="1"/>
  <c r="AR34" i="1"/>
  <c r="AQ35" i="1"/>
  <c r="AR35" i="1"/>
  <c r="AQ36" i="1"/>
  <c r="AR36" i="1"/>
  <c r="AQ37" i="1"/>
  <c r="AR37" i="1"/>
  <c r="AQ38" i="1"/>
  <c r="AR38" i="1"/>
  <c r="AQ39" i="1"/>
  <c r="AR39" i="1"/>
  <c r="AQ40" i="1"/>
  <c r="AR40" i="1"/>
  <c r="AQ41" i="1"/>
  <c r="AR41" i="1"/>
  <c r="AQ42" i="1"/>
  <c r="AR42" i="1"/>
  <c r="AQ43" i="1"/>
  <c r="AR43" i="1"/>
  <c r="AQ44" i="1"/>
  <c r="AR44" i="1"/>
  <c r="AQ45" i="1"/>
  <c r="AR45" i="1"/>
  <c r="AQ46" i="1"/>
  <c r="AR46" i="1"/>
  <c r="AQ47" i="1"/>
  <c r="AR47" i="1"/>
  <c r="AQ48" i="1"/>
  <c r="AR48" i="1"/>
  <c r="AQ49" i="1"/>
  <c r="AR49" i="1"/>
  <c r="AQ50" i="1"/>
  <c r="AR50" i="1"/>
  <c r="AQ51" i="1"/>
  <c r="AR51" i="1"/>
  <c r="AQ52" i="1"/>
  <c r="AR52" i="1"/>
  <c r="AQ53" i="1"/>
  <c r="AR53" i="1"/>
  <c r="AQ54" i="1"/>
  <c r="AR54" i="1"/>
  <c r="AQ55" i="1"/>
  <c r="AR55" i="1"/>
  <c r="AQ56" i="1"/>
  <c r="AR56" i="1"/>
  <c r="AQ57" i="1"/>
  <c r="AR57" i="1"/>
  <c r="AQ58" i="1"/>
  <c r="AR58" i="1"/>
  <c r="AQ59" i="1"/>
  <c r="AR59" i="1"/>
  <c r="AQ60" i="1"/>
  <c r="AR60" i="1"/>
  <c r="AQ61" i="1"/>
  <c r="AR61" i="1"/>
  <c r="AQ62" i="1"/>
  <c r="AR62" i="1"/>
  <c r="AQ63" i="1"/>
  <c r="AR63" i="1"/>
  <c r="AQ64" i="1"/>
  <c r="AR64" i="1"/>
  <c r="AQ65" i="1"/>
  <c r="AR65" i="1"/>
  <c r="AQ66" i="1"/>
  <c r="AR66" i="1"/>
  <c r="AQ67" i="1"/>
  <c r="AR67" i="1"/>
  <c r="AQ68" i="1"/>
  <c r="AR68" i="1"/>
  <c r="AQ69" i="1"/>
  <c r="AR69" i="1"/>
  <c r="AQ70" i="1"/>
  <c r="AR70" i="1"/>
  <c r="AQ71" i="1"/>
  <c r="AR71" i="1"/>
  <c r="AQ72" i="1"/>
  <c r="AR72" i="1"/>
  <c r="AQ73" i="1"/>
  <c r="AR73" i="1"/>
  <c r="AQ74" i="1"/>
  <c r="AR74" i="1"/>
  <c r="AQ75" i="1"/>
  <c r="AR75" i="1"/>
  <c r="AQ76" i="1"/>
  <c r="AR76" i="1"/>
  <c r="AQ77" i="1"/>
  <c r="AR77" i="1"/>
  <c r="AQ78" i="1"/>
  <c r="AR78" i="1"/>
  <c r="AQ79" i="1"/>
  <c r="AR79" i="1"/>
  <c r="AQ80" i="1"/>
  <c r="AR80" i="1"/>
  <c r="AQ81" i="1"/>
  <c r="AR81" i="1"/>
  <c r="AQ82" i="1"/>
  <c r="AR82" i="1"/>
  <c r="AQ83" i="1"/>
  <c r="AR83" i="1"/>
  <c r="AQ84" i="1"/>
  <c r="AR84" i="1"/>
  <c r="AQ85" i="1"/>
  <c r="AR85" i="1"/>
  <c r="AQ86" i="1"/>
  <c r="AR86" i="1"/>
  <c r="AQ87" i="1"/>
  <c r="AR87" i="1"/>
  <c r="AQ88" i="1"/>
  <c r="AR88" i="1"/>
  <c r="AQ89" i="1"/>
  <c r="AR89" i="1"/>
  <c r="AQ90" i="1"/>
  <c r="AR90" i="1"/>
  <c r="AQ91" i="1"/>
  <c r="AR91" i="1"/>
  <c r="AQ92" i="1"/>
  <c r="AR92" i="1"/>
  <c r="AQ93" i="1"/>
  <c r="AR93" i="1"/>
  <c r="AQ94" i="1"/>
  <c r="AR94" i="1"/>
  <c r="AQ95" i="1"/>
  <c r="AR95" i="1"/>
  <c r="AQ96" i="1"/>
  <c r="AR96" i="1"/>
  <c r="AQ97" i="1"/>
  <c r="AR97" i="1"/>
  <c r="AQ98" i="1"/>
  <c r="AR98" i="1"/>
  <c r="AQ99" i="1"/>
  <c r="AR99" i="1"/>
  <c r="AQ100" i="1"/>
  <c r="AR100" i="1"/>
  <c r="AQ101" i="1"/>
  <c r="AR101" i="1"/>
  <c r="AQ102" i="1"/>
  <c r="AR102" i="1"/>
  <c r="AQ103" i="1"/>
  <c r="AR103" i="1"/>
  <c r="AQ104" i="1"/>
  <c r="AR104" i="1"/>
  <c r="AQ105" i="1"/>
  <c r="AR105" i="1"/>
  <c r="AQ106" i="1"/>
  <c r="AR106" i="1"/>
  <c r="AQ107" i="1"/>
  <c r="AR107" i="1"/>
  <c r="AQ108" i="1"/>
  <c r="AR108" i="1"/>
  <c r="AQ109" i="1"/>
  <c r="AR109" i="1"/>
  <c r="AQ110" i="1"/>
  <c r="AR110" i="1"/>
  <c r="AQ111" i="1"/>
  <c r="AR111" i="1"/>
  <c r="AQ112" i="1"/>
  <c r="AR112" i="1"/>
  <c r="AQ113" i="1"/>
  <c r="AR113" i="1"/>
  <c r="AQ114" i="1"/>
  <c r="AR114" i="1"/>
  <c r="AQ115" i="1"/>
  <c r="AR115" i="1"/>
  <c r="AQ116" i="1"/>
  <c r="AR116" i="1"/>
  <c r="AQ117" i="1"/>
  <c r="AR117" i="1"/>
  <c r="AQ118" i="1"/>
  <c r="AR118" i="1"/>
  <c r="AQ119" i="1"/>
  <c r="AR119" i="1"/>
  <c r="AQ120" i="1"/>
  <c r="AR120" i="1"/>
  <c r="AQ121" i="1"/>
  <c r="AR121" i="1"/>
  <c r="AQ122" i="1"/>
  <c r="AR122" i="1"/>
  <c r="AQ123" i="1"/>
  <c r="AR123" i="1"/>
  <c r="AQ124" i="1"/>
  <c r="AR124" i="1"/>
  <c r="AQ125" i="1"/>
  <c r="AR125" i="1"/>
  <c r="AQ126" i="1"/>
  <c r="AR126" i="1"/>
  <c r="AQ127" i="1"/>
  <c r="AR127" i="1"/>
  <c r="AQ128" i="1"/>
  <c r="AR128" i="1"/>
  <c r="AQ129" i="1"/>
  <c r="AR129" i="1"/>
  <c r="AQ130" i="1"/>
  <c r="AR130" i="1"/>
  <c r="AQ131" i="1"/>
  <c r="AR131" i="1"/>
  <c r="AQ132" i="1"/>
  <c r="AR132" i="1"/>
  <c r="AQ133" i="1"/>
  <c r="AR133" i="1"/>
  <c r="AQ134" i="1"/>
  <c r="AR134" i="1"/>
  <c r="AQ135" i="1"/>
  <c r="AR135" i="1"/>
  <c r="AQ136" i="1"/>
  <c r="AR136" i="1"/>
  <c r="AQ137" i="1"/>
  <c r="AR137" i="1"/>
  <c r="AQ138" i="1"/>
  <c r="AR138" i="1"/>
  <c r="AQ139" i="1"/>
  <c r="AR139" i="1"/>
  <c r="AQ140" i="1"/>
  <c r="AR140" i="1"/>
  <c r="AQ141" i="1"/>
  <c r="AR141" i="1"/>
  <c r="AQ142" i="1"/>
  <c r="AR142" i="1"/>
  <c r="AQ143" i="1"/>
  <c r="AR143" i="1"/>
  <c r="AQ144" i="1"/>
  <c r="AR144" i="1"/>
  <c r="AQ145" i="1"/>
  <c r="AR145" i="1"/>
  <c r="AQ146" i="1"/>
  <c r="AR146" i="1"/>
  <c r="AQ147" i="1"/>
  <c r="AR147" i="1"/>
  <c r="AQ148" i="1"/>
  <c r="AR148" i="1"/>
  <c r="AQ149" i="1"/>
  <c r="AR149" i="1"/>
  <c r="AQ150" i="1"/>
  <c r="AR150" i="1"/>
  <c r="AQ151" i="1"/>
  <c r="AR151" i="1"/>
  <c r="AQ152" i="1"/>
  <c r="AR152" i="1"/>
  <c r="AQ153" i="1"/>
  <c r="AR153" i="1"/>
  <c r="AQ154" i="1"/>
  <c r="AR154" i="1"/>
  <c r="AQ155" i="1"/>
  <c r="AR155" i="1"/>
  <c r="AQ156" i="1"/>
  <c r="AR156" i="1"/>
  <c r="AQ157" i="1"/>
  <c r="AR157" i="1"/>
  <c r="AQ158" i="1"/>
  <c r="AR158" i="1"/>
  <c r="AQ159" i="1"/>
  <c r="AR159" i="1"/>
  <c r="AQ160" i="1"/>
  <c r="AR160" i="1"/>
  <c r="AQ161" i="1"/>
  <c r="AR161" i="1"/>
  <c r="AQ162" i="1"/>
  <c r="AR162" i="1"/>
  <c r="AQ163" i="1"/>
  <c r="AR163" i="1"/>
  <c r="AQ164" i="1"/>
  <c r="AR164" i="1"/>
  <c r="AQ165" i="1"/>
  <c r="AR165" i="1"/>
  <c r="AQ166" i="1"/>
  <c r="AR166" i="1"/>
  <c r="AQ167" i="1"/>
  <c r="AR167" i="1"/>
  <c r="AQ168" i="1"/>
  <c r="AR168" i="1"/>
  <c r="AQ169" i="1"/>
  <c r="AR169" i="1"/>
  <c r="AQ170" i="1"/>
  <c r="AR170" i="1"/>
  <c r="AQ171" i="1"/>
  <c r="AR171" i="1"/>
  <c r="AQ172" i="1"/>
  <c r="AR172" i="1"/>
  <c r="AQ173" i="1"/>
  <c r="AR173" i="1"/>
  <c r="AQ174" i="1"/>
  <c r="AR174" i="1"/>
  <c r="AQ175" i="1"/>
  <c r="AR175" i="1"/>
  <c r="AQ176" i="1"/>
  <c r="AR176" i="1"/>
  <c r="AQ177" i="1"/>
  <c r="AR177" i="1"/>
  <c r="AQ178" i="1"/>
  <c r="AR178" i="1"/>
  <c r="AQ179" i="1"/>
  <c r="AR179" i="1"/>
  <c r="AQ180" i="1"/>
  <c r="AR180" i="1"/>
  <c r="AQ181" i="1"/>
  <c r="AR181" i="1"/>
  <c r="AQ182" i="1"/>
  <c r="AR182" i="1"/>
  <c r="AQ183" i="1"/>
  <c r="AR183" i="1"/>
  <c r="AQ184" i="1"/>
  <c r="AR184" i="1"/>
  <c r="AQ185" i="1"/>
  <c r="AR185" i="1"/>
  <c r="AQ186" i="1"/>
  <c r="AR186" i="1"/>
  <c r="AQ187" i="1"/>
  <c r="AR187" i="1"/>
  <c r="AQ188" i="1"/>
  <c r="AR188" i="1"/>
  <c r="AQ189" i="1"/>
  <c r="AR189" i="1"/>
  <c r="AQ190" i="1"/>
  <c r="AR190" i="1"/>
  <c r="AQ191" i="1"/>
  <c r="AR191" i="1"/>
  <c r="AQ192" i="1"/>
  <c r="AR192" i="1"/>
  <c r="AQ193" i="1"/>
  <c r="AR193" i="1"/>
  <c r="AQ194" i="1"/>
  <c r="AR194" i="1"/>
  <c r="AQ195" i="1"/>
  <c r="AR195" i="1"/>
  <c r="AQ196" i="1"/>
  <c r="AR196" i="1"/>
  <c r="AQ197" i="1"/>
  <c r="AR197" i="1"/>
  <c r="AQ198" i="1"/>
  <c r="AR198" i="1"/>
  <c r="AQ199" i="1"/>
  <c r="AR199" i="1"/>
  <c r="AQ200" i="1"/>
  <c r="AR200" i="1"/>
  <c r="AQ201" i="1"/>
  <c r="AR201" i="1"/>
  <c r="AQ202" i="1"/>
  <c r="AR202" i="1"/>
  <c r="AQ203" i="1"/>
  <c r="AR203" i="1"/>
  <c r="AQ204" i="1"/>
  <c r="AR204" i="1"/>
  <c r="AQ205" i="1"/>
  <c r="AR205" i="1"/>
  <c r="AQ206" i="1"/>
  <c r="AR206" i="1"/>
  <c r="AQ207" i="1"/>
  <c r="AR207" i="1"/>
  <c r="AQ208" i="1"/>
  <c r="AR208" i="1"/>
  <c r="AQ209" i="1"/>
  <c r="AR209" i="1"/>
  <c r="AQ210" i="1"/>
  <c r="AR210" i="1"/>
  <c r="AQ211" i="1"/>
  <c r="AR211" i="1"/>
  <c r="AQ212" i="1"/>
  <c r="AR212" i="1"/>
  <c r="AQ213" i="1"/>
  <c r="AR213" i="1"/>
  <c r="AQ214" i="1"/>
  <c r="AR214" i="1"/>
  <c r="AQ215" i="1"/>
  <c r="AR215" i="1"/>
  <c r="AQ216" i="1"/>
  <c r="AR216" i="1"/>
  <c r="AQ217" i="1"/>
  <c r="AR217" i="1"/>
  <c r="AQ218" i="1"/>
  <c r="AR218" i="1"/>
  <c r="AQ219" i="1"/>
  <c r="AR219" i="1"/>
  <c r="AQ220" i="1"/>
  <c r="AR220" i="1"/>
  <c r="AQ221" i="1"/>
  <c r="AR221" i="1"/>
  <c r="AQ222" i="1"/>
  <c r="AR222" i="1"/>
  <c r="AQ223" i="1"/>
  <c r="AR223" i="1"/>
  <c r="AQ224" i="1"/>
  <c r="AR224" i="1"/>
  <c r="AQ225" i="1"/>
  <c r="AR225" i="1"/>
  <c r="AQ226" i="1"/>
  <c r="AR226" i="1"/>
  <c r="AQ227" i="1"/>
  <c r="AR227" i="1"/>
  <c r="AQ228" i="1"/>
  <c r="AR228" i="1"/>
  <c r="AQ229" i="1"/>
  <c r="AR229" i="1"/>
  <c r="AQ230" i="1"/>
  <c r="AR230" i="1"/>
  <c r="AQ231" i="1"/>
  <c r="AR231" i="1"/>
  <c r="AQ232" i="1"/>
  <c r="AR232" i="1"/>
  <c r="AQ233" i="1"/>
  <c r="AR233" i="1"/>
  <c r="AQ234" i="1"/>
  <c r="AR234" i="1"/>
  <c r="AQ235" i="1"/>
  <c r="AR235" i="1"/>
  <c r="AQ236" i="1"/>
  <c r="AR236" i="1"/>
  <c r="AQ237" i="1"/>
  <c r="AR237" i="1"/>
  <c r="AQ238" i="1"/>
  <c r="AR238" i="1"/>
  <c r="AQ239" i="1"/>
  <c r="AR239" i="1"/>
  <c r="AQ240" i="1"/>
  <c r="AR240" i="1"/>
  <c r="AQ241" i="1"/>
  <c r="AR241" i="1"/>
  <c r="AQ242" i="1"/>
  <c r="AR242" i="1"/>
  <c r="AQ243" i="1"/>
  <c r="AR243" i="1"/>
  <c r="AQ244" i="1"/>
  <c r="AR244" i="1"/>
  <c r="AQ245" i="1"/>
  <c r="AR245" i="1"/>
  <c r="AQ246" i="1"/>
  <c r="AR246" i="1"/>
  <c r="AQ247" i="1"/>
  <c r="AR247" i="1"/>
  <c r="AQ248" i="1"/>
  <c r="AR248" i="1"/>
  <c r="AQ249" i="1"/>
  <c r="AR249" i="1"/>
  <c r="AQ250" i="1"/>
  <c r="AR250" i="1"/>
  <c r="AQ251" i="1"/>
  <c r="AR251" i="1"/>
  <c r="AQ252" i="1"/>
  <c r="AR252" i="1"/>
  <c r="AQ253" i="1"/>
  <c r="AR253" i="1"/>
  <c r="AQ254" i="1"/>
  <c r="AR254" i="1"/>
  <c r="AQ255" i="1"/>
  <c r="AR255" i="1"/>
  <c r="AQ256" i="1"/>
  <c r="AR256" i="1"/>
  <c r="AQ257" i="1"/>
  <c r="AR257" i="1"/>
  <c r="AQ258" i="1"/>
  <c r="AR258" i="1"/>
  <c r="AQ259" i="1"/>
  <c r="AR259" i="1"/>
  <c r="AQ260" i="1"/>
  <c r="AR260" i="1"/>
  <c r="AQ261" i="1"/>
  <c r="AR261" i="1"/>
  <c r="AQ262" i="1"/>
  <c r="AR262" i="1"/>
  <c r="AQ263" i="1"/>
  <c r="AR263" i="1"/>
  <c r="AQ264" i="1"/>
  <c r="AR264" i="1"/>
  <c r="AQ265" i="1"/>
  <c r="AR265" i="1"/>
  <c r="AQ266" i="1"/>
  <c r="AR266" i="1"/>
  <c r="AQ267" i="1"/>
  <c r="AR267" i="1"/>
  <c r="AQ268" i="1"/>
  <c r="AR268" i="1"/>
  <c r="AQ269" i="1"/>
  <c r="AR269" i="1"/>
  <c r="AQ270" i="1"/>
  <c r="AR270" i="1"/>
  <c r="AQ271" i="1"/>
  <c r="AR271" i="1"/>
  <c r="AQ272" i="1"/>
  <c r="AR272" i="1"/>
  <c r="AQ273" i="1"/>
  <c r="AR273" i="1"/>
  <c r="AQ274" i="1"/>
  <c r="AR274" i="1"/>
  <c r="AQ275" i="1"/>
  <c r="AR275" i="1"/>
  <c r="AQ276" i="1"/>
  <c r="AR276" i="1"/>
  <c r="AQ277" i="1"/>
  <c r="AR277" i="1"/>
  <c r="AQ278" i="1"/>
  <c r="AR278" i="1"/>
  <c r="AQ279" i="1"/>
  <c r="AR279" i="1"/>
  <c r="AQ280" i="1"/>
  <c r="AR280" i="1"/>
  <c r="AQ281" i="1"/>
  <c r="AR281" i="1"/>
  <c r="AQ282" i="1"/>
  <c r="AR282" i="1"/>
  <c r="AQ283" i="1"/>
  <c r="AR283" i="1"/>
  <c r="AQ284" i="1"/>
  <c r="AR284" i="1"/>
  <c r="AQ285" i="1"/>
  <c r="AR285" i="1"/>
  <c r="AQ286" i="1"/>
  <c r="AR286" i="1"/>
  <c r="AQ287" i="1"/>
  <c r="AR287" i="1"/>
  <c r="AQ288" i="1"/>
  <c r="AR288" i="1"/>
  <c r="AQ289" i="1"/>
  <c r="AR289" i="1"/>
  <c r="AQ290" i="1"/>
  <c r="AR290" i="1"/>
  <c r="AQ291" i="1"/>
  <c r="AR291" i="1"/>
  <c r="AQ292" i="1"/>
  <c r="AR292" i="1"/>
  <c r="AQ293" i="1"/>
  <c r="AR293" i="1"/>
  <c r="AQ294" i="1"/>
  <c r="AR294" i="1"/>
  <c r="AQ295" i="1"/>
  <c r="AR295" i="1"/>
  <c r="AQ296" i="1"/>
  <c r="AR296" i="1"/>
  <c r="AQ297" i="1"/>
  <c r="AR297" i="1"/>
  <c r="AQ298" i="1"/>
  <c r="AR298" i="1"/>
  <c r="AQ299" i="1"/>
  <c r="AR299" i="1"/>
  <c r="AQ300" i="1"/>
  <c r="AR300" i="1"/>
  <c r="AQ301" i="1"/>
  <c r="AR301" i="1"/>
  <c r="AQ302" i="1"/>
  <c r="AR302" i="1"/>
  <c r="AQ303" i="1"/>
  <c r="AR303" i="1"/>
  <c r="AQ304" i="1"/>
  <c r="AR304" i="1"/>
  <c r="AQ305" i="1"/>
  <c r="AR305" i="1"/>
  <c r="AQ306" i="1"/>
  <c r="AR306" i="1"/>
  <c r="AQ307" i="1"/>
  <c r="AR307" i="1"/>
  <c r="AQ308" i="1"/>
  <c r="AR308" i="1"/>
  <c r="AQ309" i="1"/>
  <c r="AR309" i="1"/>
  <c r="AQ310" i="1"/>
  <c r="AR310" i="1"/>
  <c r="AQ311" i="1"/>
  <c r="AR311" i="1"/>
  <c r="AQ312" i="1"/>
  <c r="AR312" i="1"/>
  <c r="AQ313" i="1"/>
  <c r="AR313" i="1"/>
  <c r="AQ314" i="1"/>
  <c r="AR314" i="1"/>
  <c r="AQ315" i="1"/>
  <c r="AR315" i="1"/>
  <c r="AQ316" i="1"/>
  <c r="AR316" i="1"/>
  <c r="AQ317" i="1"/>
  <c r="AR317" i="1"/>
  <c r="AQ318" i="1"/>
  <c r="AR318" i="1"/>
  <c r="AQ319" i="1"/>
  <c r="AR319" i="1"/>
  <c r="AQ320" i="1"/>
  <c r="AR320" i="1"/>
  <c r="AQ321" i="1"/>
  <c r="AR321" i="1"/>
  <c r="AQ322" i="1"/>
  <c r="AR322" i="1"/>
  <c r="AQ323" i="1"/>
  <c r="AR323" i="1"/>
  <c r="AQ324" i="1"/>
  <c r="AR324" i="1"/>
  <c r="AQ325" i="1"/>
  <c r="AR325" i="1"/>
  <c r="AQ326" i="1"/>
  <c r="AR326" i="1"/>
  <c r="AQ327" i="1"/>
  <c r="AR327" i="1"/>
  <c r="AQ328" i="1"/>
  <c r="AR328" i="1"/>
  <c r="AQ329" i="1"/>
  <c r="AR329" i="1"/>
  <c r="AQ330" i="1"/>
  <c r="AR330" i="1"/>
  <c r="AQ331" i="1"/>
  <c r="AR331" i="1"/>
  <c r="AQ332" i="1"/>
  <c r="AR332" i="1"/>
  <c r="AQ333" i="1"/>
  <c r="AR333" i="1"/>
  <c r="AQ334" i="1"/>
  <c r="AR334" i="1"/>
  <c r="AQ335" i="1"/>
  <c r="AR335" i="1"/>
  <c r="AQ336" i="1"/>
  <c r="AR336" i="1"/>
  <c r="AQ337" i="1"/>
  <c r="AR337" i="1"/>
  <c r="AQ338" i="1"/>
  <c r="AR338" i="1"/>
  <c r="AQ339" i="1"/>
  <c r="AR339" i="1"/>
  <c r="AQ340" i="1"/>
  <c r="AR340" i="1"/>
  <c r="AQ341" i="1"/>
  <c r="AR341" i="1"/>
  <c r="AQ342" i="1"/>
  <c r="AR342" i="1"/>
  <c r="AQ343" i="1"/>
  <c r="AR343" i="1"/>
  <c r="AQ344" i="1"/>
  <c r="AR344" i="1"/>
  <c r="AQ345" i="1"/>
  <c r="AR345" i="1"/>
  <c r="AQ346" i="1"/>
  <c r="AR346" i="1"/>
  <c r="AQ347" i="1"/>
  <c r="AR347" i="1"/>
  <c r="AQ348" i="1"/>
  <c r="AR348" i="1"/>
  <c r="AQ349" i="1"/>
  <c r="AR349" i="1"/>
  <c r="AQ350" i="1"/>
  <c r="AR350" i="1"/>
  <c r="AQ351" i="1"/>
  <c r="AR351" i="1"/>
  <c r="AQ352" i="1"/>
  <c r="AR352" i="1"/>
  <c r="AQ353" i="1"/>
  <c r="AR353" i="1"/>
  <c r="AQ354" i="1"/>
  <c r="AR354" i="1"/>
  <c r="AQ355" i="1"/>
  <c r="AR355" i="1"/>
  <c r="AQ356" i="1"/>
  <c r="AR356" i="1"/>
  <c r="AQ357" i="1"/>
  <c r="AR357" i="1"/>
  <c r="AQ358" i="1"/>
  <c r="AR358" i="1"/>
  <c r="AQ359" i="1"/>
  <c r="AR359" i="1"/>
  <c r="AQ360" i="1"/>
  <c r="AR360" i="1"/>
  <c r="AQ361" i="1"/>
  <c r="AR361" i="1"/>
  <c r="AQ362" i="1"/>
  <c r="AR362" i="1"/>
  <c r="AQ363" i="1"/>
  <c r="AR363" i="1"/>
  <c r="AQ364" i="1"/>
  <c r="AR364" i="1"/>
  <c r="AQ365" i="1"/>
  <c r="AR365" i="1"/>
  <c r="AQ366" i="1"/>
  <c r="AR366" i="1"/>
  <c r="AQ367" i="1"/>
  <c r="AR367" i="1"/>
  <c r="AQ368" i="1"/>
  <c r="AR368" i="1"/>
  <c r="AQ369" i="1"/>
  <c r="AR369" i="1"/>
  <c r="AQ370" i="1"/>
  <c r="AR370" i="1"/>
  <c r="AQ371" i="1"/>
  <c r="AR371" i="1"/>
  <c r="AQ372" i="1"/>
  <c r="AR372" i="1"/>
  <c r="AQ373" i="1"/>
  <c r="AR373" i="1"/>
  <c r="AQ374" i="1"/>
  <c r="AR374" i="1"/>
  <c r="AQ375" i="1"/>
  <c r="AR375" i="1"/>
  <c r="AQ376" i="1"/>
  <c r="AR376" i="1"/>
  <c r="AQ377" i="1"/>
  <c r="AR377" i="1"/>
  <c r="AQ378" i="1"/>
  <c r="AR378" i="1"/>
  <c r="AQ379" i="1"/>
  <c r="AR379" i="1"/>
  <c r="AQ380" i="1"/>
  <c r="AR380" i="1"/>
  <c r="AQ381" i="1"/>
  <c r="AR381" i="1"/>
  <c r="AQ382" i="1"/>
  <c r="AR382" i="1"/>
  <c r="AQ383" i="1"/>
  <c r="AR383" i="1"/>
  <c r="AQ384" i="1"/>
  <c r="AR384" i="1"/>
  <c r="AQ385" i="1"/>
  <c r="AR385" i="1"/>
  <c r="AQ386" i="1"/>
  <c r="AR386" i="1"/>
  <c r="AQ387" i="1"/>
  <c r="AR387" i="1"/>
  <c r="AQ388" i="1"/>
  <c r="AR388" i="1"/>
  <c r="AQ389" i="1"/>
  <c r="AR389" i="1"/>
  <c r="AQ390" i="1"/>
  <c r="AR390" i="1"/>
  <c r="AQ391" i="1"/>
  <c r="AR391" i="1"/>
  <c r="AQ392" i="1"/>
  <c r="AR392" i="1"/>
  <c r="AQ393" i="1"/>
  <c r="AR393" i="1"/>
  <c r="AQ394" i="1"/>
  <c r="AR394" i="1"/>
  <c r="AQ395" i="1"/>
  <c r="AR395" i="1"/>
  <c r="AQ396" i="1"/>
  <c r="AR396" i="1"/>
  <c r="AQ397" i="1"/>
  <c r="AR397" i="1"/>
  <c r="AQ398" i="1"/>
  <c r="AR398" i="1"/>
  <c r="AQ399" i="1"/>
  <c r="AR399" i="1"/>
  <c r="AQ400" i="1"/>
  <c r="AR400" i="1"/>
  <c r="AQ401" i="1"/>
  <c r="AR401" i="1"/>
  <c r="AQ402" i="1"/>
  <c r="AR402" i="1"/>
  <c r="AQ403" i="1"/>
  <c r="AR403" i="1"/>
  <c r="AQ404" i="1"/>
  <c r="AR404" i="1"/>
  <c r="AQ405" i="1"/>
  <c r="AR405" i="1"/>
  <c r="AQ406" i="1"/>
  <c r="AR406" i="1"/>
  <c r="AQ407" i="1"/>
  <c r="AR407" i="1"/>
  <c r="AQ408" i="1"/>
  <c r="AR408" i="1"/>
  <c r="AQ409" i="1"/>
  <c r="AR409" i="1"/>
  <c r="AQ410" i="1"/>
  <c r="AR410" i="1"/>
  <c r="AQ411" i="1"/>
  <c r="AR411" i="1"/>
  <c r="AQ412" i="1"/>
  <c r="AR412" i="1"/>
  <c r="AQ413" i="1"/>
  <c r="AR413" i="1"/>
  <c r="AQ414" i="1"/>
  <c r="AR414" i="1"/>
  <c r="AQ415" i="1"/>
  <c r="AR415" i="1"/>
  <c r="AQ416" i="1"/>
  <c r="AR416" i="1"/>
  <c r="AQ417" i="1"/>
  <c r="AR417" i="1"/>
  <c r="AQ418" i="1"/>
  <c r="AR418" i="1"/>
  <c r="AQ419" i="1"/>
  <c r="AR419" i="1"/>
  <c r="AQ420" i="1"/>
  <c r="AR420" i="1"/>
  <c r="AQ421" i="1"/>
  <c r="AR421" i="1"/>
  <c r="AQ422" i="1"/>
  <c r="AR422" i="1"/>
  <c r="AQ423" i="1"/>
  <c r="AR423" i="1"/>
  <c r="AQ424" i="1"/>
  <c r="AR424" i="1"/>
  <c r="AQ425" i="1"/>
  <c r="AR425" i="1"/>
  <c r="AQ426" i="1"/>
  <c r="AR426" i="1"/>
  <c r="AQ427" i="1"/>
  <c r="AR427" i="1"/>
  <c r="AQ428" i="1"/>
  <c r="AR428" i="1"/>
  <c r="AQ429" i="1"/>
  <c r="AR429" i="1"/>
  <c r="AQ430" i="1"/>
  <c r="AR430" i="1"/>
  <c r="AQ431" i="1"/>
  <c r="AR431" i="1"/>
  <c r="AQ432" i="1"/>
  <c r="AR432" i="1"/>
  <c r="AQ433" i="1"/>
  <c r="AR433" i="1"/>
  <c r="AQ434" i="1"/>
  <c r="AR434" i="1"/>
  <c r="AQ435" i="1"/>
  <c r="AR435" i="1"/>
  <c r="AQ436" i="1"/>
  <c r="AR436" i="1"/>
  <c r="AQ437" i="1"/>
  <c r="AR437" i="1"/>
  <c r="AQ438" i="1"/>
  <c r="AR438" i="1"/>
  <c r="AQ439" i="1"/>
  <c r="AR439" i="1"/>
  <c r="AQ440" i="1"/>
  <c r="AR440" i="1"/>
  <c r="AQ441" i="1"/>
  <c r="AR441" i="1"/>
  <c r="AQ442" i="1"/>
  <c r="AR442" i="1"/>
  <c r="AQ443" i="1"/>
  <c r="AR443" i="1"/>
  <c r="AQ444" i="1"/>
  <c r="AR444" i="1"/>
  <c r="AQ445" i="1"/>
  <c r="AR445" i="1"/>
  <c r="AQ446" i="1"/>
  <c r="AR446" i="1"/>
  <c r="AQ447" i="1"/>
  <c r="AR447" i="1"/>
  <c r="AQ448" i="1"/>
  <c r="AR448" i="1"/>
  <c r="AQ449" i="1"/>
  <c r="AR449" i="1"/>
  <c r="AQ450" i="1"/>
  <c r="AR450" i="1"/>
  <c r="AQ451" i="1"/>
  <c r="AR451" i="1"/>
  <c r="AQ452" i="1"/>
  <c r="AR452" i="1"/>
  <c r="AQ453" i="1"/>
  <c r="AR453" i="1"/>
  <c r="AQ454" i="1"/>
  <c r="AR454" i="1"/>
  <c r="AQ455" i="1"/>
  <c r="AR455" i="1"/>
  <c r="AQ456" i="1"/>
  <c r="AR456" i="1"/>
  <c r="AQ457" i="1"/>
  <c r="AR457" i="1"/>
  <c r="AQ458" i="1"/>
  <c r="AR458" i="1"/>
  <c r="AQ459" i="1"/>
  <c r="AR459" i="1"/>
  <c r="AQ460" i="1"/>
  <c r="AR460" i="1"/>
  <c r="AQ461" i="1"/>
  <c r="AR461" i="1"/>
  <c r="AQ462" i="1"/>
  <c r="AR462" i="1"/>
  <c r="AQ463" i="1"/>
  <c r="AR463" i="1"/>
  <c r="AQ3" i="1"/>
  <c r="AR3" i="1"/>
  <c r="AS3" i="1"/>
  <c r="AV3" i="1"/>
  <c r="AV464" i="1" s="1"/>
  <c r="AS464" i="1" l="1"/>
  <c r="AR464" i="1"/>
  <c r="AQ464" i="1"/>
  <c r="K345" i="1" l="1"/>
  <c r="K346" i="1"/>
  <c r="K347" i="1"/>
  <c r="K348" i="1"/>
  <c r="K349" i="1"/>
  <c r="K353" i="1"/>
  <c r="K354" i="1"/>
  <c r="K355" i="1"/>
  <c r="K363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284" i="1"/>
  <c r="O102" i="1" l="1"/>
  <c r="N102" i="1"/>
  <c r="J102" i="1"/>
  <c r="I102" i="1"/>
  <c r="K102" i="1"/>
  <c r="K445" i="1" l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44" i="1"/>
  <c r="K405" i="1"/>
  <c r="K406" i="1"/>
  <c r="K407" i="1"/>
  <c r="K408" i="1"/>
  <c r="K409" i="1"/>
  <c r="K385" i="1"/>
  <c r="K386" i="1"/>
  <c r="K387" i="1"/>
  <c r="K388" i="1"/>
  <c r="K389" i="1"/>
  <c r="K393" i="1"/>
  <c r="K394" i="1"/>
  <c r="K395" i="1"/>
  <c r="K402" i="1"/>
  <c r="K403" i="1"/>
  <c r="K365" i="1"/>
  <c r="K366" i="1"/>
  <c r="K367" i="1"/>
  <c r="K368" i="1"/>
  <c r="K369" i="1"/>
  <c r="K373" i="1"/>
  <c r="K374" i="1"/>
  <c r="K375" i="1"/>
  <c r="K382" i="1"/>
  <c r="K383" i="1"/>
  <c r="K325" i="1"/>
  <c r="K326" i="1"/>
  <c r="K327" i="1"/>
  <c r="K328" i="1"/>
  <c r="K329" i="1"/>
  <c r="K333" i="1"/>
  <c r="K334" i="1"/>
  <c r="K335" i="1"/>
  <c r="K342" i="1"/>
  <c r="K343" i="1"/>
  <c r="K305" i="1"/>
  <c r="K306" i="1"/>
  <c r="K307" i="1"/>
  <c r="K308" i="1"/>
  <c r="K309" i="1"/>
  <c r="K310" i="1"/>
  <c r="K313" i="1"/>
  <c r="K314" i="1"/>
  <c r="K315" i="1"/>
  <c r="K318" i="1"/>
  <c r="K319" i="1"/>
  <c r="K322" i="1"/>
  <c r="K323" i="1"/>
  <c r="K304" i="1"/>
  <c r="K285" i="1"/>
  <c r="K286" i="1"/>
  <c r="K287" i="1"/>
  <c r="K288" i="1"/>
  <c r="K289" i="1"/>
  <c r="K290" i="1"/>
  <c r="K293" i="1"/>
  <c r="K294" i="1"/>
  <c r="K295" i="1"/>
  <c r="K298" i="1"/>
  <c r="K299" i="1"/>
  <c r="K302" i="1"/>
  <c r="K303" i="1"/>
  <c r="K284" i="1"/>
  <c r="K265" i="1"/>
  <c r="K266" i="1"/>
  <c r="K267" i="1"/>
  <c r="K268" i="1"/>
  <c r="K269" i="1"/>
  <c r="K270" i="1"/>
  <c r="K273" i="1"/>
  <c r="K274" i="1"/>
  <c r="K275" i="1"/>
  <c r="K278" i="1"/>
  <c r="K279" i="1"/>
  <c r="K282" i="1"/>
  <c r="K283" i="1"/>
  <c r="K264" i="1"/>
  <c r="K225" i="1"/>
  <c r="K226" i="1"/>
  <c r="K227" i="1"/>
  <c r="K228" i="1"/>
  <c r="K229" i="1"/>
  <c r="K230" i="1"/>
  <c r="K233" i="1"/>
  <c r="K234" i="1"/>
  <c r="K235" i="1"/>
  <c r="K236" i="1"/>
  <c r="K238" i="1"/>
  <c r="K239" i="1"/>
  <c r="K242" i="1"/>
  <c r="K243" i="1"/>
  <c r="K224" i="1"/>
  <c r="K185" i="1"/>
  <c r="K186" i="1"/>
  <c r="K187" i="1"/>
  <c r="K188" i="1"/>
  <c r="K189" i="1"/>
  <c r="K190" i="1"/>
  <c r="T191" i="1"/>
  <c r="AU191" i="1" s="1"/>
  <c r="K193" i="1"/>
  <c r="K194" i="1"/>
  <c r="K195" i="1"/>
  <c r="K197" i="1"/>
  <c r="K198" i="1"/>
  <c r="K199" i="1"/>
  <c r="K201" i="1"/>
  <c r="K202" i="1"/>
  <c r="K203" i="1"/>
  <c r="K184" i="1"/>
  <c r="K125" i="1" l="1"/>
  <c r="K126" i="1"/>
  <c r="K127" i="1"/>
  <c r="K128" i="1"/>
  <c r="K129" i="1"/>
  <c r="K134" i="1"/>
  <c r="K135" i="1"/>
  <c r="K142" i="1"/>
  <c r="K14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K105" i="1"/>
  <c r="K106" i="1"/>
  <c r="K107" i="1"/>
  <c r="K108" i="1"/>
  <c r="K109" i="1"/>
  <c r="T109" i="1" s="1"/>
  <c r="AU109" i="1" s="1"/>
  <c r="K113" i="1"/>
  <c r="K114" i="1"/>
  <c r="K115" i="1"/>
  <c r="K122" i="1"/>
  <c r="K123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K145" i="1" l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44" i="1"/>
  <c r="K85" i="1" l="1"/>
  <c r="K86" i="1"/>
  <c r="K87" i="1"/>
  <c r="K88" i="1"/>
  <c r="K89" i="1"/>
  <c r="K90" i="1"/>
  <c r="T90" i="1" s="1"/>
  <c r="AU90" i="1" s="1"/>
  <c r="T91" i="1"/>
  <c r="AU91" i="1" s="1"/>
  <c r="AU92" i="1"/>
  <c r="K93" i="1"/>
  <c r="K94" i="1"/>
  <c r="K95" i="1"/>
  <c r="T96" i="1"/>
  <c r="AU96" i="1" s="1"/>
  <c r="T97" i="1"/>
  <c r="AU97" i="1" s="1"/>
  <c r="K98" i="1"/>
  <c r="T98" i="1" s="1"/>
  <c r="AU98" i="1" s="1"/>
  <c r="K99" i="1"/>
  <c r="T99" i="1" s="1"/>
  <c r="AU99" i="1" s="1"/>
  <c r="T100" i="1"/>
  <c r="AU100" i="1" s="1"/>
  <c r="T101" i="1"/>
  <c r="AU101" i="1" s="1"/>
  <c r="K103" i="1"/>
  <c r="K84" i="1"/>
  <c r="T84" i="1" s="1"/>
  <c r="AU84" i="1" s="1"/>
  <c r="O463" i="1"/>
  <c r="N463" i="1"/>
  <c r="I463" i="1"/>
  <c r="O462" i="1"/>
  <c r="N462" i="1"/>
  <c r="I462" i="1"/>
  <c r="O461" i="1"/>
  <c r="N461" i="1"/>
  <c r="I461" i="1"/>
  <c r="O460" i="1"/>
  <c r="N460" i="1"/>
  <c r="T460" i="1"/>
  <c r="AU460" i="1" s="1"/>
  <c r="I460" i="1"/>
  <c r="O459" i="1"/>
  <c r="N459" i="1"/>
  <c r="I459" i="1"/>
  <c r="O458" i="1"/>
  <c r="N458" i="1"/>
  <c r="I458" i="1"/>
  <c r="O457" i="1"/>
  <c r="N457" i="1"/>
  <c r="I457" i="1"/>
  <c r="O456" i="1"/>
  <c r="N456" i="1"/>
  <c r="I456" i="1"/>
  <c r="O455" i="1"/>
  <c r="N455" i="1"/>
  <c r="I455" i="1"/>
  <c r="O454" i="1"/>
  <c r="N454" i="1"/>
  <c r="I454" i="1"/>
  <c r="O453" i="1"/>
  <c r="N453" i="1"/>
  <c r="I453" i="1"/>
  <c r="O452" i="1"/>
  <c r="N452" i="1"/>
  <c r="T452" i="1"/>
  <c r="AU452" i="1" s="1"/>
  <c r="I452" i="1"/>
  <c r="O451" i="1"/>
  <c r="N451" i="1"/>
  <c r="I451" i="1"/>
  <c r="O450" i="1"/>
  <c r="N450" i="1"/>
  <c r="I450" i="1"/>
  <c r="O449" i="1"/>
  <c r="N449" i="1"/>
  <c r="I449" i="1"/>
  <c r="O448" i="1"/>
  <c r="N448" i="1"/>
  <c r="I448" i="1"/>
  <c r="O447" i="1"/>
  <c r="N447" i="1"/>
  <c r="I447" i="1"/>
  <c r="O446" i="1"/>
  <c r="N446" i="1"/>
  <c r="I446" i="1"/>
  <c r="O445" i="1"/>
  <c r="N445" i="1"/>
  <c r="I445" i="1"/>
  <c r="O444" i="1"/>
  <c r="N444" i="1"/>
  <c r="I444" i="1"/>
  <c r="I65" i="1"/>
  <c r="K65" i="1"/>
  <c r="N65" i="1"/>
  <c r="O65" i="1"/>
  <c r="I66" i="1"/>
  <c r="K66" i="1"/>
  <c r="T66" i="1" s="1"/>
  <c r="AU66" i="1" s="1"/>
  <c r="N66" i="1"/>
  <c r="O66" i="1"/>
  <c r="I67" i="1"/>
  <c r="K67" i="1"/>
  <c r="T67" i="1" s="1"/>
  <c r="AU67" i="1" s="1"/>
  <c r="N67" i="1"/>
  <c r="O67" i="1"/>
  <c r="I68" i="1"/>
  <c r="K68" i="1"/>
  <c r="T68" i="1" s="1"/>
  <c r="AU68" i="1" s="1"/>
  <c r="N68" i="1"/>
  <c r="O68" i="1"/>
  <c r="I69" i="1"/>
  <c r="K69" i="1"/>
  <c r="N69" i="1"/>
  <c r="O69" i="1"/>
  <c r="I70" i="1"/>
  <c r="K70" i="1"/>
  <c r="T70" i="1" s="1"/>
  <c r="AU70" i="1" s="1"/>
  <c r="N70" i="1"/>
  <c r="O70" i="1"/>
  <c r="I71" i="1"/>
  <c r="K71" i="1"/>
  <c r="T71" i="1" s="1"/>
  <c r="AU71" i="1" s="1"/>
  <c r="N71" i="1"/>
  <c r="O71" i="1"/>
  <c r="I72" i="1"/>
  <c r="K72" i="1"/>
  <c r="T72" i="1" s="1"/>
  <c r="AU72" i="1" s="1"/>
  <c r="N72" i="1"/>
  <c r="O72" i="1"/>
  <c r="I73" i="1"/>
  <c r="K73" i="1"/>
  <c r="T73" i="1" s="1"/>
  <c r="AU73" i="1" s="1"/>
  <c r="N73" i="1"/>
  <c r="O73" i="1"/>
  <c r="I74" i="1"/>
  <c r="K74" i="1"/>
  <c r="T74" i="1" s="1"/>
  <c r="AU74" i="1" s="1"/>
  <c r="N74" i="1"/>
  <c r="O74" i="1"/>
  <c r="I75" i="1"/>
  <c r="K75" i="1"/>
  <c r="T75" i="1" s="1"/>
  <c r="AU75" i="1" s="1"/>
  <c r="N75" i="1"/>
  <c r="O75" i="1"/>
  <c r="I76" i="1"/>
  <c r="K76" i="1"/>
  <c r="T76" i="1" s="1"/>
  <c r="AU76" i="1" s="1"/>
  <c r="N76" i="1"/>
  <c r="O76" i="1"/>
  <c r="I77" i="1"/>
  <c r="K77" i="1"/>
  <c r="N77" i="1"/>
  <c r="O77" i="1"/>
  <c r="I78" i="1"/>
  <c r="K78" i="1"/>
  <c r="T78" i="1" s="1"/>
  <c r="AU78" i="1" s="1"/>
  <c r="N78" i="1"/>
  <c r="O78" i="1"/>
  <c r="I79" i="1"/>
  <c r="K79" i="1"/>
  <c r="T79" i="1" s="1"/>
  <c r="AU79" i="1" s="1"/>
  <c r="N79" i="1"/>
  <c r="O79" i="1"/>
  <c r="I80" i="1"/>
  <c r="K80" i="1"/>
  <c r="T80" i="1" s="1"/>
  <c r="AU80" i="1" s="1"/>
  <c r="N80" i="1"/>
  <c r="O80" i="1"/>
  <c r="I81" i="1"/>
  <c r="K81" i="1"/>
  <c r="T81" i="1" s="1"/>
  <c r="AU81" i="1" s="1"/>
  <c r="N81" i="1"/>
  <c r="O81" i="1"/>
  <c r="I82" i="1"/>
  <c r="K82" i="1"/>
  <c r="N82" i="1"/>
  <c r="O82" i="1"/>
  <c r="I83" i="1"/>
  <c r="K83" i="1"/>
  <c r="T83" i="1" s="1"/>
  <c r="AU83" i="1" s="1"/>
  <c r="N83" i="1"/>
  <c r="O83" i="1"/>
  <c r="O64" i="1"/>
  <c r="N64" i="1"/>
  <c r="AU442" i="1"/>
  <c r="AU441" i="1"/>
  <c r="AU440" i="1"/>
  <c r="AU439" i="1"/>
  <c r="AU438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T128" i="1"/>
  <c r="AU128" i="1" s="1"/>
  <c r="T108" i="1"/>
  <c r="AU108" i="1" s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64" i="1"/>
  <c r="T451" i="1"/>
  <c r="AU451" i="1" s="1"/>
  <c r="T383" i="1"/>
  <c r="AU383" i="1" s="1"/>
  <c r="T379" i="1"/>
  <c r="AU379" i="1" s="1"/>
  <c r="T375" i="1"/>
  <c r="AU375" i="1" s="1"/>
  <c r="T371" i="1"/>
  <c r="AU371" i="1" s="1"/>
  <c r="AU367" i="1"/>
  <c r="T351" i="1"/>
  <c r="AU351" i="1" s="1"/>
  <c r="T309" i="1"/>
  <c r="AU309" i="1" s="1"/>
  <c r="T131" i="1"/>
  <c r="AU131" i="1" s="1"/>
  <c r="T132" i="1"/>
  <c r="AU132" i="1" s="1"/>
  <c r="K45" i="1"/>
  <c r="K46" i="1"/>
  <c r="K47" i="1"/>
  <c r="K48" i="1"/>
  <c r="K49" i="1"/>
  <c r="K53" i="1"/>
  <c r="K54" i="1"/>
  <c r="K55" i="1"/>
  <c r="K62" i="1"/>
  <c r="K63" i="1"/>
  <c r="K43" i="1"/>
  <c r="AU24" i="1"/>
  <c r="T446" i="1"/>
  <c r="AU446" i="1" s="1"/>
  <c r="T447" i="1"/>
  <c r="AU447" i="1" s="1"/>
  <c r="T448" i="1"/>
  <c r="AU448" i="1" s="1"/>
  <c r="T449" i="1"/>
  <c r="AU449" i="1" s="1"/>
  <c r="T450" i="1"/>
  <c r="AU450" i="1" s="1"/>
  <c r="T454" i="1"/>
  <c r="AU454" i="1" s="1"/>
  <c r="T455" i="1"/>
  <c r="AU455" i="1" s="1"/>
  <c r="T456" i="1"/>
  <c r="AU456" i="1" s="1"/>
  <c r="T457" i="1"/>
  <c r="AU457" i="1" s="1"/>
  <c r="T458" i="1"/>
  <c r="AU458" i="1" s="1"/>
  <c r="T459" i="1"/>
  <c r="AU459" i="1" s="1"/>
  <c r="T462" i="1"/>
  <c r="AU462" i="1" s="1"/>
  <c r="T463" i="1"/>
  <c r="AU463" i="1" s="1"/>
  <c r="T444" i="1"/>
  <c r="AU444" i="1" s="1"/>
  <c r="T406" i="1"/>
  <c r="AU406" i="1" s="1"/>
  <c r="T408" i="1"/>
  <c r="AU408" i="1" s="1"/>
  <c r="T409" i="1"/>
  <c r="AU409" i="1" s="1"/>
  <c r="AU410" i="1"/>
  <c r="AU411" i="1"/>
  <c r="AU412" i="1"/>
  <c r="AU413" i="1"/>
  <c r="AU414" i="1"/>
  <c r="AU415" i="1"/>
  <c r="AU416" i="1"/>
  <c r="AU417" i="1"/>
  <c r="AU418" i="1"/>
  <c r="AU420" i="1"/>
  <c r="AU421" i="1"/>
  <c r="AU423" i="1"/>
  <c r="T404" i="1"/>
  <c r="AU404" i="1" s="1"/>
  <c r="T385" i="1"/>
  <c r="AU385" i="1" s="1"/>
  <c r="T386" i="1"/>
  <c r="AU386" i="1" s="1"/>
  <c r="T387" i="1"/>
  <c r="AU387" i="1" s="1"/>
  <c r="T388" i="1"/>
  <c r="AU388" i="1" s="1"/>
  <c r="T389" i="1"/>
  <c r="AU389" i="1" s="1"/>
  <c r="AU391" i="1"/>
  <c r="AU392" i="1"/>
  <c r="T393" i="1"/>
  <c r="AU393" i="1" s="1"/>
  <c r="T394" i="1"/>
  <c r="AU394" i="1" s="1"/>
  <c r="T395" i="1"/>
  <c r="AU395" i="1" s="1"/>
  <c r="T396" i="1"/>
  <c r="AU396" i="1" s="1"/>
  <c r="T397" i="1"/>
  <c r="AU397" i="1" s="1"/>
  <c r="T398" i="1"/>
  <c r="AU398" i="1" s="1"/>
  <c r="T399" i="1"/>
  <c r="AU399" i="1" s="1"/>
  <c r="T400" i="1"/>
  <c r="AU400" i="1" s="1"/>
  <c r="T403" i="1"/>
  <c r="AU403" i="1" s="1"/>
  <c r="T384" i="1"/>
  <c r="AU384" i="1" s="1"/>
  <c r="AU365" i="1"/>
  <c r="AU366" i="1"/>
  <c r="T368" i="1"/>
  <c r="AU368" i="1" s="1"/>
  <c r="AU369" i="1"/>
  <c r="T370" i="1"/>
  <c r="AU370" i="1" s="1"/>
  <c r="T372" i="1"/>
  <c r="AU372" i="1" s="1"/>
  <c r="T373" i="1"/>
  <c r="AU373" i="1" s="1"/>
  <c r="T374" i="1"/>
  <c r="AU374" i="1" s="1"/>
  <c r="T376" i="1"/>
  <c r="AU376" i="1" s="1"/>
  <c r="T377" i="1"/>
  <c r="AU377" i="1" s="1"/>
  <c r="T378" i="1"/>
  <c r="AU378" i="1" s="1"/>
  <c r="T380" i="1"/>
  <c r="AU380" i="1" s="1"/>
  <c r="T381" i="1"/>
  <c r="AU381" i="1" s="1"/>
  <c r="T382" i="1"/>
  <c r="AU382" i="1" s="1"/>
  <c r="T325" i="1"/>
  <c r="AU325" i="1" s="1"/>
  <c r="T327" i="1"/>
  <c r="AU327" i="1" s="1"/>
  <c r="T328" i="1"/>
  <c r="AU328" i="1" s="1"/>
  <c r="T329" i="1"/>
  <c r="AU329" i="1" s="1"/>
  <c r="T330" i="1"/>
  <c r="AU330" i="1" s="1"/>
  <c r="T331" i="1"/>
  <c r="AU331" i="1" s="1"/>
  <c r="T332" i="1"/>
  <c r="AU332" i="1" s="1"/>
  <c r="T333" i="1"/>
  <c r="AU333" i="1" s="1"/>
  <c r="T334" i="1"/>
  <c r="AU334" i="1" s="1"/>
  <c r="T335" i="1"/>
  <c r="AU335" i="1" s="1"/>
  <c r="T336" i="1"/>
  <c r="AU336" i="1" s="1"/>
  <c r="T338" i="1"/>
  <c r="AU338" i="1" s="1"/>
  <c r="T339" i="1"/>
  <c r="AU339" i="1" s="1"/>
  <c r="T340" i="1"/>
  <c r="AU340" i="1" s="1"/>
  <c r="T341" i="1"/>
  <c r="AU341" i="1" s="1"/>
  <c r="T342" i="1"/>
  <c r="AU342" i="1" s="1"/>
  <c r="T343" i="1"/>
  <c r="AU343" i="1" s="1"/>
  <c r="T344" i="1"/>
  <c r="AU344" i="1" s="1"/>
  <c r="T345" i="1"/>
  <c r="AU345" i="1" s="1"/>
  <c r="T346" i="1"/>
  <c r="AU346" i="1" s="1"/>
  <c r="T347" i="1"/>
  <c r="AU347" i="1" s="1"/>
  <c r="T348" i="1"/>
  <c r="AU348" i="1" s="1"/>
  <c r="T350" i="1"/>
  <c r="AU350" i="1" s="1"/>
  <c r="T352" i="1"/>
  <c r="AU352" i="1" s="1"/>
  <c r="T353" i="1"/>
  <c r="AU353" i="1" s="1"/>
  <c r="T354" i="1"/>
  <c r="AU354" i="1" s="1"/>
  <c r="T356" i="1"/>
  <c r="AU356" i="1" s="1"/>
  <c r="T357" i="1"/>
  <c r="AU357" i="1" s="1"/>
  <c r="T358" i="1"/>
  <c r="AU358" i="1" s="1"/>
  <c r="T359" i="1"/>
  <c r="AU359" i="1" s="1"/>
  <c r="T360" i="1"/>
  <c r="AU360" i="1" s="1"/>
  <c r="T361" i="1"/>
  <c r="AU361" i="1" s="1"/>
  <c r="AU362" i="1"/>
  <c r="AU363" i="1"/>
  <c r="AU364" i="1"/>
  <c r="AU324" i="1"/>
  <c r="T305" i="1"/>
  <c r="AU305" i="1" s="1"/>
  <c r="T306" i="1"/>
  <c r="AU306" i="1" s="1"/>
  <c r="T307" i="1"/>
  <c r="AU307" i="1" s="1"/>
  <c r="T308" i="1"/>
  <c r="AU308" i="1" s="1"/>
  <c r="T310" i="1"/>
  <c r="AU310" i="1" s="1"/>
  <c r="T311" i="1"/>
  <c r="AU311" i="1" s="1"/>
  <c r="T312" i="1"/>
  <c r="AU312" i="1" s="1"/>
  <c r="T313" i="1"/>
  <c r="AU313" i="1" s="1"/>
  <c r="T314" i="1"/>
  <c r="AU314" i="1" s="1"/>
  <c r="T315" i="1"/>
  <c r="AU315" i="1" s="1"/>
  <c r="T316" i="1"/>
  <c r="AU316" i="1" s="1"/>
  <c r="T317" i="1"/>
  <c r="AU317" i="1" s="1"/>
  <c r="T319" i="1"/>
  <c r="AU319" i="1" s="1"/>
  <c r="T320" i="1"/>
  <c r="AU320" i="1" s="1"/>
  <c r="T321" i="1"/>
  <c r="AU321" i="1" s="1"/>
  <c r="T322" i="1"/>
  <c r="AU322" i="1" s="1"/>
  <c r="T323" i="1"/>
  <c r="AU323" i="1" s="1"/>
  <c r="T304" i="1"/>
  <c r="AU304" i="1" s="1"/>
  <c r="T265" i="1"/>
  <c r="AU265" i="1" s="1"/>
  <c r="T266" i="1"/>
  <c r="AU266" i="1" s="1"/>
  <c r="T267" i="1"/>
  <c r="AU267" i="1" s="1"/>
  <c r="T268" i="1"/>
  <c r="AU268" i="1" s="1"/>
  <c r="T270" i="1"/>
  <c r="AU270" i="1" s="1"/>
  <c r="T271" i="1"/>
  <c r="AU271" i="1" s="1"/>
  <c r="T272" i="1"/>
  <c r="AU272" i="1" s="1"/>
  <c r="T273" i="1"/>
  <c r="AU273" i="1" s="1"/>
  <c r="T274" i="1"/>
  <c r="AU274" i="1" s="1"/>
  <c r="T275" i="1"/>
  <c r="AU275" i="1" s="1"/>
  <c r="T276" i="1"/>
  <c r="AU276" i="1" s="1"/>
  <c r="T277" i="1"/>
  <c r="AU277" i="1" s="1"/>
  <c r="T278" i="1"/>
  <c r="AU278" i="1" s="1"/>
  <c r="T279" i="1"/>
  <c r="AU279" i="1" s="1"/>
  <c r="T280" i="1"/>
  <c r="AU280" i="1" s="1"/>
  <c r="T281" i="1"/>
  <c r="AU281" i="1" s="1"/>
  <c r="T283" i="1"/>
  <c r="AU283" i="1" s="1"/>
  <c r="T264" i="1"/>
  <c r="AU264" i="1" s="1"/>
  <c r="T245" i="1"/>
  <c r="AU245" i="1" s="1"/>
  <c r="T246" i="1"/>
  <c r="AU246" i="1" s="1"/>
  <c r="T247" i="1"/>
  <c r="AU247" i="1" s="1"/>
  <c r="T248" i="1"/>
  <c r="AU248" i="1" s="1"/>
  <c r="T249" i="1"/>
  <c r="AU249" i="1" s="1"/>
  <c r="T253" i="1"/>
  <c r="AU253" i="1" s="1"/>
  <c r="T254" i="1"/>
  <c r="AU254" i="1" s="1"/>
  <c r="T255" i="1"/>
  <c r="AU255" i="1" s="1"/>
  <c r="T225" i="1"/>
  <c r="AU225" i="1" s="1"/>
  <c r="T226" i="1"/>
  <c r="AU226" i="1" s="1"/>
  <c r="T227" i="1"/>
  <c r="AU227" i="1" s="1"/>
  <c r="T228" i="1"/>
  <c r="AU228" i="1" s="1"/>
  <c r="T229" i="1"/>
  <c r="AU229" i="1" s="1"/>
  <c r="T230" i="1"/>
  <c r="AU230" i="1" s="1"/>
  <c r="T231" i="1"/>
  <c r="AU231" i="1" s="1"/>
  <c r="T232" i="1"/>
  <c r="AU232" i="1" s="1"/>
  <c r="T233" i="1"/>
  <c r="AU233" i="1" s="1"/>
  <c r="T234" i="1"/>
  <c r="AU234" i="1" s="1"/>
  <c r="T235" i="1"/>
  <c r="AU235" i="1" s="1"/>
  <c r="T236" i="1"/>
  <c r="AU236" i="1" s="1"/>
  <c r="T238" i="1"/>
  <c r="AU238" i="1" s="1"/>
  <c r="T239" i="1"/>
  <c r="AU239" i="1" s="1"/>
  <c r="T240" i="1"/>
  <c r="AU240" i="1" s="1"/>
  <c r="T241" i="1"/>
  <c r="AU241" i="1" s="1"/>
  <c r="T244" i="1"/>
  <c r="AU244" i="1" s="1"/>
  <c r="T224" i="1"/>
  <c r="AU224" i="1" s="1"/>
  <c r="T205" i="1"/>
  <c r="AU205" i="1" s="1"/>
  <c r="T206" i="1"/>
  <c r="AU206" i="1" s="1"/>
  <c r="T207" i="1"/>
  <c r="AU207" i="1" s="1"/>
  <c r="T208" i="1"/>
  <c r="AU208" i="1" s="1"/>
  <c r="T209" i="1"/>
  <c r="AU209" i="1" s="1"/>
  <c r="T210" i="1"/>
  <c r="AU210" i="1" s="1"/>
  <c r="T211" i="1"/>
  <c r="AU211" i="1" s="1"/>
  <c r="T212" i="1"/>
  <c r="AU212" i="1" s="1"/>
  <c r="T213" i="1"/>
  <c r="AU213" i="1" s="1"/>
  <c r="T214" i="1"/>
  <c r="AU214" i="1" s="1"/>
  <c r="T215" i="1"/>
  <c r="AU215" i="1" s="1"/>
  <c r="T216" i="1"/>
  <c r="AU216" i="1" s="1"/>
  <c r="T217" i="1"/>
  <c r="AU217" i="1" s="1"/>
  <c r="T218" i="1"/>
  <c r="AU218" i="1" s="1"/>
  <c r="T219" i="1"/>
  <c r="AU219" i="1" s="1"/>
  <c r="T220" i="1"/>
  <c r="AU220" i="1" s="1"/>
  <c r="T221" i="1"/>
  <c r="AU221" i="1" s="1"/>
  <c r="T222" i="1"/>
  <c r="AU222" i="1" s="1"/>
  <c r="T223" i="1"/>
  <c r="AU223" i="1" s="1"/>
  <c r="T185" i="1"/>
  <c r="AU185" i="1" s="1"/>
  <c r="T186" i="1"/>
  <c r="AU186" i="1" s="1"/>
  <c r="T187" i="1"/>
  <c r="AU187" i="1" s="1"/>
  <c r="T188" i="1"/>
  <c r="AU188" i="1" s="1"/>
  <c r="T189" i="1"/>
  <c r="AU189" i="1" s="1"/>
  <c r="T190" i="1"/>
  <c r="AU190" i="1" s="1"/>
  <c r="T192" i="1"/>
  <c r="AU192" i="1" s="1"/>
  <c r="T193" i="1"/>
  <c r="AU193" i="1" s="1"/>
  <c r="T194" i="1"/>
  <c r="AU194" i="1" s="1"/>
  <c r="T195" i="1"/>
  <c r="AU195" i="1" s="1"/>
  <c r="T196" i="1"/>
  <c r="AU196" i="1" s="1"/>
  <c r="T197" i="1"/>
  <c r="AU197" i="1" s="1"/>
  <c r="T198" i="1"/>
  <c r="AU198" i="1" s="1"/>
  <c r="T199" i="1"/>
  <c r="AU199" i="1" s="1"/>
  <c r="T200" i="1"/>
  <c r="AU200" i="1" s="1"/>
  <c r="T201" i="1"/>
  <c r="AU201" i="1" s="1"/>
  <c r="T202" i="1"/>
  <c r="AU202" i="1" s="1"/>
  <c r="T203" i="1"/>
  <c r="AU203" i="1" s="1"/>
  <c r="T204" i="1"/>
  <c r="AU204" i="1" s="1"/>
  <c r="T184" i="1"/>
  <c r="AU184" i="1" s="1"/>
  <c r="T165" i="1"/>
  <c r="AU165" i="1" s="1"/>
  <c r="T166" i="1"/>
  <c r="AU166" i="1" s="1"/>
  <c r="T167" i="1"/>
  <c r="AU167" i="1" s="1"/>
  <c r="T168" i="1"/>
  <c r="AU168" i="1" s="1"/>
  <c r="T169" i="1"/>
  <c r="AU169" i="1" s="1"/>
  <c r="T170" i="1"/>
  <c r="AU170" i="1" s="1"/>
  <c r="T171" i="1"/>
  <c r="AU171" i="1" s="1"/>
  <c r="T172" i="1"/>
  <c r="AU172" i="1" s="1"/>
  <c r="T174" i="1"/>
  <c r="AU174" i="1" s="1"/>
  <c r="T175" i="1"/>
  <c r="AU175" i="1" s="1"/>
  <c r="T176" i="1"/>
  <c r="AU176" i="1" s="1"/>
  <c r="T177" i="1"/>
  <c r="AU177" i="1" s="1"/>
  <c r="T178" i="1"/>
  <c r="AU178" i="1" s="1"/>
  <c r="T179" i="1"/>
  <c r="AU179" i="1" s="1"/>
  <c r="T180" i="1"/>
  <c r="AU180" i="1" s="1"/>
  <c r="T181" i="1"/>
  <c r="AU181" i="1" s="1"/>
  <c r="T182" i="1"/>
  <c r="AU182" i="1" s="1"/>
  <c r="T183" i="1"/>
  <c r="AU183" i="1" s="1"/>
  <c r="T164" i="1"/>
  <c r="AU164" i="1" s="1"/>
  <c r="T145" i="1"/>
  <c r="AU145" i="1" s="1"/>
  <c r="T146" i="1"/>
  <c r="AU146" i="1" s="1"/>
  <c r="T147" i="1"/>
  <c r="AU147" i="1" s="1"/>
  <c r="T148" i="1"/>
  <c r="AU148" i="1" s="1"/>
  <c r="T149" i="1"/>
  <c r="AU149" i="1" s="1"/>
  <c r="T150" i="1"/>
  <c r="AU150" i="1" s="1"/>
  <c r="T151" i="1"/>
  <c r="AU151" i="1" s="1"/>
  <c r="T152" i="1"/>
  <c r="AU152" i="1" s="1"/>
  <c r="T153" i="1"/>
  <c r="AU153" i="1" s="1"/>
  <c r="T155" i="1"/>
  <c r="AU155" i="1" s="1"/>
  <c r="T156" i="1"/>
  <c r="AU156" i="1" s="1"/>
  <c r="T157" i="1"/>
  <c r="AU157" i="1" s="1"/>
  <c r="T158" i="1"/>
  <c r="AU158" i="1" s="1"/>
  <c r="T159" i="1"/>
  <c r="AU159" i="1" s="1"/>
  <c r="T160" i="1"/>
  <c r="AU160" i="1" s="1"/>
  <c r="T161" i="1"/>
  <c r="AU161" i="1" s="1"/>
  <c r="T162" i="1"/>
  <c r="AU162" i="1" s="1"/>
  <c r="T163" i="1"/>
  <c r="AU163" i="1" s="1"/>
  <c r="T144" i="1"/>
  <c r="AU144" i="1" s="1"/>
  <c r="T125" i="1"/>
  <c r="AU125" i="1" s="1"/>
  <c r="T127" i="1"/>
  <c r="AU127" i="1" s="1"/>
  <c r="T129" i="1"/>
  <c r="AU129" i="1" s="1"/>
  <c r="T130" i="1"/>
  <c r="AU130" i="1" s="1"/>
  <c r="T133" i="1"/>
  <c r="AU133" i="1" s="1"/>
  <c r="T134" i="1"/>
  <c r="AU134" i="1" s="1"/>
  <c r="T137" i="1"/>
  <c r="AU137" i="1" s="1"/>
  <c r="T138" i="1"/>
  <c r="AU138" i="1" s="1"/>
  <c r="T139" i="1"/>
  <c r="AU139" i="1" s="1"/>
  <c r="T140" i="1"/>
  <c r="AU140" i="1" s="1"/>
  <c r="T141" i="1"/>
  <c r="AU141" i="1" s="1"/>
  <c r="T143" i="1"/>
  <c r="AU143" i="1" s="1"/>
  <c r="AU124" i="1"/>
  <c r="T105" i="1"/>
  <c r="AU105" i="1" s="1"/>
  <c r="T106" i="1"/>
  <c r="AU106" i="1" s="1"/>
  <c r="T113" i="1"/>
  <c r="AU113" i="1" s="1"/>
  <c r="T114" i="1"/>
  <c r="AU114" i="1" s="1"/>
  <c r="T115" i="1"/>
  <c r="AU115" i="1" s="1"/>
  <c r="T123" i="1"/>
  <c r="AU123" i="1" s="1"/>
  <c r="AU443" i="1" l="1"/>
  <c r="T103" i="1"/>
  <c r="AU103" i="1" s="1"/>
  <c r="T102" i="1"/>
  <c r="AU102" i="1" s="1"/>
  <c r="T69" i="1"/>
  <c r="AU69" i="1" s="1"/>
  <c r="T65" i="1"/>
  <c r="AU65" i="1" s="1"/>
  <c r="T461" i="1"/>
  <c r="AU461" i="1" s="1"/>
  <c r="T453" i="1"/>
  <c r="AU453" i="1" s="1"/>
  <c r="T445" i="1"/>
  <c r="AU445" i="1" s="1"/>
  <c r="T82" i="1"/>
  <c r="AU82" i="1" s="1"/>
  <c r="T77" i="1"/>
  <c r="AU77" i="1" s="1"/>
  <c r="T349" i="1"/>
  <c r="AU349" i="1" s="1"/>
  <c r="T237" i="1"/>
  <c r="AU237" i="1" s="1"/>
  <c r="T407" i="1"/>
  <c r="AU407" i="1" s="1"/>
  <c r="T263" i="1"/>
  <c r="AU263" i="1" s="1"/>
  <c r="T135" i="1"/>
  <c r="AU135" i="1" s="1"/>
  <c r="T282" i="1"/>
  <c r="AU282" i="1" s="1"/>
  <c r="T326" i="1"/>
  <c r="AU326" i="1" s="1"/>
  <c r="T355" i="1"/>
  <c r="AU355" i="1" s="1"/>
  <c r="T390" i="1"/>
  <c r="AU390" i="1" s="1"/>
  <c r="T269" i="1"/>
  <c r="AU269" i="1" s="1"/>
  <c r="AU419" i="1"/>
  <c r="T107" i="1"/>
  <c r="AU107" i="1" s="1"/>
  <c r="T154" i="1"/>
  <c r="AU154" i="1" s="1"/>
  <c r="T173" i="1"/>
  <c r="AU173" i="1" s="1"/>
  <c r="T337" i="1"/>
  <c r="AU337" i="1" s="1"/>
  <c r="T401" i="1"/>
  <c r="AU401" i="1" s="1"/>
  <c r="T64" i="1"/>
  <c r="AU64" i="1" s="1"/>
  <c r="T318" i="1"/>
  <c r="AU318" i="1" s="1"/>
  <c r="AU437" i="1"/>
  <c r="T136" i="1"/>
  <c r="AU136" i="1" s="1"/>
  <c r="T126" i="1"/>
  <c r="AU126" i="1" s="1"/>
  <c r="AU48" i="1" l="1"/>
  <c r="AU45" i="1"/>
  <c r="AU46" i="1"/>
  <c r="AU47" i="1"/>
  <c r="AU53" i="1"/>
  <c r="AU54" i="1"/>
  <c r="AU55" i="1"/>
  <c r="AU63" i="1"/>
  <c r="I45" i="1"/>
  <c r="J45" i="1"/>
  <c r="N45" i="1"/>
  <c r="O45" i="1"/>
  <c r="I46" i="1"/>
  <c r="J46" i="1"/>
  <c r="N46" i="1"/>
  <c r="O46" i="1"/>
  <c r="I47" i="1"/>
  <c r="J47" i="1"/>
  <c r="N47" i="1"/>
  <c r="O47" i="1"/>
  <c r="I48" i="1"/>
  <c r="J48" i="1"/>
  <c r="N48" i="1"/>
  <c r="O48" i="1"/>
  <c r="I49" i="1"/>
  <c r="J49" i="1"/>
  <c r="N49" i="1"/>
  <c r="O49" i="1"/>
  <c r="I50" i="1"/>
  <c r="J50" i="1"/>
  <c r="N50" i="1"/>
  <c r="O50" i="1"/>
  <c r="I51" i="1"/>
  <c r="J51" i="1"/>
  <c r="N51" i="1"/>
  <c r="O51" i="1"/>
  <c r="I52" i="1"/>
  <c r="J52" i="1"/>
  <c r="N52" i="1"/>
  <c r="O52" i="1"/>
  <c r="I53" i="1"/>
  <c r="J53" i="1"/>
  <c r="N53" i="1"/>
  <c r="O53" i="1"/>
  <c r="I54" i="1"/>
  <c r="J54" i="1"/>
  <c r="N54" i="1"/>
  <c r="O54" i="1"/>
  <c r="I55" i="1"/>
  <c r="J55" i="1"/>
  <c r="N55" i="1"/>
  <c r="O55" i="1"/>
  <c r="I56" i="1"/>
  <c r="J56" i="1"/>
  <c r="N56" i="1"/>
  <c r="O56" i="1"/>
  <c r="I57" i="1"/>
  <c r="J57" i="1"/>
  <c r="N57" i="1"/>
  <c r="O57" i="1"/>
  <c r="I58" i="1"/>
  <c r="J58" i="1"/>
  <c r="N58" i="1"/>
  <c r="O58" i="1"/>
  <c r="I59" i="1"/>
  <c r="J59" i="1"/>
  <c r="N59" i="1"/>
  <c r="O59" i="1"/>
  <c r="I60" i="1"/>
  <c r="J60" i="1"/>
  <c r="N60" i="1"/>
  <c r="O60" i="1"/>
  <c r="I61" i="1"/>
  <c r="J61" i="1"/>
  <c r="N61" i="1"/>
  <c r="O61" i="1"/>
  <c r="I62" i="1"/>
  <c r="J62" i="1"/>
  <c r="N62" i="1"/>
  <c r="O62" i="1"/>
  <c r="I63" i="1"/>
  <c r="J63" i="1"/>
  <c r="N63" i="1"/>
  <c r="O63" i="1"/>
  <c r="AU49" i="1" l="1"/>
  <c r="T25" i="1" l="1"/>
  <c r="AU25" i="1" s="1"/>
  <c r="T26" i="1"/>
  <c r="AU26" i="1" s="1"/>
  <c r="T27" i="1"/>
  <c r="AU27" i="1" s="1"/>
  <c r="T28" i="1"/>
  <c r="AU28" i="1" s="1"/>
  <c r="T29" i="1"/>
  <c r="AU29" i="1" s="1"/>
  <c r="T30" i="1"/>
  <c r="AU30" i="1" s="1"/>
  <c r="T31" i="1"/>
  <c r="AU31" i="1" s="1"/>
  <c r="T32" i="1"/>
  <c r="AU32" i="1" s="1"/>
  <c r="T33" i="1"/>
  <c r="AU33" i="1" s="1"/>
  <c r="T34" i="1"/>
  <c r="AU34" i="1" s="1"/>
  <c r="T35" i="1"/>
  <c r="AU35" i="1" s="1"/>
  <c r="T36" i="1"/>
  <c r="AU36" i="1" s="1"/>
  <c r="T37" i="1"/>
  <c r="AU37" i="1" s="1"/>
  <c r="T38" i="1"/>
  <c r="AU38" i="1" s="1"/>
  <c r="T39" i="1"/>
  <c r="AU39" i="1" s="1"/>
  <c r="T40" i="1"/>
  <c r="AU40" i="1" s="1"/>
  <c r="T41" i="1"/>
  <c r="AU41" i="1" s="1"/>
  <c r="I25" i="1"/>
  <c r="J25" i="1"/>
  <c r="N25" i="1"/>
  <c r="O25" i="1"/>
  <c r="I26" i="1"/>
  <c r="J26" i="1"/>
  <c r="N26" i="1"/>
  <c r="O26" i="1"/>
  <c r="I27" i="1"/>
  <c r="J27" i="1"/>
  <c r="N27" i="1"/>
  <c r="O27" i="1"/>
  <c r="I28" i="1"/>
  <c r="J28" i="1"/>
  <c r="N28" i="1"/>
  <c r="O28" i="1"/>
  <c r="I29" i="1"/>
  <c r="J29" i="1"/>
  <c r="N29" i="1"/>
  <c r="O29" i="1"/>
  <c r="I30" i="1"/>
  <c r="J30" i="1"/>
  <c r="N30" i="1"/>
  <c r="O30" i="1"/>
  <c r="I31" i="1"/>
  <c r="J31" i="1"/>
  <c r="N31" i="1"/>
  <c r="O31" i="1"/>
  <c r="I32" i="1"/>
  <c r="J32" i="1"/>
  <c r="N32" i="1"/>
  <c r="O32" i="1"/>
  <c r="I33" i="1"/>
  <c r="J33" i="1"/>
  <c r="N33" i="1"/>
  <c r="O33" i="1"/>
  <c r="I34" i="1"/>
  <c r="J34" i="1"/>
  <c r="N34" i="1"/>
  <c r="O34" i="1"/>
  <c r="I35" i="1"/>
  <c r="J35" i="1"/>
  <c r="N35" i="1"/>
  <c r="O35" i="1"/>
  <c r="I36" i="1"/>
  <c r="J36" i="1"/>
  <c r="N36" i="1"/>
  <c r="O36" i="1"/>
  <c r="I37" i="1"/>
  <c r="J37" i="1"/>
  <c r="N37" i="1"/>
  <c r="O37" i="1"/>
  <c r="I38" i="1"/>
  <c r="J38" i="1"/>
  <c r="N38" i="1"/>
  <c r="O38" i="1"/>
  <c r="I39" i="1"/>
  <c r="J39" i="1"/>
  <c r="N39" i="1"/>
  <c r="O39" i="1"/>
  <c r="I40" i="1"/>
  <c r="J40" i="1"/>
  <c r="N40" i="1"/>
  <c r="O40" i="1"/>
  <c r="I41" i="1"/>
  <c r="J41" i="1"/>
  <c r="N41" i="1"/>
  <c r="O41" i="1"/>
  <c r="I42" i="1"/>
  <c r="J42" i="1"/>
  <c r="N42" i="1"/>
  <c r="O42" i="1"/>
  <c r="I43" i="1"/>
  <c r="J43" i="1"/>
  <c r="N43" i="1"/>
  <c r="O43" i="1"/>
  <c r="I44" i="1"/>
  <c r="J44" i="1"/>
  <c r="N44" i="1"/>
  <c r="O44" i="1"/>
  <c r="I5" i="1" l="1"/>
  <c r="J5" i="1"/>
  <c r="N5" i="1"/>
  <c r="O5" i="1"/>
  <c r="I6" i="1"/>
  <c r="J6" i="1"/>
  <c r="N6" i="1"/>
  <c r="O6" i="1"/>
  <c r="I7" i="1"/>
  <c r="J7" i="1"/>
  <c r="N7" i="1"/>
  <c r="O7" i="1"/>
  <c r="I8" i="1"/>
  <c r="J8" i="1"/>
  <c r="N8" i="1"/>
  <c r="O8" i="1"/>
  <c r="I9" i="1"/>
  <c r="J9" i="1"/>
  <c r="N9" i="1"/>
  <c r="O9" i="1"/>
  <c r="I10" i="1"/>
  <c r="J10" i="1"/>
  <c r="N10" i="1"/>
  <c r="O10" i="1"/>
  <c r="I11" i="1"/>
  <c r="J11" i="1"/>
  <c r="N11" i="1"/>
  <c r="O11" i="1"/>
  <c r="I12" i="1"/>
  <c r="J12" i="1"/>
  <c r="N12" i="1"/>
  <c r="O12" i="1"/>
  <c r="I13" i="1"/>
  <c r="J13" i="1"/>
  <c r="N13" i="1"/>
  <c r="O13" i="1"/>
  <c r="I14" i="1"/>
  <c r="J14" i="1"/>
  <c r="N14" i="1"/>
  <c r="O14" i="1"/>
  <c r="I15" i="1"/>
  <c r="J15" i="1"/>
  <c r="N15" i="1"/>
  <c r="O15" i="1"/>
  <c r="I16" i="1"/>
  <c r="J16" i="1"/>
  <c r="N16" i="1"/>
  <c r="O16" i="1"/>
  <c r="I17" i="1"/>
  <c r="J17" i="1"/>
  <c r="N17" i="1"/>
  <c r="O17" i="1"/>
  <c r="I18" i="1"/>
  <c r="J18" i="1"/>
  <c r="N18" i="1"/>
  <c r="O18" i="1"/>
  <c r="I19" i="1"/>
  <c r="J19" i="1"/>
  <c r="N19" i="1"/>
  <c r="O19" i="1"/>
  <c r="I20" i="1"/>
  <c r="J20" i="1"/>
  <c r="AU20" i="1"/>
  <c r="N20" i="1"/>
  <c r="O20" i="1"/>
  <c r="I21" i="1"/>
  <c r="J21" i="1"/>
  <c r="AU21" i="1"/>
  <c r="N21" i="1"/>
  <c r="O21" i="1"/>
  <c r="I22" i="1"/>
  <c r="J22" i="1"/>
  <c r="T22" i="1"/>
  <c r="AU22" i="1" s="1"/>
  <c r="N22" i="1"/>
  <c r="O22" i="1"/>
  <c r="I23" i="1"/>
  <c r="J23" i="1"/>
  <c r="T23" i="1"/>
  <c r="AU23" i="1" s="1"/>
  <c r="N23" i="1"/>
  <c r="O23" i="1"/>
  <c r="I24" i="1"/>
  <c r="J24" i="1"/>
  <c r="N24" i="1"/>
  <c r="O24" i="1"/>
  <c r="O4" i="1"/>
  <c r="N4" i="1"/>
  <c r="J4" i="1"/>
  <c r="I4" i="1"/>
  <c r="AU19" i="1" l="1"/>
  <c r="AU464" i="1" s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I3" i="1" l="1"/>
  <c r="AJ102" i="1" l="1"/>
  <c r="AK102" i="1"/>
  <c r="AL102" i="1"/>
  <c r="AM102" i="1"/>
  <c r="AN102" i="1"/>
  <c r="AO102" i="1"/>
  <c r="AP102" i="1"/>
  <c r="AJ103" i="1"/>
  <c r="AK103" i="1"/>
  <c r="AL103" i="1"/>
  <c r="AM103" i="1"/>
  <c r="AN103" i="1"/>
  <c r="AO103" i="1"/>
  <c r="AP103" i="1"/>
  <c r="AJ104" i="1"/>
  <c r="AK104" i="1"/>
  <c r="AL104" i="1"/>
  <c r="AM104" i="1"/>
  <c r="AN104" i="1"/>
  <c r="AO104" i="1"/>
  <c r="AP104" i="1"/>
  <c r="AJ105" i="1"/>
  <c r="AK105" i="1"/>
  <c r="AL105" i="1"/>
  <c r="AM105" i="1"/>
  <c r="AN105" i="1"/>
  <c r="AO105" i="1"/>
  <c r="AP105" i="1"/>
  <c r="AJ106" i="1"/>
  <c r="AK106" i="1"/>
  <c r="AL106" i="1"/>
  <c r="AM106" i="1"/>
  <c r="AN106" i="1"/>
  <c r="AO106" i="1"/>
  <c r="AP106" i="1"/>
  <c r="AJ107" i="1"/>
  <c r="AK107" i="1"/>
  <c r="AL107" i="1"/>
  <c r="AM107" i="1"/>
  <c r="AN107" i="1"/>
  <c r="AO107" i="1"/>
  <c r="AP107" i="1"/>
  <c r="AJ108" i="1"/>
  <c r="AK108" i="1"/>
  <c r="AL108" i="1"/>
  <c r="AM108" i="1"/>
  <c r="AN108" i="1"/>
  <c r="AO108" i="1"/>
  <c r="AP108" i="1"/>
  <c r="AJ109" i="1"/>
  <c r="AK109" i="1"/>
  <c r="AL109" i="1"/>
  <c r="AM109" i="1"/>
  <c r="AN109" i="1"/>
  <c r="AO109" i="1"/>
  <c r="AP109" i="1"/>
  <c r="AJ110" i="1"/>
  <c r="AK110" i="1"/>
  <c r="AL110" i="1"/>
  <c r="AM110" i="1"/>
  <c r="AN110" i="1"/>
  <c r="AO110" i="1"/>
  <c r="AP110" i="1"/>
  <c r="AJ111" i="1"/>
  <c r="AK111" i="1"/>
  <c r="AL111" i="1"/>
  <c r="AM111" i="1"/>
  <c r="AN111" i="1"/>
  <c r="AO111" i="1"/>
  <c r="AP111" i="1"/>
  <c r="AJ112" i="1"/>
  <c r="AK112" i="1"/>
  <c r="AL112" i="1"/>
  <c r="AM112" i="1"/>
  <c r="AN112" i="1"/>
  <c r="AO112" i="1"/>
  <c r="AP112" i="1"/>
  <c r="AJ113" i="1"/>
  <c r="AK113" i="1"/>
  <c r="AL113" i="1"/>
  <c r="AM113" i="1"/>
  <c r="AN113" i="1"/>
  <c r="AO113" i="1"/>
  <c r="AP113" i="1"/>
  <c r="AJ114" i="1"/>
  <c r="AK114" i="1"/>
  <c r="AL114" i="1"/>
  <c r="AM114" i="1"/>
  <c r="AN114" i="1"/>
  <c r="AO114" i="1"/>
  <c r="AP114" i="1"/>
  <c r="AJ115" i="1"/>
  <c r="AK115" i="1"/>
  <c r="AL115" i="1"/>
  <c r="AM115" i="1"/>
  <c r="AN115" i="1"/>
  <c r="AO115" i="1"/>
  <c r="AP115" i="1"/>
  <c r="AJ116" i="1"/>
  <c r="AK116" i="1"/>
  <c r="AL116" i="1"/>
  <c r="AM116" i="1"/>
  <c r="AN116" i="1"/>
  <c r="AO116" i="1"/>
  <c r="AP116" i="1"/>
  <c r="AJ117" i="1"/>
  <c r="AK117" i="1"/>
  <c r="AL117" i="1"/>
  <c r="AM117" i="1"/>
  <c r="AN117" i="1"/>
  <c r="AO117" i="1"/>
  <c r="AP117" i="1"/>
  <c r="AJ118" i="1"/>
  <c r="AK118" i="1"/>
  <c r="AL118" i="1"/>
  <c r="AM118" i="1"/>
  <c r="AN118" i="1"/>
  <c r="AO118" i="1"/>
  <c r="AP118" i="1"/>
  <c r="AJ119" i="1"/>
  <c r="AK119" i="1"/>
  <c r="AL119" i="1"/>
  <c r="AM119" i="1"/>
  <c r="AN119" i="1"/>
  <c r="AO119" i="1"/>
  <c r="AP119" i="1"/>
  <c r="AJ120" i="1"/>
  <c r="AK120" i="1"/>
  <c r="AL120" i="1"/>
  <c r="AM120" i="1"/>
  <c r="AN120" i="1"/>
  <c r="AO120" i="1"/>
  <c r="AP120" i="1"/>
  <c r="AJ121" i="1"/>
  <c r="AK121" i="1"/>
  <c r="AL121" i="1"/>
  <c r="AM121" i="1"/>
  <c r="AN121" i="1"/>
  <c r="AO121" i="1"/>
  <c r="AP121" i="1"/>
  <c r="AJ122" i="1"/>
  <c r="AK122" i="1"/>
  <c r="AL122" i="1"/>
  <c r="AM122" i="1"/>
  <c r="AN122" i="1"/>
  <c r="AO122" i="1"/>
  <c r="AP122" i="1"/>
  <c r="AJ123" i="1"/>
  <c r="AK123" i="1"/>
  <c r="AL123" i="1"/>
  <c r="AM123" i="1"/>
  <c r="AN123" i="1"/>
  <c r="AO123" i="1"/>
  <c r="AP123" i="1"/>
  <c r="AJ124" i="1"/>
  <c r="AK124" i="1"/>
  <c r="AL124" i="1"/>
  <c r="AM124" i="1"/>
  <c r="AN124" i="1"/>
  <c r="AO124" i="1"/>
  <c r="AP124" i="1"/>
  <c r="AJ125" i="1"/>
  <c r="AK125" i="1"/>
  <c r="AL125" i="1"/>
  <c r="AM125" i="1"/>
  <c r="AN125" i="1"/>
  <c r="AO125" i="1"/>
  <c r="AP125" i="1"/>
  <c r="AJ126" i="1"/>
  <c r="AK126" i="1"/>
  <c r="AL126" i="1"/>
  <c r="AM126" i="1"/>
  <c r="AN126" i="1"/>
  <c r="AO126" i="1"/>
  <c r="AP126" i="1"/>
  <c r="AJ127" i="1"/>
  <c r="AK127" i="1"/>
  <c r="AL127" i="1"/>
  <c r="AM127" i="1"/>
  <c r="AN127" i="1"/>
  <c r="AO127" i="1"/>
  <c r="AP127" i="1"/>
  <c r="AJ128" i="1"/>
  <c r="AK128" i="1"/>
  <c r="AL128" i="1"/>
  <c r="AM128" i="1"/>
  <c r="AN128" i="1"/>
  <c r="AO128" i="1"/>
  <c r="AP128" i="1"/>
  <c r="AJ129" i="1"/>
  <c r="AK129" i="1"/>
  <c r="AL129" i="1"/>
  <c r="AM129" i="1"/>
  <c r="AN129" i="1"/>
  <c r="AO129" i="1"/>
  <c r="AP129" i="1"/>
  <c r="AJ130" i="1"/>
  <c r="AK130" i="1"/>
  <c r="AL130" i="1"/>
  <c r="AM130" i="1"/>
  <c r="AN130" i="1"/>
  <c r="AO130" i="1"/>
  <c r="AP130" i="1"/>
  <c r="AJ131" i="1"/>
  <c r="AK131" i="1"/>
  <c r="AL131" i="1"/>
  <c r="AM131" i="1"/>
  <c r="AN131" i="1"/>
  <c r="AO131" i="1"/>
  <c r="AP131" i="1"/>
  <c r="AJ132" i="1"/>
  <c r="AK132" i="1"/>
  <c r="AL132" i="1"/>
  <c r="AM132" i="1"/>
  <c r="AN132" i="1"/>
  <c r="AO132" i="1"/>
  <c r="AP132" i="1"/>
  <c r="AJ133" i="1"/>
  <c r="AK133" i="1"/>
  <c r="AL133" i="1"/>
  <c r="AM133" i="1"/>
  <c r="AN133" i="1"/>
  <c r="AO133" i="1"/>
  <c r="AP133" i="1"/>
  <c r="AJ134" i="1"/>
  <c r="AK134" i="1"/>
  <c r="AL134" i="1"/>
  <c r="AM134" i="1"/>
  <c r="AN134" i="1"/>
  <c r="AO134" i="1"/>
  <c r="AP134" i="1"/>
  <c r="AJ135" i="1"/>
  <c r="AK135" i="1"/>
  <c r="AL135" i="1"/>
  <c r="AM135" i="1"/>
  <c r="AN135" i="1"/>
  <c r="AO135" i="1"/>
  <c r="AP135" i="1"/>
  <c r="AJ136" i="1"/>
  <c r="AK136" i="1"/>
  <c r="AL136" i="1"/>
  <c r="AM136" i="1"/>
  <c r="AN136" i="1"/>
  <c r="AO136" i="1"/>
  <c r="AP136" i="1"/>
  <c r="AJ137" i="1"/>
  <c r="AK137" i="1"/>
  <c r="AL137" i="1"/>
  <c r="AM137" i="1"/>
  <c r="AN137" i="1"/>
  <c r="AO137" i="1"/>
  <c r="AP137" i="1"/>
  <c r="AJ138" i="1"/>
  <c r="AK138" i="1"/>
  <c r="AL138" i="1"/>
  <c r="AM138" i="1"/>
  <c r="AN138" i="1"/>
  <c r="AO138" i="1"/>
  <c r="AP138" i="1"/>
  <c r="AJ139" i="1"/>
  <c r="AK139" i="1"/>
  <c r="AL139" i="1"/>
  <c r="AM139" i="1"/>
  <c r="AN139" i="1"/>
  <c r="AO139" i="1"/>
  <c r="AP139" i="1"/>
  <c r="AJ140" i="1"/>
  <c r="AK140" i="1"/>
  <c r="AL140" i="1"/>
  <c r="AM140" i="1"/>
  <c r="AN140" i="1"/>
  <c r="AO140" i="1"/>
  <c r="AP140" i="1"/>
  <c r="AJ141" i="1"/>
  <c r="AK141" i="1"/>
  <c r="AL141" i="1"/>
  <c r="AM141" i="1"/>
  <c r="AN141" i="1"/>
  <c r="AO141" i="1"/>
  <c r="AP141" i="1"/>
  <c r="AJ142" i="1"/>
  <c r="AK142" i="1"/>
  <c r="AL142" i="1"/>
  <c r="AM142" i="1"/>
  <c r="AN142" i="1"/>
  <c r="AO142" i="1"/>
  <c r="AP142" i="1"/>
  <c r="AJ143" i="1"/>
  <c r="AK143" i="1"/>
  <c r="AL143" i="1"/>
  <c r="AM143" i="1"/>
  <c r="AN143" i="1"/>
  <c r="AO143" i="1"/>
  <c r="AP143" i="1"/>
  <c r="AJ144" i="1"/>
  <c r="AK144" i="1"/>
  <c r="AL144" i="1"/>
  <c r="AM144" i="1"/>
  <c r="AN144" i="1"/>
  <c r="AO144" i="1"/>
  <c r="AP144" i="1"/>
  <c r="AJ145" i="1"/>
  <c r="AK145" i="1"/>
  <c r="AL145" i="1"/>
  <c r="AM145" i="1"/>
  <c r="AN145" i="1"/>
  <c r="AO145" i="1"/>
  <c r="AP145" i="1"/>
  <c r="AJ146" i="1"/>
  <c r="AK146" i="1"/>
  <c r="AL146" i="1"/>
  <c r="AM146" i="1"/>
  <c r="AN146" i="1"/>
  <c r="AO146" i="1"/>
  <c r="AP146" i="1"/>
  <c r="AJ147" i="1"/>
  <c r="AK147" i="1"/>
  <c r="AL147" i="1"/>
  <c r="AM147" i="1"/>
  <c r="AN147" i="1"/>
  <c r="AO147" i="1"/>
  <c r="AP147" i="1"/>
  <c r="AJ148" i="1"/>
  <c r="AK148" i="1"/>
  <c r="AL148" i="1"/>
  <c r="AM148" i="1"/>
  <c r="AN148" i="1"/>
  <c r="AO148" i="1"/>
  <c r="AP148" i="1"/>
  <c r="AJ149" i="1"/>
  <c r="AK149" i="1"/>
  <c r="AL149" i="1"/>
  <c r="AM149" i="1"/>
  <c r="AN149" i="1"/>
  <c r="AO149" i="1"/>
  <c r="AP149" i="1"/>
  <c r="AJ150" i="1"/>
  <c r="AK150" i="1"/>
  <c r="AL150" i="1"/>
  <c r="AM150" i="1"/>
  <c r="AN150" i="1"/>
  <c r="AO150" i="1"/>
  <c r="AP150" i="1"/>
  <c r="AJ151" i="1"/>
  <c r="AK151" i="1"/>
  <c r="AL151" i="1"/>
  <c r="AM151" i="1"/>
  <c r="AN151" i="1"/>
  <c r="AO151" i="1"/>
  <c r="AP151" i="1"/>
  <c r="AJ152" i="1"/>
  <c r="AK152" i="1"/>
  <c r="AL152" i="1"/>
  <c r="AM152" i="1"/>
  <c r="AN152" i="1"/>
  <c r="AO152" i="1"/>
  <c r="AP152" i="1"/>
  <c r="AJ153" i="1"/>
  <c r="AK153" i="1"/>
  <c r="AL153" i="1"/>
  <c r="AM153" i="1"/>
  <c r="AN153" i="1"/>
  <c r="AO153" i="1"/>
  <c r="AP153" i="1"/>
  <c r="AJ154" i="1"/>
  <c r="AK154" i="1"/>
  <c r="AL154" i="1"/>
  <c r="AM154" i="1"/>
  <c r="AN154" i="1"/>
  <c r="AO154" i="1"/>
  <c r="AP154" i="1"/>
  <c r="AJ155" i="1"/>
  <c r="AK155" i="1"/>
  <c r="AL155" i="1"/>
  <c r="AM155" i="1"/>
  <c r="AN155" i="1"/>
  <c r="AO155" i="1"/>
  <c r="AP155" i="1"/>
  <c r="AJ156" i="1"/>
  <c r="AK156" i="1"/>
  <c r="AL156" i="1"/>
  <c r="AM156" i="1"/>
  <c r="AN156" i="1"/>
  <c r="AO156" i="1"/>
  <c r="AP156" i="1"/>
  <c r="AJ157" i="1"/>
  <c r="AK157" i="1"/>
  <c r="AL157" i="1"/>
  <c r="AM157" i="1"/>
  <c r="AN157" i="1"/>
  <c r="AO157" i="1"/>
  <c r="AP157" i="1"/>
  <c r="AJ158" i="1"/>
  <c r="AK158" i="1"/>
  <c r="AL158" i="1"/>
  <c r="AM158" i="1"/>
  <c r="AN158" i="1"/>
  <c r="AO158" i="1"/>
  <c r="AP158" i="1"/>
  <c r="AJ159" i="1"/>
  <c r="AK159" i="1"/>
  <c r="AL159" i="1"/>
  <c r="AM159" i="1"/>
  <c r="AN159" i="1"/>
  <c r="AO159" i="1"/>
  <c r="AP159" i="1"/>
  <c r="AJ160" i="1"/>
  <c r="AK160" i="1"/>
  <c r="AL160" i="1"/>
  <c r="AM160" i="1"/>
  <c r="AN160" i="1"/>
  <c r="AO160" i="1"/>
  <c r="AP160" i="1"/>
  <c r="AJ161" i="1"/>
  <c r="AK161" i="1"/>
  <c r="AL161" i="1"/>
  <c r="AM161" i="1"/>
  <c r="AN161" i="1"/>
  <c r="AO161" i="1"/>
  <c r="AP161" i="1"/>
  <c r="AJ162" i="1"/>
  <c r="AK162" i="1"/>
  <c r="AL162" i="1"/>
  <c r="AM162" i="1"/>
  <c r="AN162" i="1"/>
  <c r="AO162" i="1"/>
  <c r="AP162" i="1"/>
  <c r="AJ163" i="1"/>
  <c r="AK163" i="1"/>
  <c r="AL163" i="1"/>
  <c r="AM163" i="1"/>
  <c r="AN163" i="1"/>
  <c r="AO163" i="1"/>
  <c r="AP163" i="1"/>
  <c r="AJ164" i="1"/>
  <c r="AK164" i="1"/>
  <c r="AL164" i="1"/>
  <c r="AM164" i="1"/>
  <c r="AN164" i="1"/>
  <c r="AO164" i="1"/>
  <c r="AP164" i="1"/>
  <c r="AJ165" i="1"/>
  <c r="AK165" i="1"/>
  <c r="AL165" i="1"/>
  <c r="AM165" i="1"/>
  <c r="AN165" i="1"/>
  <c r="AO165" i="1"/>
  <c r="AP165" i="1"/>
  <c r="AJ166" i="1"/>
  <c r="AK166" i="1"/>
  <c r="AL166" i="1"/>
  <c r="AM166" i="1"/>
  <c r="AN166" i="1"/>
  <c r="AO166" i="1"/>
  <c r="AP166" i="1"/>
  <c r="AJ167" i="1"/>
  <c r="AK167" i="1"/>
  <c r="AL167" i="1"/>
  <c r="AM167" i="1"/>
  <c r="AN167" i="1"/>
  <c r="AO167" i="1"/>
  <c r="AP167" i="1"/>
  <c r="AJ168" i="1"/>
  <c r="AK168" i="1"/>
  <c r="AL168" i="1"/>
  <c r="AM168" i="1"/>
  <c r="AN168" i="1"/>
  <c r="AO168" i="1"/>
  <c r="AP168" i="1"/>
  <c r="AJ169" i="1"/>
  <c r="AK169" i="1"/>
  <c r="AL169" i="1"/>
  <c r="AM169" i="1"/>
  <c r="AN169" i="1"/>
  <c r="AO169" i="1"/>
  <c r="AP169" i="1"/>
  <c r="AJ170" i="1"/>
  <c r="AK170" i="1"/>
  <c r="AL170" i="1"/>
  <c r="AM170" i="1"/>
  <c r="AN170" i="1"/>
  <c r="AO170" i="1"/>
  <c r="AP170" i="1"/>
  <c r="AJ171" i="1"/>
  <c r="AK171" i="1"/>
  <c r="AL171" i="1"/>
  <c r="AM171" i="1"/>
  <c r="AN171" i="1"/>
  <c r="AO171" i="1"/>
  <c r="AP171" i="1"/>
  <c r="AJ172" i="1"/>
  <c r="AK172" i="1"/>
  <c r="AL172" i="1"/>
  <c r="AM172" i="1"/>
  <c r="AN172" i="1"/>
  <c r="AO172" i="1"/>
  <c r="AP172" i="1"/>
  <c r="AJ173" i="1"/>
  <c r="AK173" i="1"/>
  <c r="AL173" i="1"/>
  <c r="AM173" i="1"/>
  <c r="AN173" i="1"/>
  <c r="AO173" i="1"/>
  <c r="AP173" i="1"/>
  <c r="AJ174" i="1"/>
  <c r="AK174" i="1"/>
  <c r="AL174" i="1"/>
  <c r="AM174" i="1"/>
  <c r="AN174" i="1"/>
  <c r="AO174" i="1"/>
  <c r="AP174" i="1"/>
  <c r="AJ175" i="1"/>
  <c r="AK175" i="1"/>
  <c r="AL175" i="1"/>
  <c r="AM175" i="1"/>
  <c r="AN175" i="1"/>
  <c r="AO175" i="1"/>
  <c r="AP175" i="1"/>
  <c r="AJ176" i="1"/>
  <c r="AK176" i="1"/>
  <c r="AL176" i="1"/>
  <c r="AM176" i="1"/>
  <c r="AN176" i="1"/>
  <c r="AO176" i="1"/>
  <c r="AP176" i="1"/>
  <c r="AJ177" i="1"/>
  <c r="AK177" i="1"/>
  <c r="AL177" i="1"/>
  <c r="AM177" i="1"/>
  <c r="AN177" i="1"/>
  <c r="AO177" i="1"/>
  <c r="AP177" i="1"/>
  <c r="AJ178" i="1"/>
  <c r="AK178" i="1"/>
  <c r="AL178" i="1"/>
  <c r="AM178" i="1"/>
  <c r="AN178" i="1"/>
  <c r="AO178" i="1"/>
  <c r="AP178" i="1"/>
  <c r="AJ179" i="1"/>
  <c r="AK179" i="1"/>
  <c r="AL179" i="1"/>
  <c r="AM179" i="1"/>
  <c r="AN179" i="1"/>
  <c r="AO179" i="1"/>
  <c r="AP179" i="1"/>
  <c r="AJ180" i="1"/>
  <c r="AK180" i="1"/>
  <c r="AL180" i="1"/>
  <c r="AM180" i="1"/>
  <c r="AN180" i="1"/>
  <c r="AO180" i="1"/>
  <c r="AP180" i="1"/>
  <c r="AJ181" i="1"/>
  <c r="AK181" i="1"/>
  <c r="AL181" i="1"/>
  <c r="AM181" i="1"/>
  <c r="AN181" i="1"/>
  <c r="AO181" i="1"/>
  <c r="AP181" i="1"/>
  <c r="AJ182" i="1"/>
  <c r="AK182" i="1"/>
  <c r="AL182" i="1"/>
  <c r="AM182" i="1"/>
  <c r="AN182" i="1"/>
  <c r="AO182" i="1"/>
  <c r="AP182" i="1"/>
  <c r="AJ183" i="1"/>
  <c r="AK183" i="1"/>
  <c r="AL183" i="1"/>
  <c r="AM183" i="1"/>
  <c r="AN183" i="1"/>
  <c r="AO183" i="1"/>
  <c r="AP183" i="1"/>
  <c r="AJ184" i="1"/>
  <c r="AK184" i="1"/>
  <c r="AL184" i="1"/>
  <c r="AM184" i="1"/>
  <c r="AN184" i="1"/>
  <c r="AO184" i="1"/>
  <c r="AP184" i="1"/>
  <c r="AJ185" i="1"/>
  <c r="AK185" i="1"/>
  <c r="AL185" i="1"/>
  <c r="AM185" i="1"/>
  <c r="AN185" i="1"/>
  <c r="AO185" i="1"/>
  <c r="AP185" i="1"/>
  <c r="AJ186" i="1"/>
  <c r="AK186" i="1"/>
  <c r="AL186" i="1"/>
  <c r="AM186" i="1"/>
  <c r="AN186" i="1"/>
  <c r="AO186" i="1"/>
  <c r="AP186" i="1"/>
  <c r="AJ187" i="1"/>
  <c r="AK187" i="1"/>
  <c r="AL187" i="1"/>
  <c r="AM187" i="1"/>
  <c r="AN187" i="1"/>
  <c r="AO187" i="1"/>
  <c r="AP187" i="1"/>
  <c r="AJ188" i="1"/>
  <c r="AK188" i="1"/>
  <c r="AL188" i="1"/>
  <c r="AM188" i="1"/>
  <c r="AN188" i="1"/>
  <c r="AO188" i="1"/>
  <c r="AP188" i="1"/>
  <c r="AJ189" i="1"/>
  <c r="AK189" i="1"/>
  <c r="AL189" i="1"/>
  <c r="AM189" i="1"/>
  <c r="AN189" i="1"/>
  <c r="AO189" i="1"/>
  <c r="AP189" i="1"/>
  <c r="AJ190" i="1"/>
  <c r="AK190" i="1"/>
  <c r="AL190" i="1"/>
  <c r="AM190" i="1"/>
  <c r="AN190" i="1"/>
  <c r="AO190" i="1"/>
  <c r="AP190" i="1"/>
  <c r="AJ191" i="1"/>
  <c r="AK191" i="1"/>
  <c r="AL191" i="1"/>
  <c r="AM191" i="1"/>
  <c r="AN191" i="1"/>
  <c r="AO191" i="1"/>
  <c r="AP191" i="1"/>
  <c r="AJ192" i="1"/>
  <c r="AK192" i="1"/>
  <c r="AL192" i="1"/>
  <c r="AM192" i="1"/>
  <c r="AN192" i="1"/>
  <c r="AO192" i="1"/>
  <c r="AP192" i="1"/>
  <c r="AJ193" i="1"/>
  <c r="AK193" i="1"/>
  <c r="AL193" i="1"/>
  <c r="AM193" i="1"/>
  <c r="AN193" i="1"/>
  <c r="AO193" i="1"/>
  <c r="AP193" i="1"/>
  <c r="AJ194" i="1"/>
  <c r="AK194" i="1"/>
  <c r="AL194" i="1"/>
  <c r="AM194" i="1"/>
  <c r="AN194" i="1"/>
  <c r="AO194" i="1"/>
  <c r="AP194" i="1"/>
  <c r="AJ195" i="1"/>
  <c r="AK195" i="1"/>
  <c r="AL195" i="1"/>
  <c r="AM195" i="1"/>
  <c r="AN195" i="1"/>
  <c r="AO195" i="1"/>
  <c r="AP195" i="1"/>
  <c r="AJ196" i="1"/>
  <c r="AK196" i="1"/>
  <c r="AL196" i="1"/>
  <c r="AM196" i="1"/>
  <c r="AN196" i="1"/>
  <c r="AO196" i="1"/>
  <c r="AP196" i="1"/>
  <c r="AJ197" i="1"/>
  <c r="AK197" i="1"/>
  <c r="AL197" i="1"/>
  <c r="AM197" i="1"/>
  <c r="AN197" i="1"/>
  <c r="AO197" i="1"/>
  <c r="AP197" i="1"/>
  <c r="AJ198" i="1"/>
  <c r="AK198" i="1"/>
  <c r="AL198" i="1"/>
  <c r="AM198" i="1"/>
  <c r="AN198" i="1"/>
  <c r="AO198" i="1"/>
  <c r="AP198" i="1"/>
  <c r="AJ199" i="1"/>
  <c r="AK199" i="1"/>
  <c r="AL199" i="1"/>
  <c r="AM199" i="1"/>
  <c r="AN199" i="1"/>
  <c r="AO199" i="1"/>
  <c r="AP199" i="1"/>
  <c r="AJ200" i="1"/>
  <c r="AK200" i="1"/>
  <c r="AL200" i="1"/>
  <c r="AM200" i="1"/>
  <c r="AN200" i="1"/>
  <c r="AO200" i="1"/>
  <c r="AP200" i="1"/>
  <c r="AJ201" i="1"/>
  <c r="AK201" i="1"/>
  <c r="AL201" i="1"/>
  <c r="AM201" i="1"/>
  <c r="AN201" i="1"/>
  <c r="AO201" i="1"/>
  <c r="AP201" i="1"/>
  <c r="AJ202" i="1"/>
  <c r="AK202" i="1"/>
  <c r="AL202" i="1"/>
  <c r="AM202" i="1"/>
  <c r="AN202" i="1"/>
  <c r="AO202" i="1"/>
  <c r="AP202" i="1"/>
  <c r="AJ203" i="1"/>
  <c r="AK203" i="1"/>
  <c r="AL203" i="1"/>
  <c r="AM203" i="1"/>
  <c r="AN203" i="1"/>
  <c r="AO203" i="1"/>
  <c r="AP203" i="1"/>
  <c r="AJ204" i="1"/>
  <c r="AK204" i="1"/>
  <c r="AL204" i="1"/>
  <c r="AM204" i="1"/>
  <c r="AN204" i="1"/>
  <c r="AO204" i="1"/>
  <c r="AP204" i="1"/>
  <c r="AJ205" i="1"/>
  <c r="AK205" i="1"/>
  <c r="AL205" i="1"/>
  <c r="AM205" i="1"/>
  <c r="AN205" i="1"/>
  <c r="AO205" i="1"/>
  <c r="AP205" i="1"/>
  <c r="AJ206" i="1"/>
  <c r="AK206" i="1"/>
  <c r="AL206" i="1"/>
  <c r="AM206" i="1"/>
  <c r="AN206" i="1"/>
  <c r="AO206" i="1"/>
  <c r="AP206" i="1"/>
  <c r="AJ207" i="1"/>
  <c r="AK207" i="1"/>
  <c r="AL207" i="1"/>
  <c r="AM207" i="1"/>
  <c r="AN207" i="1"/>
  <c r="AO207" i="1"/>
  <c r="AP207" i="1"/>
  <c r="AJ208" i="1"/>
  <c r="AK208" i="1"/>
  <c r="AL208" i="1"/>
  <c r="AM208" i="1"/>
  <c r="AN208" i="1"/>
  <c r="AO208" i="1"/>
  <c r="AP208" i="1"/>
  <c r="AJ209" i="1"/>
  <c r="AK209" i="1"/>
  <c r="AL209" i="1"/>
  <c r="AM209" i="1"/>
  <c r="AN209" i="1"/>
  <c r="AO209" i="1"/>
  <c r="AP209" i="1"/>
  <c r="AJ210" i="1"/>
  <c r="AK210" i="1"/>
  <c r="AL210" i="1"/>
  <c r="AM210" i="1"/>
  <c r="AN210" i="1"/>
  <c r="AO210" i="1"/>
  <c r="AP210" i="1"/>
  <c r="AJ211" i="1"/>
  <c r="AK211" i="1"/>
  <c r="AL211" i="1"/>
  <c r="AM211" i="1"/>
  <c r="AN211" i="1"/>
  <c r="AO211" i="1"/>
  <c r="AP211" i="1"/>
  <c r="AJ212" i="1"/>
  <c r="AK212" i="1"/>
  <c r="AL212" i="1"/>
  <c r="AM212" i="1"/>
  <c r="AN212" i="1"/>
  <c r="AO212" i="1"/>
  <c r="AP212" i="1"/>
  <c r="AJ213" i="1"/>
  <c r="AK213" i="1"/>
  <c r="AL213" i="1"/>
  <c r="AM213" i="1"/>
  <c r="AN213" i="1"/>
  <c r="AO213" i="1"/>
  <c r="AP213" i="1"/>
  <c r="AJ214" i="1"/>
  <c r="AK214" i="1"/>
  <c r="AL214" i="1"/>
  <c r="AM214" i="1"/>
  <c r="AN214" i="1"/>
  <c r="AO214" i="1"/>
  <c r="AP214" i="1"/>
  <c r="AJ215" i="1"/>
  <c r="AK215" i="1"/>
  <c r="AL215" i="1"/>
  <c r="AM215" i="1"/>
  <c r="AN215" i="1"/>
  <c r="AO215" i="1"/>
  <c r="AP215" i="1"/>
  <c r="AJ216" i="1"/>
  <c r="AK216" i="1"/>
  <c r="AL216" i="1"/>
  <c r="AM216" i="1"/>
  <c r="AN216" i="1"/>
  <c r="AO216" i="1"/>
  <c r="AP216" i="1"/>
  <c r="AJ217" i="1"/>
  <c r="AK217" i="1"/>
  <c r="AL217" i="1"/>
  <c r="AM217" i="1"/>
  <c r="AN217" i="1"/>
  <c r="AO217" i="1"/>
  <c r="AP217" i="1"/>
  <c r="AJ218" i="1"/>
  <c r="AK218" i="1"/>
  <c r="AL218" i="1"/>
  <c r="AM218" i="1"/>
  <c r="AN218" i="1"/>
  <c r="AO218" i="1"/>
  <c r="AP218" i="1"/>
  <c r="AJ219" i="1"/>
  <c r="AK219" i="1"/>
  <c r="AL219" i="1"/>
  <c r="AM219" i="1"/>
  <c r="AN219" i="1"/>
  <c r="AO219" i="1"/>
  <c r="AP219" i="1"/>
  <c r="AJ220" i="1"/>
  <c r="AK220" i="1"/>
  <c r="AL220" i="1"/>
  <c r="AM220" i="1"/>
  <c r="AN220" i="1"/>
  <c r="AO220" i="1"/>
  <c r="AP220" i="1"/>
  <c r="AJ221" i="1"/>
  <c r="AK221" i="1"/>
  <c r="AL221" i="1"/>
  <c r="AM221" i="1"/>
  <c r="AN221" i="1"/>
  <c r="AO221" i="1"/>
  <c r="AP221" i="1"/>
  <c r="AJ222" i="1"/>
  <c r="AK222" i="1"/>
  <c r="AL222" i="1"/>
  <c r="AM222" i="1"/>
  <c r="AN222" i="1"/>
  <c r="AO222" i="1"/>
  <c r="AP222" i="1"/>
  <c r="AJ223" i="1"/>
  <c r="AK223" i="1"/>
  <c r="AL223" i="1"/>
  <c r="AM223" i="1"/>
  <c r="AN223" i="1"/>
  <c r="AO223" i="1"/>
  <c r="AP223" i="1"/>
  <c r="AJ224" i="1"/>
  <c r="AK224" i="1"/>
  <c r="AL224" i="1"/>
  <c r="AM224" i="1"/>
  <c r="AN224" i="1"/>
  <c r="AO224" i="1"/>
  <c r="AP224" i="1"/>
  <c r="AJ225" i="1"/>
  <c r="AK225" i="1"/>
  <c r="AL225" i="1"/>
  <c r="AM225" i="1"/>
  <c r="AN225" i="1"/>
  <c r="AO225" i="1"/>
  <c r="AP225" i="1"/>
  <c r="AJ226" i="1"/>
  <c r="AK226" i="1"/>
  <c r="AL226" i="1"/>
  <c r="AM226" i="1"/>
  <c r="AN226" i="1"/>
  <c r="AO226" i="1"/>
  <c r="AP226" i="1"/>
  <c r="AJ227" i="1"/>
  <c r="AK227" i="1"/>
  <c r="AL227" i="1"/>
  <c r="AM227" i="1"/>
  <c r="AN227" i="1"/>
  <c r="AO227" i="1"/>
  <c r="AP227" i="1"/>
  <c r="AJ228" i="1"/>
  <c r="AK228" i="1"/>
  <c r="AL228" i="1"/>
  <c r="AM228" i="1"/>
  <c r="AN228" i="1"/>
  <c r="AO228" i="1"/>
  <c r="AP228" i="1"/>
  <c r="AJ229" i="1"/>
  <c r="AK229" i="1"/>
  <c r="AL229" i="1"/>
  <c r="AM229" i="1"/>
  <c r="AN229" i="1"/>
  <c r="AO229" i="1"/>
  <c r="AP229" i="1"/>
  <c r="AJ230" i="1"/>
  <c r="AK230" i="1"/>
  <c r="AL230" i="1"/>
  <c r="AM230" i="1"/>
  <c r="AN230" i="1"/>
  <c r="AO230" i="1"/>
  <c r="AP230" i="1"/>
  <c r="AJ231" i="1"/>
  <c r="AK231" i="1"/>
  <c r="AL231" i="1"/>
  <c r="AM231" i="1"/>
  <c r="AN231" i="1"/>
  <c r="AO231" i="1"/>
  <c r="AP231" i="1"/>
  <c r="AJ232" i="1"/>
  <c r="AK232" i="1"/>
  <c r="AL232" i="1"/>
  <c r="AM232" i="1"/>
  <c r="AN232" i="1"/>
  <c r="AO232" i="1"/>
  <c r="AP232" i="1"/>
  <c r="AJ233" i="1"/>
  <c r="AK233" i="1"/>
  <c r="AL233" i="1"/>
  <c r="AM233" i="1"/>
  <c r="AN233" i="1"/>
  <c r="AO233" i="1"/>
  <c r="AP233" i="1"/>
  <c r="AJ234" i="1"/>
  <c r="AK234" i="1"/>
  <c r="AL234" i="1"/>
  <c r="AM234" i="1"/>
  <c r="AN234" i="1"/>
  <c r="AO234" i="1"/>
  <c r="AP234" i="1"/>
  <c r="AJ235" i="1"/>
  <c r="AK235" i="1"/>
  <c r="AL235" i="1"/>
  <c r="AM235" i="1"/>
  <c r="AN235" i="1"/>
  <c r="AO235" i="1"/>
  <c r="AP235" i="1"/>
  <c r="AJ236" i="1"/>
  <c r="AK236" i="1"/>
  <c r="AL236" i="1"/>
  <c r="AM236" i="1"/>
  <c r="AN236" i="1"/>
  <c r="AO236" i="1"/>
  <c r="AP236" i="1"/>
  <c r="AJ237" i="1"/>
  <c r="AK237" i="1"/>
  <c r="AL237" i="1"/>
  <c r="AM237" i="1"/>
  <c r="AN237" i="1"/>
  <c r="AO237" i="1"/>
  <c r="AP237" i="1"/>
  <c r="AJ238" i="1"/>
  <c r="AK238" i="1"/>
  <c r="AL238" i="1"/>
  <c r="AM238" i="1"/>
  <c r="AN238" i="1"/>
  <c r="AO238" i="1"/>
  <c r="AP238" i="1"/>
  <c r="AJ239" i="1"/>
  <c r="AK239" i="1"/>
  <c r="AL239" i="1"/>
  <c r="AM239" i="1"/>
  <c r="AN239" i="1"/>
  <c r="AO239" i="1"/>
  <c r="AP239" i="1"/>
  <c r="AJ240" i="1"/>
  <c r="AK240" i="1"/>
  <c r="AL240" i="1"/>
  <c r="AM240" i="1"/>
  <c r="AN240" i="1"/>
  <c r="AO240" i="1"/>
  <c r="AP240" i="1"/>
  <c r="AJ241" i="1"/>
  <c r="AK241" i="1"/>
  <c r="AL241" i="1"/>
  <c r="AM241" i="1"/>
  <c r="AN241" i="1"/>
  <c r="AO241" i="1"/>
  <c r="AP241" i="1"/>
  <c r="AJ242" i="1"/>
  <c r="AK242" i="1"/>
  <c r="AL242" i="1"/>
  <c r="AM242" i="1"/>
  <c r="AN242" i="1"/>
  <c r="AO242" i="1"/>
  <c r="AP242" i="1"/>
  <c r="AJ243" i="1"/>
  <c r="AK243" i="1"/>
  <c r="AL243" i="1"/>
  <c r="AM243" i="1"/>
  <c r="AN243" i="1"/>
  <c r="AO243" i="1"/>
  <c r="AP243" i="1"/>
  <c r="AJ244" i="1"/>
  <c r="AK244" i="1"/>
  <c r="AL244" i="1"/>
  <c r="AM244" i="1"/>
  <c r="AN244" i="1"/>
  <c r="AO244" i="1"/>
  <c r="AP244" i="1"/>
  <c r="AJ245" i="1"/>
  <c r="AK245" i="1"/>
  <c r="AL245" i="1"/>
  <c r="AM245" i="1"/>
  <c r="AN245" i="1"/>
  <c r="AO245" i="1"/>
  <c r="AP245" i="1"/>
  <c r="AJ246" i="1"/>
  <c r="AK246" i="1"/>
  <c r="AL246" i="1"/>
  <c r="AM246" i="1"/>
  <c r="AN246" i="1"/>
  <c r="AO246" i="1"/>
  <c r="AP246" i="1"/>
  <c r="AJ247" i="1"/>
  <c r="AK247" i="1"/>
  <c r="AL247" i="1"/>
  <c r="AM247" i="1"/>
  <c r="AN247" i="1"/>
  <c r="AO247" i="1"/>
  <c r="AP247" i="1"/>
  <c r="AJ248" i="1"/>
  <c r="AK248" i="1"/>
  <c r="AL248" i="1"/>
  <c r="AM248" i="1"/>
  <c r="AN248" i="1"/>
  <c r="AO248" i="1"/>
  <c r="AP248" i="1"/>
  <c r="AJ249" i="1"/>
  <c r="AK249" i="1"/>
  <c r="AL249" i="1"/>
  <c r="AM249" i="1"/>
  <c r="AN249" i="1"/>
  <c r="AO249" i="1"/>
  <c r="AP249" i="1"/>
  <c r="AJ250" i="1"/>
  <c r="AK250" i="1"/>
  <c r="AL250" i="1"/>
  <c r="AM250" i="1"/>
  <c r="AN250" i="1"/>
  <c r="AO250" i="1"/>
  <c r="AP250" i="1"/>
  <c r="AJ251" i="1"/>
  <c r="AK251" i="1"/>
  <c r="AL251" i="1"/>
  <c r="AM251" i="1"/>
  <c r="AN251" i="1"/>
  <c r="AO251" i="1"/>
  <c r="AP251" i="1"/>
  <c r="AJ252" i="1"/>
  <c r="AK252" i="1"/>
  <c r="AL252" i="1"/>
  <c r="AM252" i="1"/>
  <c r="AN252" i="1"/>
  <c r="AO252" i="1"/>
  <c r="AP252" i="1"/>
  <c r="AJ253" i="1"/>
  <c r="AK253" i="1"/>
  <c r="AL253" i="1"/>
  <c r="AM253" i="1"/>
  <c r="AN253" i="1"/>
  <c r="AO253" i="1"/>
  <c r="AP253" i="1"/>
  <c r="AJ254" i="1"/>
  <c r="AK254" i="1"/>
  <c r="AL254" i="1"/>
  <c r="AM254" i="1"/>
  <c r="AN254" i="1"/>
  <c r="AO254" i="1"/>
  <c r="AP254" i="1"/>
  <c r="AJ255" i="1"/>
  <c r="AK255" i="1"/>
  <c r="AL255" i="1"/>
  <c r="AM255" i="1"/>
  <c r="AN255" i="1"/>
  <c r="AO255" i="1"/>
  <c r="AP255" i="1"/>
  <c r="AJ256" i="1"/>
  <c r="AK256" i="1"/>
  <c r="AL256" i="1"/>
  <c r="AM256" i="1"/>
  <c r="AN256" i="1"/>
  <c r="AO256" i="1"/>
  <c r="AP256" i="1"/>
  <c r="AJ257" i="1"/>
  <c r="AK257" i="1"/>
  <c r="AL257" i="1"/>
  <c r="AM257" i="1"/>
  <c r="AN257" i="1"/>
  <c r="AO257" i="1"/>
  <c r="AP257" i="1"/>
  <c r="AJ258" i="1"/>
  <c r="AK258" i="1"/>
  <c r="AL258" i="1"/>
  <c r="AM258" i="1"/>
  <c r="AN258" i="1"/>
  <c r="AO258" i="1"/>
  <c r="AP258" i="1"/>
  <c r="AJ259" i="1"/>
  <c r="AK259" i="1"/>
  <c r="AL259" i="1"/>
  <c r="AM259" i="1"/>
  <c r="AN259" i="1"/>
  <c r="AO259" i="1"/>
  <c r="AP259" i="1"/>
  <c r="AJ260" i="1"/>
  <c r="AK260" i="1"/>
  <c r="AL260" i="1"/>
  <c r="AM260" i="1"/>
  <c r="AN260" i="1"/>
  <c r="AO260" i="1"/>
  <c r="AP260" i="1"/>
  <c r="AJ261" i="1"/>
  <c r="AK261" i="1"/>
  <c r="AL261" i="1"/>
  <c r="AM261" i="1"/>
  <c r="AN261" i="1"/>
  <c r="AO261" i="1"/>
  <c r="AP261" i="1"/>
  <c r="AJ262" i="1"/>
  <c r="AK262" i="1"/>
  <c r="AL262" i="1"/>
  <c r="AM262" i="1"/>
  <c r="AN262" i="1"/>
  <c r="AO262" i="1"/>
  <c r="AP262" i="1"/>
  <c r="AJ263" i="1"/>
  <c r="AK263" i="1"/>
  <c r="AL263" i="1"/>
  <c r="AM263" i="1"/>
  <c r="AN263" i="1"/>
  <c r="AO263" i="1"/>
  <c r="AP263" i="1"/>
  <c r="AJ264" i="1"/>
  <c r="AK264" i="1"/>
  <c r="AL264" i="1"/>
  <c r="AM264" i="1"/>
  <c r="AN264" i="1"/>
  <c r="AO264" i="1"/>
  <c r="AP264" i="1"/>
  <c r="AJ265" i="1"/>
  <c r="AK265" i="1"/>
  <c r="AL265" i="1"/>
  <c r="AM265" i="1"/>
  <c r="AN265" i="1"/>
  <c r="AO265" i="1"/>
  <c r="AP265" i="1"/>
  <c r="AJ266" i="1"/>
  <c r="AK266" i="1"/>
  <c r="AL266" i="1"/>
  <c r="AM266" i="1"/>
  <c r="AN266" i="1"/>
  <c r="AO266" i="1"/>
  <c r="AP266" i="1"/>
  <c r="AJ267" i="1"/>
  <c r="AK267" i="1"/>
  <c r="AL267" i="1"/>
  <c r="AM267" i="1"/>
  <c r="AN267" i="1"/>
  <c r="AO267" i="1"/>
  <c r="AP267" i="1"/>
  <c r="AJ268" i="1"/>
  <c r="AK268" i="1"/>
  <c r="AL268" i="1"/>
  <c r="AM268" i="1"/>
  <c r="AN268" i="1"/>
  <c r="AO268" i="1"/>
  <c r="AP268" i="1"/>
  <c r="AJ269" i="1"/>
  <c r="AK269" i="1"/>
  <c r="AL269" i="1"/>
  <c r="AM269" i="1"/>
  <c r="AN269" i="1"/>
  <c r="AO269" i="1"/>
  <c r="AP269" i="1"/>
  <c r="AJ270" i="1"/>
  <c r="AK270" i="1"/>
  <c r="AL270" i="1"/>
  <c r="AM270" i="1"/>
  <c r="AN270" i="1"/>
  <c r="AO270" i="1"/>
  <c r="AP270" i="1"/>
  <c r="AJ271" i="1"/>
  <c r="AK271" i="1"/>
  <c r="AL271" i="1"/>
  <c r="AM271" i="1"/>
  <c r="AN271" i="1"/>
  <c r="AO271" i="1"/>
  <c r="AP271" i="1"/>
  <c r="AJ272" i="1"/>
  <c r="AK272" i="1"/>
  <c r="AL272" i="1"/>
  <c r="AM272" i="1"/>
  <c r="AN272" i="1"/>
  <c r="AO272" i="1"/>
  <c r="AP272" i="1"/>
  <c r="AJ273" i="1"/>
  <c r="AK273" i="1"/>
  <c r="AL273" i="1"/>
  <c r="AM273" i="1"/>
  <c r="AN273" i="1"/>
  <c r="AO273" i="1"/>
  <c r="AP273" i="1"/>
  <c r="AJ274" i="1"/>
  <c r="AK274" i="1"/>
  <c r="AL274" i="1"/>
  <c r="AM274" i="1"/>
  <c r="AN274" i="1"/>
  <c r="AO274" i="1"/>
  <c r="AP274" i="1"/>
  <c r="AJ275" i="1"/>
  <c r="AK275" i="1"/>
  <c r="AL275" i="1"/>
  <c r="AM275" i="1"/>
  <c r="AN275" i="1"/>
  <c r="AO275" i="1"/>
  <c r="AP275" i="1"/>
  <c r="AJ276" i="1"/>
  <c r="AK276" i="1"/>
  <c r="AL276" i="1"/>
  <c r="AM276" i="1"/>
  <c r="AN276" i="1"/>
  <c r="AO276" i="1"/>
  <c r="AP276" i="1"/>
  <c r="AJ277" i="1"/>
  <c r="AK277" i="1"/>
  <c r="AL277" i="1"/>
  <c r="AM277" i="1"/>
  <c r="AN277" i="1"/>
  <c r="AO277" i="1"/>
  <c r="AP277" i="1"/>
  <c r="AJ278" i="1"/>
  <c r="AK278" i="1"/>
  <c r="AL278" i="1"/>
  <c r="AM278" i="1"/>
  <c r="AN278" i="1"/>
  <c r="AO278" i="1"/>
  <c r="AP278" i="1"/>
  <c r="AJ279" i="1"/>
  <c r="AK279" i="1"/>
  <c r="AL279" i="1"/>
  <c r="AM279" i="1"/>
  <c r="AN279" i="1"/>
  <c r="AO279" i="1"/>
  <c r="AP279" i="1"/>
  <c r="AJ280" i="1"/>
  <c r="AK280" i="1"/>
  <c r="AL280" i="1"/>
  <c r="AM280" i="1"/>
  <c r="AN280" i="1"/>
  <c r="AO280" i="1"/>
  <c r="AP280" i="1"/>
  <c r="AJ281" i="1"/>
  <c r="AK281" i="1"/>
  <c r="AL281" i="1"/>
  <c r="AM281" i="1"/>
  <c r="AN281" i="1"/>
  <c r="AO281" i="1"/>
  <c r="AP281" i="1"/>
  <c r="AJ282" i="1"/>
  <c r="AK282" i="1"/>
  <c r="AL282" i="1"/>
  <c r="AM282" i="1"/>
  <c r="AN282" i="1"/>
  <c r="AO282" i="1"/>
  <c r="AP282" i="1"/>
  <c r="AJ283" i="1"/>
  <c r="AK283" i="1"/>
  <c r="AL283" i="1"/>
  <c r="AM283" i="1"/>
  <c r="AN283" i="1"/>
  <c r="AO283" i="1"/>
  <c r="AP283" i="1"/>
  <c r="AJ284" i="1"/>
  <c r="AK284" i="1"/>
  <c r="AL284" i="1"/>
  <c r="AM284" i="1"/>
  <c r="AN284" i="1"/>
  <c r="AO284" i="1"/>
  <c r="AP284" i="1"/>
  <c r="AJ285" i="1"/>
  <c r="AK285" i="1"/>
  <c r="AL285" i="1"/>
  <c r="AM285" i="1"/>
  <c r="AN285" i="1"/>
  <c r="AO285" i="1"/>
  <c r="AP285" i="1"/>
  <c r="AJ286" i="1"/>
  <c r="AK286" i="1"/>
  <c r="AL286" i="1"/>
  <c r="AM286" i="1"/>
  <c r="AN286" i="1"/>
  <c r="AO286" i="1"/>
  <c r="AP286" i="1"/>
  <c r="AJ287" i="1"/>
  <c r="AK287" i="1"/>
  <c r="AL287" i="1"/>
  <c r="AM287" i="1"/>
  <c r="AN287" i="1"/>
  <c r="AO287" i="1"/>
  <c r="AP287" i="1"/>
  <c r="AJ288" i="1"/>
  <c r="AK288" i="1"/>
  <c r="AL288" i="1"/>
  <c r="AM288" i="1"/>
  <c r="AN288" i="1"/>
  <c r="AO288" i="1"/>
  <c r="AP288" i="1"/>
  <c r="AJ289" i="1"/>
  <c r="AK289" i="1"/>
  <c r="AL289" i="1"/>
  <c r="AM289" i="1"/>
  <c r="AN289" i="1"/>
  <c r="AO289" i="1"/>
  <c r="AP289" i="1"/>
  <c r="AJ290" i="1"/>
  <c r="AK290" i="1"/>
  <c r="AL290" i="1"/>
  <c r="AM290" i="1"/>
  <c r="AN290" i="1"/>
  <c r="AO290" i="1"/>
  <c r="AP290" i="1"/>
  <c r="AJ291" i="1"/>
  <c r="AK291" i="1"/>
  <c r="AL291" i="1"/>
  <c r="AM291" i="1"/>
  <c r="AN291" i="1"/>
  <c r="AO291" i="1"/>
  <c r="AP291" i="1"/>
  <c r="AJ292" i="1"/>
  <c r="AK292" i="1"/>
  <c r="AL292" i="1"/>
  <c r="AM292" i="1"/>
  <c r="AN292" i="1"/>
  <c r="AO292" i="1"/>
  <c r="AP292" i="1"/>
  <c r="AJ293" i="1"/>
  <c r="AK293" i="1"/>
  <c r="AL293" i="1"/>
  <c r="AM293" i="1"/>
  <c r="AN293" i="1"/>
  <c r="AO293" i="1"/>
  <c r="AP293" i="1"/>
  <c r="AJ294" i="1"/>
  <c r="AK294" i="1"/>
  <c r="AL294" i="1"/>
  <c r="AM294" i="1"/>
  <c r="AN294" i="1"/>
  <c r="AO294" i="1"/>
  <c r="AP294" i="1"/>
  <c r="AJ295" i="1"/>
  <c r="AK295" i="1"/>
  <c r="AL295" i="1"/>
  <c r="AM295" i="1"/>
  <c r="AN295" i="1"/>
  <c r="AO295" i="1"/>
  <c r="AP295" i="1"/>
  <c r="AJ296" i="1"/>
  <c r="AK296" i="1"/>
  <c r="AL296" i="1"/>
  <c r="AM296" i="1"/>
  <c r="AN296" i="1"/>
  <c r="AO296" i="1"/>
  <c r="AP296" i="1"/>
  <c r="AJ297" i="1"/>
  <c r="AK297" i="1"/>
  <c r="AL297" i="1"/>
  <c r="AM297" i="1"/>
  <c r="AN297" i="1"/>
  <c r="AO297" i="1"/>
  <c r="AP297" i="1"/>
  <c r="AJ298" i="1"/>
  <c r="AK298" i="1"/>
  <c r="AL298" i="1"/>
  <c r="AM298" i="1"/>
  <c r="AN298" i="1"/>
  <c r="AO298" i="1"/>
  <c r="AP298" i="1"/>
  <c r="AJ299" i="1"/>
  <c r="AK299" i="1"/>
  <c r="AL299" i="1"/>
  <c r="AM299" i="1"/>
  <c r="AN299" i="1"/>
  <c r="AO299" i="1"/>
  <c r="AP299" i="1"/>
  <c r="AJ300" i="1"/>
  <c r="AK300" i="1"/>
  <c r="AL300" i="1"/>
  <c r="AM300" i="1"/>
  <c r="AN300" i="1"/>
  <c r="AO300" i="1"/>
  <c r="AP300" i="1"/>
  <c r="AJ301" i="1"/>
  <c r="AK301" i="1"/>
  <c r="AL301" i="1"/>
  <c r="AM301" i="1"/>
  <c r="AN301" i="1"/>
  <c r="AO301" i="1"/>
  <c r="AP301" i="1"/>
  <c r="AJ302" i="1"/>
  <c r="AK302" i="1"/>
  <c r="AL302" i="1"/>
  <c r="AM302" i="1"/>
  <c r="AN302" i="1"/>
  <c r="AO302" i="1"/>
  <c r="AP302" i="1"/>
  <c r="AJ303" i="1"/>
  <c r="AK303" i="1"/>
  <c r="AL303" i="1"/>
  <c r="AM303" i="1"/>
  <c r="AN303" i="1"/>
  <c r="AO303" i="1"/>
  <c r="AP303" i="1"/>
  <c r="AJ304" i="1"/>
  <c r="AK304" i="1"/>
  <c r="AL304" i="1"/>
  <c r="AM304" i="1"/>
  <c r="AN304" i="1"/>
  <c r="AO304" i="1"/>
  <c r="AP304" i="1"/>
  <c r="AJ305" i="1"/>
  <c r="AK305" i="1"/>
  <c r="AL305" i="1"/>
  <c r="AM305" i="1"/>
  <c r="AN305" i="1"/>
  <c r="AO305" i="1"/>
  <c r="AP305" i="1"/>
  <c r="AJ306" i="1"/>
  <c r="AK306" i="1"/>
  <c r="AL306" i="1"/>
  <c r="AM306" i="1"/>
  <c r="AN306" i="1"/>
  <c r="AO306" i="1"/>
  <c r="AP306" i="1"/>
  <c r="AJ307" i="1"/>
  <c r="AK307" i="1"/>
  <c r="AL307" i="1"/>
  <c r="AM307" i="1"/>
  <c r="AN307" i="1"/>
  <c r="AO307" i="1"/>
  <c r="AP307" i="1"/>
  <c r="AJ308" i="1"/>
  <c r="AK308" i="1"/>
  <c r="AL308" i="1"/>
  <c r="AM308" i="1"/>
  <c r="AN308" i="1"/>
  <c r="AO308" i="1"/>
  <c r="AP308" i="1"/>
  <c r="AJ309" i="1"/>
  <c r="AK309" i="1"/>
  <c r="AL309" i="1"/>
  <c r="AM309" i="1"/>
  <c r="AN309" i="1"/>
  <c r="AO309" i="1"/>
  <c r="AP309" i="1"/>
  <c r="AJ310" i="1"/>
  <c r="AK310" i="1"/>
  <c r="AL310" i="1"/>
  <c r="AM310" i="1"/>
  <c r="AN310" i="1"/>
  <c r="AO310" i="1"/>
  <c r="AP310" i="1"/>
  <c r="AJ311" i="1"/>
  <c r="AK311" i="1"/>
  <c r="AL311" i="1"/>
  <c r="AM311" i="1"/>
  <c r="AN311" i="1"/>
  <c r="AO311" i="1"/>
  <c r="AP311" i="1"/>
  <c r="AJ312" i="1"/>
  <c r="AK312" i="1"/>
  <c r="AL312" i="1"/>
  <c r="AM312" i="1"/>
  <c r="AN312" i="1"/>
  <c r="AO312" i="1"/>
  <c r="AP312" i="1"/>
  <c r="AJ313" i="1"/>
  <c r="AK313" i="1"/>
  <c r="AL313" i="1"/>
  <c r="AM313" i="1"/>
  <c r="AN313" i="1"/>
  <c r="AO313" i="1"/>
  <c r="AP313" i="1"/>
  <c r="AJ314" i="1"/>
  <c r="AK314" i="1"/>
  <c r="AL314" i="1"/>
  <c r="AM314" i="1"/>
  <c r="AN314" i="1"/>
  <c r="AO314" i="1"/>
  <c r="AP314" i="1"/>
  <c r="AJ315" i="1"/>
  <c r="AK315" i="1"/>
  <c r="AL315" i="1"/>
  <c r="AM315" i="1"/>
  <c r="AN315" i="1"/>
  <c r="AO315" i="1"/>
  <c r="AP315" i="1"/>
  <c r="AJ316" i="1"/>
  <c r="AK316" i="1"/>
  <c r="AL316" i="1"/>
  <c r="AM316" i="1"/>
  <c r="AN316" i="1"/>
  <c r="AO316" i="1"/>
  <c r="AP316" i="1"/>
  <c r="AJ317" i="1"/>
  <c r="AK317" i="1"/>
  <c r="AL317" i="1"/>
  <c r="AM317" i="1"/>
  <c r="AN317" i="1"/>
  <c r="AO317" i="1"/>
  <c r="AP317" i="1"/>
  <c r="AJ318" i="1"/>
  <c r="AK318" i="1"/>
  <c r="AL318" i="1"/>
  <c r="AM318" i="1"/>
  <c r="AN318" i="1"/>
  <c r="AO318" i="1"/>
  <c r="AP318" i="1"/>
  <c r="AJ319" i="1"/>
  <c r="AK319" i="1"/>
  <c r="AL319" i="1"/>
  <c r="AM319" i="1"/>
  <c r="AN319" i="1"/>
  <c r="AO319" i="1"/>
  <c r="AP319" i="1"/>
  <c r="AJ320" i="1"/>
  <c r="AK320" i="1"/>
  <c r="AL320" i="1"/>
  <c r="AM320" i="1"/>
  <c r="AN320" i="1"/>
  <c r="AO320" i="1"/>
  <c r="AP320" i="1"/>
  <c r="AJ321" i="1"/>
  <c r="AK321" i="1"/>
  <c r="AL321" i="1"/>
  <c r="AM321" i="1"/>
  <c r="AN321" i="1"/>
  <c r="AO321" i="1"/>
  <c r="AP321" i="1"/>
  <c r="AJ322" i="1"/>
  <c r="AK322" i="1"/>
  <c r="AL322" i="1"/>
  <c r="AM322" i="1"/>
  <c r="AN322" i="1"/>
  <c r="AO322" i="1"/>
  <c r="AP322" i="1"/>
  <c r="AJ323" i="1"/>
  <c r="AK323" i="1"/>
  <c r="AL323" i="1"/>
  <c r="AM323" i="1"/>
  <c r="AN323" i="1"/>
  <c r="AO323" i="1"/>
  <c r="AP323" i="1"/>
  <c r="AJ324" i="1"/>
  <c r="AK324" i="1"/>
  <c r="AL324" i="1"/>
  <c r="AM324" i="1"/>
  <c r="AN324" i="1"/>
  <c r="AO324" i="1"/>
  <c r="AP324" i="1"/>
  <c r="AJ325" i="1"/>
  <c r="AK325" i="1"/>
  <c r="AL325" i="1"/>
  <c r="AM325" i="1"/>
  <c r="AN325" i="1"/>
  <c r="AO325" i="1"/>
  <c r="AP325" i="1"/>
  <c r="AJ326" i="1"/>
  <c r="AK326" i="1"/>
  <c r="AL326" i="1"/>
  <c r="AM326" i="1"/>
  <c r="AN326" i="1"/>
  <c r="AO326" i="1"/>
  <c r="AP326" i="1"/>
  <c r="AJ327" i="1"/>
  <c r="AK327" i="1"/>
  <c r="AL327" i="1"/>
  <c r="AM327" i="1"/>
  <c r="AN327" i="1"/>
  <c r="AO327" i="1"/>
  <c r="AP327" i="1"/>
  <c r="AJ328" i="1"/>
  <c r="AK328" i="1"/>
  <c r="AL328" i="1"/>
  <c r="AM328" i="1"/>
  <c r="AN328" i="1"/>
  <c r="AO328" i="1"/>
  <c r="AP328" i="1"/>
  <c r="AJ329" i="1"/>
  <c r="AK329" i="1"/>
  <c r="AL329" i="1"/>
  <c r="AM329" i="1"/>
  <c r="AN329" i="1"/>
  <c r="AO329" i="1"/>
  <c r="AP329" i="1"/>
  <c r="AJ330" i="1"/>
  <c r="AK330" i="1"/>
  <c r="AL330" i="1"/>
  <c r="AM330" i="1"/>
  <c r="AN330" i="1"/>
  <c r="AO330" i="1"/>
  <c r="AP330" i="1"/>
  <c r="AJ331" i="1"/>
  <c r="AK331" i="1"/>
  <c r="AL331" i="1"/>
  <c r="AM331" i="1"/>
  <c r="AN331" i="1"/>
  <c r="AO331" i="1"/>
  <c r="AP331" i="1"/>
  <c r="AJ332" i="1"/>
  <c r="AK332" i="1"/>
  <c r="AL332" i="1"/>
  <c r="AM332" i="1"/>
  <c r="AN332" i="1"/>
  <c r="AO332" i="1"/>
  <c r="AP332" i="1"/>
  <c r="AJ333" i="1"/>
  <c r="AK333" i="1"/>
  <c r="AL333" i="1"/>
  <c r="AM333" i="1"/>
  <c r="AN333" i="1"/>
  <c r="AO333" i="1"/>
  <c r="AP333" i="1"/>
  <c r="AJ334" i="1"/>
  <c r="AK334" i="1"/>
  <c r="AL334" i="1"/>
  <c r="AM334" i="1"/>
  <c r="AN334" i="1"/>
  <c r="AO334" i="1"/>
  <c r="AP334" i="1"/>
  <c r="AJ335" i="1"/>
  <c r="AK335" i="1"/>
  <c r="AL335" i="1"/>
  <c r="AM335" i="1"/>
  <c r="AN335" i="1"/>
  <c r="AO335" i="1"/>
  <c r="AP335" i="1"/>
  <c r="AJ336" i="1"/>
  <c r="AK336" i="1"/>
  <c r="AL336" i="1"/>
  <c r="AM336" i="1"/>
  <c r="AN336" i="1"/>
  <c r="AO336" i="1"/>
  <c r="AP336" i="1"/>
  <c r="AJ337" i="1"/>
  <c r="AK337" i="1"/>
  <c r="AL337" i="1"/>
  <c r="AM337" i="1"/>
  <c r="AN337" i="1"/>
  <c r="AO337" i="1"/>
  <c r="AP337" i="1"/>
  <c r="AJ338" i="1"/>
  <c r="AK338" i="1"/>
  <c r="AL338" i="1"/>
  <c r="AM338" i="1"/>
  <c r="AN338" i="1"/>
  <c r="AO338" i="1"/>
  <c r="AP338" i="1"/>
  <c r="AJ339" i="1"/>
  <c r="AK339" i="1"/>
  <c r="AL339" i="1"/>
  <c r="AM339" i="1"/>
  <c r="AN339" i="1"/>
  <c r="AO339" i="1"/>
  <c r="AP339" i="1"/>
  <c r="AJ340" i="1"/>
  <c r="AK340" i="1"/>
  <c r="AL340" i="1"/>
  <c r="AM340" i="1"/>
  <c r="AN340" i="1"/>
  <c r="AO340" i="1"/>
  <c r="AP340" i="1"/>
  <c r="AJ341" i="1"/>
  <c r="AK341" i="1"/>
  <c r="AL341" i="1"/>
  <c r="AM341" i="1"/>
  <c r="AN341" i="1"/>
  <c r="AO341" i="1"/>
  <c r="AP341" i="1"/>
  <c r="AJ342" i="1"/>
  <c r="AK342" i="1"/>
  <c r="AL342" i="1"/>
  <c r="AM342" i="1"/>
  <c r="AN342" i="1"/>
  <c r="AO342" i="1"/>
  <c r="AP342" i="1"/>
  <c r="AJ343" i="1"/>
  <c r="AK343" i="1"/>
  <c r="AL343" i="1"/>
  <c r="AM343" i="1"/>
  <c r="AN343" i="1"/>
  <c r="AO343" i="1"/>
  <c r="AP343" i="1"/>
  <c r="AJ344" i="1"/>
  <c r="AK344" i="1"/>
  <c r="AL344" i="1"/>
  <c r="AM344" i="1"/>
  <c r="AN344" i="1"/>
  <c r="AO344" i="1"/>
  <c r="AP344" i="1"/>
  <c r="AJ345" i="1"/>
  <c r="AK345" i="1"/>
  <c r="AL345" i="1"/>
  <c r="AM345" i="1"/>
  <c r="AN345" i="1"/>
  <c r="AO345" i="1"/>
  <c r="AP345" i="1"/>
  <c r="AJ346" i="1"/>
  <c r="AK346" i="1"/>
  <c r="AL346" i="1"/>
  <c r="AM346" i="1"/>
  <c r="AN346" i="1"/>
  <c r="AO346" i="1"/>
  <c r="AP346" i="1"/>
  <c r="AJ347" i="1"/>
  <c r="AK347" i="1"/>
  <c r="AL347" i="1"/>
  <c r="AM347" i="1"/>
  <c r="AN347" i="1"/>
  <c r="AO347" i="1"/>
  <c r="AP347" i="1"/>
  <c r="AJ348" i="1"/>
  <c r="AK348" i="1"/>
  <c r="AL348" i="1"/>
  <c r="AM348" i="1"/>
  <c r="AN348" i="1"/>
  <c r="AO348" i="1"/>
  <c r="AP348" i="1"/>
  <c r="AJ349" i="1"/>
  <c r="AK349" i="1"/>
  <c r="AL349" i="1"/>
  <c r="AM349" i="1"/>
  <c r="AN349" i="1"/>
  <c r="AO349" i="1"/>
  <c r="AP349" i="1"/>
  <c r="AJ350" i="1"/>
  <c r="AK350" i="1"/>
  <c r="AL350" i="1"/>
  <c r="AM350" i="1"/>
  <c r="AN350" i="1"/>
  <c r="AO350" i="1"/>
  <c r="AP350" i="1"/>
  <c r="AJ351" i="1"/>
  <c r="AK351" i="1"/>
  <c r="AL351" i="1"/>
  <c r="AM351" i="1"/>
  <c r="AN351" i="1"/>
  <c r="AO351" i="1"/>
  <c r="AP351" i="1"/>
  <c r="AJ352" i="1"/>
  <c r="AK352" i="1"/>
  <c r="AL352" i="1"/>
  <c r="AM352" i="1"/>
  <c r="AN352" i="1"/>
  <c r="AO352" i="1"/>
  <c r="AP352" i="1"/>
  <c r="AJ353" i="1"/>
  <c r="AK353" i="1"/>
  <c r="AL353" i="1"/>
  <c r="AM353" i="1"/>
  <c r="AN353" i="1"/>
  <c r="AO353" i="1"/>
  <c r="AP353" i="1"/>
  <c r="AJ354" i="1"/>
  <c r="AK354" i="1"/>
  <c r="AL354" i="1"/>
  <c r="AM354" i="1"/>
  <c r="AN354" i="1"/>
  <c r="AO354" i="1"/>
  <c r="AP354" i="1"/>
  <c r="AJ355" i="1"/>
  <c r="AK355" i="1"/>
  <c r="AL355" i="1"/>
  <c r="AM355" i="1"/>
  <c r="AN355" i="1"/>
  <c r="AO355" i="1"/>
  <c r="AP355" i="1"/>
  <c r="AJ356" i="1"/>
  <c r="AK356" i="1"/>
  <c r="AL356" i="1"/>
  <c r="AM356" i="1"/>
  <c r="AN356" i="1"/>
  <c r="AO356" i="1"/>
  <c r="AP356" i="1"/>
  <c r="AJ357" i="1"/>
  <c r="AK357" i="1"/>
  <c r="AL357" i="1"/>
  <c r="AM357" i="1"/>
  <c r="AN357" i="1"/>
  <c r="AO357" i="1"/>
  <c r="AP357" i="1"/>
  <c r="AJ358" i="1"/>
  <c r="AK358" i="1"/>
  <c r="AL358" i="1"/>
  <c r="AM358" i="1"/>
  <c r="AN358" i="1"/>
  <c r="AO358" i="1"/>
  <c r="AP358" i="1"/>
  <c r="AJ359" i="1"/>
  <c r="AK359" i="1"/>
  <c r="AL359" i="1"/>
  <c r="AM359" i="1"/>
  <c r="AN359" i="1"/>
  <c r="AO359" i="1"/>
  <c r="AP359" i="1"/>
  <c r="AJ360" i="1"/>
  <c r="AK360" i="1"/>
  <c r="AL360" i="1"/>
  <c r="AM360" i="1"/>
  <c r="AN360" i="1"/>
  <c r="AO360" i="1"/>
  <c r="AP360" i="1"/>
  <c r="AJ361" i="1"/>
  <c r="AK361" i="1"/>
  <c r="AL361" i="1"/>
  <c r="AM361" i="1"/>
  <c r="AN361" i="1"/>
  <c r="AO361" i="1"/>
  <c r="AP361" i="1"/>
  <c r="AJ362" i="1"/>
  <c r="AK362" i="1"/>
  <c r="AL362" i="1"/>
  <c r="AM362" i="1"/>
  <c r="AN362" i="1"/>
  <c r="AO362" i="1"/>
  <c r="AP362" i="1"/>
  <c r="AJ363" i="1"/>
  <c r="AK363" i="1"/>
  <c r="AL363" i="1"/>
  <c r="AM363" i="1"/>
  <c r="AN363" i="1"/>
  <c r="AO363" i="1"/>
  <c r="AP363" i="1"/>
  <c r="AJ364" i="1"/>
  <c r="AK364" i="1"/>
  <c r="AL364" i="1"/>
  <c r="AM364" i="1"/>
  <c r="AN364" i="1"/>
  <c r="AO364" i="1"/>
  <c r="AP364" i="1"/>
  <c r="AJ365" i="1"/>
  <c r="AK365" i="1"/>
  <c r="AL365" i="1"/>
  <c r="AM365" i="1"/>
  <c r="AN365" i="1"/>
  <c r="AO365" i="1"/>
  <c r="AP365" i="1"/>
  <c r="AJ366" i="1"/>
  <c r="AK366" i="1"/>
  <c r="AL366" i="1"/>
  <c r="AM366" i="1"/>
  <c r="AN366" i="1"/>
  <c r="AO366" i="1"/>
  <c r="AP366" i="1"/>
  <c r="AJ367" i="1"/>
  <c r="AK367" i="1"/>
  <c r="AL367" i="1"/>
  <c r="AM367" i="1"/>
  <c r="AN367" i="1"/>
  <c r="AO367" i="1"/>
  <c r="AP367" i="1"/>
  <c r="AJ368" i="1"/>
  <c r="AK368" i="1"/>
  <c r="AL368" i="1"/>
  <c r="AM368" i="1"/>
  <c r="AN368" i="1"/>
  <c r="AO368" i="1"/>
  <c r="AP368" i="1"/>
  <c r="AJ369" i="1"/>
  <c r="AK369" i="1"/>
  <c r="AL369" i="1"/>
  <c r="AM369" i="1"/>
  <c r="AN369" i="1"/>
  <c r="AO369" i="1"/>
  <c r="AP369" i="1"/>
  <c r="AJ370" i="1"/>
  <c r="AK370" i="1"/>
  <c r="AL370" i="1"/>
  <c r="AM370" i="1"/>
  <c r="AN370" i="1"/>
  <c r="AO370" i="1"/>
  <c r="AP370" i="1"/>
  <c r="AJ371" i="1"/>
  <c r="AK371" i="1"/>
  <c r="AL371" i="1"/>
  <c r="AM371" i="1"/>
  <c r="AN371" i="1"/>
  <c r="AO371" i="1"/>
  <c r="AP371" i="1"/>
  <c r="AJ372" i="1"/>
  <c r="AK372" i="1"/>
  <c r="AL372" i="1"/>
  <c r="AM372" i="1"/>
  <c r="AN372" i="1"/>
  <c r="AO372" i="1"/>
  <c r="AP372" i="1"/>
  <c r="AJ373" i="1"/>
  <c r="AK373" i="1"/>
  <c r="AL373" i="1"/>
  <c r="AM373" i="1"/>
  <c r="AN373" i="1"/>
  <c r="AO373" i="1"/>
  <c r="AP373" i="1"/>
  <c r="AJ374" i="1"/>
  <c r="AK374" i="1"/>
  <c r="AL374" i="1"/>
  <c r="AM374" i="1"/>
  <c r="AN374" i="1"/>
  <c r="AO374" i="1"/>
  <c r="AP374" i="1"/>
  <c r="AJ375" i="1"/>
  <c r="AK375" i="1"/>
  <c r="AL375" i="1"/>
  <c r="AM375" i="1"/>
  <c r="AN375" i="1"/>
  <c r="AO375" i="1"/>
  <c r="AP375" i="1"/>
  <c r="AJ376" i="1"/>
  <c r="AK376" i="1"/>
  <c r="AL376" i="1"/>
  <c r="AM376" i="1"/>
  <c r="AN376" i="1"/>
  <c r="AO376" i="1"/>
  <c r="AP376" i="1"/>
  <c r="AJ377" i="1"/>
  <c r="AK377" i="1"/>
  <c r="AL377" i="1"/>
  <c r="AM377" i="1"/>
  <c r="AN377" i="1"/>
  <c r="AO377" i="1"/>
  <c r="AP377" i="1"/>
  <c r="AJ378" i="1"/>
  <c r="AK378" i="1"/>
  <c r="AL378" i="1"/>
  <c r="AM378" i="1"/>
  <c r="AN378" i="1"/>
  <c r="AO378" i="1"/>
  <c r="AP378" i="1"/>
  <c r="AJ379" i="1"/>
  <c r="AK379" i="1"/>
  <c r="AL379" i="1"/>
  <c r="AM379" i="1"/>
  <c r="AN379" i="1"/>
  <c r="AO379" i="1"/>
  <c r="AP379" i="1"/>
  <c r="AJ380" i="1"/>
  <c r="AK380" i="1"/>
  <c r="AL380" i="1"/>
  <c r="AM380" i="1"/>
  <c r="AN380" i="1"/>
  <c r="AO380" i="1"/>
  <c r="AP380" i="1"/>
  <c r="AJ381" i="1"/>
  <c r="AK381" i="1"/>
  <c r="AL381" i="1"/>
  <c r="AM381" i="1"/>
  <c r="AN381" i="1"/>
  <c r="AO381" i="1"/>
  <c r="AP381" i="1"/>
  <c r="AJ382" i="1"/>
  <c r="AK382" i="1"/>
  <c r="AL382" i="1"/>
  <c r="AM382" i="1"/>
  <c r="AN382" i="1"/>
  <c r="AO382" i="1"/>
  <c r="AP382" i="1"/>
  <c r="AJ383" i="1"/>
  <c r="AK383" i="1"/>
  <c r="AL383" i="1"/>
  <c r="AM383" i="1"/>
  <c r="AN383" i="1"/>
  <c r="AO383" i="1"/>
  <c r="AP383" i="1"/>
  <c r="AJ384" i="1"/>
  <c r="AK384" i="1"/>
  <c r="AL384" i="1"/>
  <c r="AM384" i="1"/>
  <c r="AN384" i="1"/>
  <c r="AO384" i="1"/>
  <c r="AP384" i="1"/>
  <c r="AJ385" i="1"/>
  <c r="AK385" i="1"/>
  <c r="AL385" i="1"/>
  <c r="AM385" i="1"/>
  <c r="AN385" i="1"/>
  <c r="AO385" i="1"/>
  <c r="AP385" i="1"/>
  <c r="AJ386" i="1"/>
  <c r="AK386" i="1"/>
  <c r="AL386" i="1"/>
  <c r="AM386" i="1"/>
  <c r="AN386" i="1"/>
  <c r="AO386" i="1"/>
  <c r="AP386" i="1"/>
  <c r="AJ387" i="1"/>
  <c r="AK387" i="1"/>
  <c r="AL387" i="1"/>
  <c r="AM387" i="1"/>
  <c r="AN387" i="1"/>
  <c r="AO387" i="1"/>
  <c r="AP387" i="1"/>
  <c r="AJ388" i="1"/>
  <c r="AK388" i="1"/>
  <c r="AL388" i="1"/>
  <c r="AM388" i="1"/>
  <c r="AN388" i="1"/>
  <c r="AO388" i="1"/>
  <c r="AP388" i="1"/>
  <c r="AJ389" i="1"/>
  <c r="AK389" i="1"/>
  <c r="AL389" i="1"/>
  <c r="AM389" i="1"/>
  <c r="AN389" i="1"/>
  <c r="AO389" i="1"/>
  <c r="AP389" i="1"/>
  <c r="AJ390" i="1"/>
  <c r="AK390" i="1"/>
  <c r="AL390" i="1"/>
  <c r="AM390" i="1"/>
  <c r="AN390" i="1"/>
  <c r="AO390" i="1"/>
  <c r="AP390" i="1"/>
  <c r="AJ391" i="1"/>
  <c r="AK391" i="1"/>
  <c r="AL391" i="1"/>
  <c r="AM391" i="1"/>
  <c r="AN391" i="1"/>
  <c r="AO391" i="1"/>
  <c r="AP391" i="1"/>
  <c r="AJ392" i="1"/>
  <c r="AK392" i="1"/>
  <c r="AL392" i="1"/>
  <c r="AM392" i="1"/>
  <c r="AN392" i="1"/>
  <c r="AO392" i="1"/>
  <c r="AP392" i="1"/>
  <c r="AJ393" i="1"/>
  <c r="AK393" i="1"/>
  <c r="AL393" i="1"/>
  <c r="AM393" i="1"/>
  <c r="AN393" i="1"/>
  <c r="AO393" i="1"/>
  <c r="AP393" i="1"/>
  <c r="AJ394" i="1"/>
  <c r="AK394" i="1"/>
  <c r="AL394" i="1"/>
  <c r="AM394" i="1"/>
  <c r="AN394" i="1"/>
  <c r="AO394" i="1"/>
  <c r="AP394" i="1"/>
  <c r="AJ395" i="1"/>
  <c r="AK395" i="1"/>
  <c r="AL395" i="1"/>
  <c r="AM395" i="1"/>
  <c r="AN395" i="1"/>
  <c r="AO395" i="1"/>
  <c r="AP395" i="1"/>
  <c r="AJ396" i="1"/>
  <c r="AK396" i="1"/>
  <c r="AL396" i="1"/>
  <c r="AM396" i="1"/>
  <c r="AN396" i="1"/>
  <c r="AO396" i="1"/>
  <c r="AP396" i="1"/>
  <c r="AJ397" i="1"/>
  <c r="AK397" i="1"/>
  <c r="AL397" i="1"/>
  <c r="AM397" i="1"/>
  <c r="AN397" i="1"/>
  <c r="AO397" i="1"/>
  <c r="AP397" i="1"/>
  <c r="AJ398" i="1"/>
  <c r="AK398" i="1"/>
  <c r="AL398" i="1"/>
  <c r="AM398" i="1"/>
  <c r="AN398" i="1"/>
  <c r="AO398" i="1"/>
  <c r="AP398" i="1"/>
  <c r="AJ399" i="1"/>
  <c r="AK399" i="1"/>
  <c r="AL399" i="1"/>
  <c r="AM399" i="1"/>
  <c r="AN399" i="1"/>
  <c r="AO399" i="1"/>
  <c r="AP399" i="1"/>
  <c r="AJ400" i="1"/>
  <c r="AK400" i="1"/>
  <c r="AL400" i="1"/>
  <c r="AM400" i="1"/>
  <c r="AN400" i="1"/>
  <c r="AO400" i="1"/>
  <c r="AP400" i="1"/>
  <c r="AJ401" i="1"/>
  <c r="AK401" i="1"/>
  <c r="AL401" i="1"/>
  <c r="AM401" i="1"/>
  <c r="AN401" i="1"/>
  <c r="AO401" i="1"/>
  <c r="AP401" i="1"/>
  <c r="AJ402" i="1"/>
  <c r="AK402" i="1"/>
  <c r="AL402" i="1"/>
  <c r="AM402" i="1"/>
  <c r="AN402" i="1"/>
  <c r="AO402" i="1"/>
  <c r="AP402" i="1"/>
  <c r="AJ403" i="1"/>
  <c r="AK403" i="1"/>
  <c r="AL403" i="1"/>
  <c r="AM403" i="1"/>
  <c r="AN403" i="1"/>
  <c r="AO403" i="1"/>
  <c r="AP403" i="1"/>
  <c r="AJ404" i="1"/>
  <c r="AK404" i="1"/>
  <c r="AL404" i="1"/>
  <c r="AM404" i="1"/>
  <c r="AN404" i="1"/>
  <c r="AO404" i="1"/>
  <c r="AP404" i="1"/>
  <c r="AJ405" i="1"/>
  <c r="AK405" i="1"/>
  <c r="AL405" i="1"/>
  <c r="AM405" i="1"/>
  <c r="AN405" i="1"/>
  <c r="AO405" i="1"/>
  <c r="AP405" i="1"/>
  <c r="AJ406" i="1"/>
  <c r="AK406" i="1"/>
  <c r="AL406" i="1"/>
  <c r="AM406" i="1"/>
  <c r="AN406" i="1"/>
  <c r="AO406" i="1"/>
  <c r="AP406" i="1"/>
  <c r="AJ407" i="1"/>
  <c r="AK407" i="1"/>
  <c r="AL407" i="1"/>
  <c r="AM407" i="1"/>
  <c r="AN407" i="1"/>
  <c r="AO407" i="1"/>
  <c r="AP407" i="1"/>
  <c r="AJ408" i="1"/>
  <c r="AK408" i="1"/>
  <c r="AL408" i="1"/>
  <c r="AM408" i="1"/>
  <c r="AN408" i="1"/>
  <c r="AO408" i="1"/>
  <c r="AP408" i="1"/>
  <c r="AJ409" i="1"/>
  <c r="AK409" i="1"/>
  <c r="AL409" i="1"/>
  <c r="AM409" i="1"/>
  <c r="AN409" i="1"/>
  <c r="AO409" i="1"/>
  <c r="AP409" i="1"/>
  <c r="AJ410" i="1"/>
  <c r="AK410" i="1"/>
  <c r="AL410" i="1"/>
  <c r="AM410" i="1"/>
  <c r="AN410" i="1"/>
  <c r="AO410" i="1"/>
  <c r="AP410" i="1"/>
  <c r="AJ411" i="1"/>
  <c r="AK411" i="1"/>
  <c r="AL411" i="1"/>
  <c r="AM411" i="1"/>
  <c r="AN411" i="1"/>
  <c r="AO411" i="1"/>
  <c r="AP411" i="1"/>
  <c r="AJ412" i="1"/>
  <c r="AK412" i="1"/>
  <c r="AL412" i="1"/>
  <c r="AM412" i="1"/>
  <c r="AN412" i="1"/>
  <c r="AO412" i="1"/>
  <c r="AP412" i="1"/>
  <c r="AJ413" i="1"/>
  <c r="AK413" i="1"/>
  <c r="AL413" i="1"/>
  <c r="AM413" i="1"/>
  <c r="AN413" i="1"/>
  <c r="AO413" i="1"/>
  <c r="AP413" i="1"/>
  <c r="AJ414" i="1"/>
  <c r="AK414" i="1"/>
  <c r="AL414" i="1"/>
  <c r="AM414" i="1"/>
  <c r="AN414" i="1"/>
  <c r="AO414" i="1"/>
  <c r="AP414" i="1"/>
  <c r="AJ415" i="1"/>
  <c r="AK415" i="1"/>
  <c r="AL415" i="1"/>
  <c r="AM415" i="1"/>
  <c r="AN415" i="1"/>
  <c r="AO415" i="1"/>
  <c r="AP415" i="1"/>
  <c r="AJ416" i="1"/>
  <c r="AK416" i="1"/>
  <c r="AL416" i="1"/>
  <c r="AM416" i="1"/>
  <c r="AN416" i="1"/>
  <c r="AO416" i="1"/>
  <c r="AP416" i="1"/>
  <c r="AJ417" i="1"/>
  <c r="AK417" i="1"/>
  <c r="AL417" i="1"/>
  <c r="AM417" i="1"/>
  <c r="AN417" i="1"/>
  <c r="AO417" i="1"/>
  <c r="AP417" i="1"/>
  <c r="AJ418" i="1"/>
  <c r="AK418" i="1"/>
  <c r="AL418" i="1"/>
  <c r="AM418" i="1"/>
  <c r="AN418" i="1"/>
  <c r="AO418" i="1"/>
  <c r="AP418" i="1"/>
  <c r="AJ419" i="1"/>
  <c r="AK419" i="1"/>
  <c r="AL419" i="1"/>
  <c r="AM419" i="1"/>
  <c r="AN419" i="1"/>
  <c r="AO419" i="1"/>
  <c r="AP419" i="1"/>
  <c r="AJ420" i="1"/>
  <c r="AK420" i="1"/>
  <c r="AL420" i="1"/>
  <c r="AM420" i="1"/>
  <c r="AN420" i="1"/>
  <c r="AO420" i="1"/>
  <c r="AP420" i="1"/>
  <c r="AJ421" i="1"/>
  <c r="AK421" i="1"/>
  <c r="AL421" i="1"/>
  <c r="AM421" i="1"/>
  <c r="AN421" i="1"/>
  <c r="AO421" i="1"/>
  <c r="AP421" i="1"/>
  <c r="AJ422" i="1"/>
  <c r="AK422" i="1"/>
  <c r="AL422" i="1"/>
  <c r="AM422" i="1"/>
  <c r="AN422" i="1"/>
  <c r="AO422" i="1"/>
  <c r="AP422" i="1"/>
  <c r="AJ423" i="1"/>
  <c r="AK423" i="1"/>
  <c r="AL423" i="1"/>
  <c r="AM423" i="1"/>
  <c r="AN423" i="1"/>
  <c r="AO423" i="1"/>
  <c r="AP423" i="1"/>
  <c r="AJ424" i="1"/>
  <c r="AK424" i="1"/>
  <c r="AL424" i="1"/>
  <c r="AM424" i="1"/>
  <c r="AN424" i="1"/>
  <c r="AO424" i="1"/>
  <c r="AP424" i="1"/>
  <c r="AJ425" i="1"/>
  <c r="AK425" i="1"/>
  <c r="AL425" i="1"/>
  <c r="AM425" i="1"/>
  <c r="AN425" i="1"/>
  <c r="AO425" i="1"/>
  <c r="AP425" i="1"/>
  <c r="AJ426" i="1"/>
  <c r="AK426" i="1"/>
  <c r="AL426" i="1"/>
  <c r="AM426" i="1"/>
  <c r="AN426" i="1"/>
  <c r="AO426" i="1"/>
  <c r="AP426" i="1"/>
  <c r="AJ427" i="1"/>
  <c r="AK427" i="1"/>
  <c r="AL427" i="1"/>
  <c r="AM427" i="1"/>
  <c r="AN427" i="1"/>
  <c r="AO427" i="1"/>
  <c r="AP427" i="1"/>
  <c r="AJ428" i="1"/>
  <c r="AK428" i="1"/>
  <c r="AL428" i="1"/>
  <c r="AM428" i="1"/>
  <c r="AN428" i="1"/>
  <c r="AO428" i="1"/>
  <c r="AP428" i="1"/>
  <c r="AJ429" i="1"/>
  <c r="AK429" i="1"/>
  <c r="AL429" i="1"/>
  <c r="AM429" i="1"/>
  <c r="AN429" i="1"/>
  <c r="AO429" i="1"/>
  <c r="AP429" i="1"/>
  <c r="AJ430" i="1"/>
  <c r="AK430" i="1"/>
  <c r="AL430" i="1"/>
  <c r="AM430" i="1"/>
  <c r="AN430" i="1"/>
  <c r="AO430" i="1"/>
  <c r="AP430" i="1"/>
  <c r="AJ431" i="1"/>
  <c r="AK431" i="1"/>
  <c r="AL431" i="1"/>
  <c r="AM431" i="1"/>
  <c r="AN431" i="1"/>
  <c r="AO431" i="1"/>
  <c r="AP431" i="1"/>
  <c r="AJ432" i="1"/>
  <c r="AK432" i="1"/>
  <c r="AL432" i="1"/>
  <c r="AM432" i="1"/>
  <c r="AN432" i="1"/>
  <c r="AO432" i="1"/>
  <c r="AP432" i="1"/>
  <c r="AJ433" i="1"/>
  <c r="AK433" i="1"/>
  <c r="AL433" i="1"/>
  <c r="AM433" i="1"/>
  <c r="AN433" i="1"/>
  <c r="AO433" i="1"/>
  <c r="AP433" i="1"/>
  <c r="AJ434" i="1"/>
  <c r="AK434" i="1"/>
  <c r="AL434" i="1"/>
  <c r="AM434" i="1"/>
  <c r="AN434" i="1"/>
  <c r="AO434" i="1"/>
  <c r="AP434" i="1"/>
  <c r="AJ435" i="1"/>
  <c r="AK435" i="1"/>
  <c r="AL435" i="1"/>
  <c r="AM435" i="1"/>
  <c r="AN435" i="1"/>
  <c r="AO435" i="1"/>
  <c r="AP435" i="1"/>
  <c r="AJ436" i="1"/>
  <c r="AK436" i="1"/>
  <c r="AL436" i="1"/>
  <c r="AM436" i="1"/>
  <c r="AN436" i="1"/>
  <c r="AO436" i="1"/>
  <c r="AP436" i="1"/>
  <c r="AJ437" i="1"/>
  <c r="AK437" i="1"/>
  <c r="AL437" i="1"/>
  <c r="AM437" i="1"/>
  <c r="AN437" i="1"/>
  <c r="AO437" i="1"/>
  <c r="AP437" i="1"/>
  <c r="AJ438" i="1"/>
  <c r="AK438" i="1"/>
  <c r="AL438" i="1"/>
  <c r="AM438" i="1"/>
  <c r="AN438" i="1"/>
  <c r="AO438" i="1"/>
  <c r="AP438" i="1"/>
  <c r="AJ439" i="1"/>
  <c r="AK439" i="1"/>
  <c r="AL439" i="1"/>
  <c r="AM439" i="1"/>
  <c r="AN439" i="1"/>
  <c r="AO439" i="1"/>
  <c r="AP439" i="1"/>
  <c r="AJ440" i="1"/>
  <c r="AK440" i="1"/>
  <c r="AL440" i="1"/>
  <c r="AM440" i="1"/>
  <c r="AN440" i="1"/>
  <c r="AO440" i="1"/>
  <c r="AP440" i="1"/>
  <c r="AJ441" i="1"/>
  <c r="AK441" i="1"/>
  <c r="AL441" i="1"/>
  <c r="AM441" i="1"/>
  <c r="AN441" i="1"/>
  <c r="AO441" i="1"/>
  <c r="AP441" i="1"/>
  <c r="AJ442" i="1"/>
  <c r="AK442" i="1"/>
  <c r="AL442" i="1"/>
  <c r="AM442" i="1"/>
  <c r="AN442" i="1"/>
  <c r="AO442" i="1"/>
  <c r="AP442" i="1"/>
  <c r="AJ443" i="1"/>
  <c r="AK443" i="1"/>
  <c r="AL443" i="1"/>
  <c r="AM443" i="1"/>
  <c r="AN443" i="1"/>
  <c r="AO443" i="1"/>
  <c r="AP443" i="1"/>
  <c r="AJ444" i="1"/>
  <c r="AK444" i="1"/>
  <c r="AL444" i="1"/>
  <c r="AM444" i="1"/>
  <c r="AN444" i="1"/>
  <c r="AO444" i="1"/>
  <c r="AP444" i="1"/>
  <c r="AJ445" i="1"/>
  <c r="AK445" i="1"/>
  <c r="AL445" i="1"/>
  <c r="AM445" i="1"/>
  <c r="AN445" i="1"/>
  <c r="AO445" i="1"/>
  <c r="AP445" i="1"/>
  <c r="AJ446" i="1"/>
  <c r="AK446" i="1"/>
  <c r="AL446" i="1"/>
  <c r="AM446" i="1"/>
  <c r="AN446" i="1"/>
  <c r="AO446" i="1"/>
  <c r="AP446" i="1"/>
  <c r="AJ447" i="1"/>
  <c r="AK447" i="1"/>
  <c r="AL447" i="1"/>
  <c r="AM447" i="1"/>
  <c r="AN447" i="1"/>
  <c r="AO447" i="1"/>
  <c r="AP447" i="1"/>
  <c r="AJ448" i="1"/>
  <c r="AK448" i="1"/>
  <c r="AL448" i="1"/>
  <c r="AM448" i="1"/>
  <c r="AN448" i="1"/>
  <c r="AO448" i="1"/>
  <c r="AP448" i="1"/>
  <c r="AJ449" i="1"/>
  <c r="AK449" i="1"/>
  <c r="AL449" i="1"/>
  <c r="AM449" i="1"/>
  <c r="AN449" i="1"/>
  <c r="AO449" i="1"/>
  <c r="AP449" i="1"/>
  <c r="AJ450" i="1"/>
  <c r="AK450" i="1"/>
  <c r="AL450" i="1"/>
  <c r="AM450" i="1"/>
  <c r="AN450" i="1"/>
  <c r="AO450" i="1"/>
  <c r="AP450" i="1"/>
  <c r="AJ451" i="1"/>
  <c r="AK451" i="1"/>
  <c r="AL451" i="1"/>
  <c r="AM451" i="1"/>
  <c r="AN451" i="1"/>
  <c r="AO451" i="1"/>
  <c r="AP451" i="1"/>
  <c r="AJ452" i="1"/>
  <c r="AK452" i="1"/>
  <c r="AL452" i="1"/>
  <c r="AM452" i="1"/>
  <c r="AN452" i="1"/>
  <c r="AO452" i="1"/>
  <c r="AP452" i="1"/>
  <c r="AJ453" i="1"/>
  <c r="AK453" i="1"/>
  <c r="AL453" i="1"/>
  <c r="AM453" i="1"/>
  <c r="AN453" i="1"/>
  <c r="AO453" i="1"/>
  <c r="AP453" i="1"/>
  <c r="AJ454" i="1"/>
  <c r="AK454" i="1"/>
  <c r="AL454" i="1"/>
  <c r="AM454" i="1"/>
  <c r="AN454" i="1"/>
  <c r="AO454" i="1"/>
  <c r="AP454" i="1"/>
  <c r="AJ455" i="1"/>
  <c r="AK455" i="1"/>
  <c r="AL455" i="1"/>
  <c r="AM455" i="1"/>
  <c r="AN455" i="1"/>
  <c r="AO455" i="1"/>
  <c r="AP455" i="1"/>
  <c r="AJ456" i="1"/>
  <c r="AK456" i="1"/>
  <c r="AL456" i="1"/>
  <c r="AM456" i="1"/>
  <c r="AN456" i="1"/>
  <c r="AO456" i="1"/>
  <c r="AP456" i="1"/>
  <c r="AJ457" i="1"/>
  <c r="AK457" i="1"/>
  <c r="AL457" i="1"/>
  <c r="AM457" i="1"/>
  <c r="AN457" i="1"/>
  <c r="AO457" i="1"/>
  <c r="AP457" i="1"/>
  <c r="AJ458" i="1"/>
  <c r="AK458" i="1"/>
  <c r="AL458" i="1"/>
  <c r="AM458" i="1"/>
  <c r="AN458" i="1"/>
  <c r="AO458" i="1"/>
  <c r="AP458" i="1"/>
  <c r="AJ459" i="1"/>
  <c r="AK459" i="1"/>
  <c r="AL459" i="1"/>
  <c r="AM459" i="1"/>
  <c r="AN459" i="1"/>
  <c r="AO459" i="1"/>
  <c r="AP459" i="1"/>
  <c r="AJ460" i="1"/>
  <c r="AK460" i="1"/>
  <c r="AL460" i="1"/>
  <c r="AM460" i="1"/>
  <c r="AN460" i="1"/>
  <c r="AO460" i="1"/>
  <c r="AP460" i="1"/>
  <c r="AJ461" i="1"/>
  <c r="AK461" i="1"/>
  <c r="AL461" i="1"/>
  <c r="AM461" i="1"/>
  <c r="AN461" i="1"/>
  <c r="AO461" i="1"/>
  <c r="AP461" i="1"/>
  <c r="AJ462" i="1"/>
  <c r="AK462" i="1"/>
  <c r="AL462" i="1"/>
  <c r="AM462" i="1"/>
  <c r="AN462" i="1"/>
  <c r="AO462" i="1"/>
  <c r="AP462" i="1"/>
  <c r="AJ463" i="1"/>
  <c r="AK463" i="1"/>
  <c r="AL463" i="1"/>
  <c r="AM463" i="1"/>
  <c r="AN463" i="1"/>
  <c r="AO463" i="1"/>
  <c r="AP463" i="1"/>
  <c r="AI419" i="1" l="1"/>
  <c r="AI456" i="1"/>
  <c r="AI389" i="1"/>
  <c r="AI459" i="1"/>
  <c r="AI451" i="1"/>
  <c r="AI253" i="1"/>
  <c r="AI463" i="1"/>
  <c r="AI443" i="1"/>
  <c r="AI423" i="1"/>
  <c r="AI417" i="1"/>
  <c r="AI412" i="1"/>
  <c r="AI407" i="1"/>
  <c r="AI403" i="1"/>
  <c r="AI401" i="1"/>
  <c r="AI396" i="1"/>
  <c r="AI447" i="1"/>
  <c r="AI440" i="1"/>
  <c r="AI435" i="1"/>
  <c r="AI433" i="1"/>
  <c r="AI428" i="1"/>
  <c r="AI391" i="1"/>
  <c r="AI387" i="1"/>
  <c r="AI384" i="1"/>
  <c r="AI380" i="1"/>
  <c r="AI375" i="1"/>
  <c r="AI373" i="1"/>
  <c r="AI368" i="1"/>
  <c r="AI365" i="1"/>
  <c r="AI363" i="1"/>
  <c r="AI359" i="1"/>
  <c r="AI357" i="1"/>
  <c r="AI352" i="1"/>
  <c r="AI348" i="1"/>
  <c r="AI345" i="1"/>
  <c r="AI340" i="1"/>
  <c r="AI337" i="1"/>
  <c r="AI332" i="1"/>
  <c r="AI329" i="1"/>
  <c r="AI324" i="1"/>
  <c r="AI321" i="1"/>
  <c r="AI316" i="1"/>
  <c r="AI313" i="1"/>
  <c r="AI308" i="1"/>
  <c r="AI305" i="1"/>
  <c r="AI300" i="1"/>
  <c r="AI297" i="1"/>
  <c r="AI292" i="1"/>
  <c r="AI289" i="1"/>
  <c r="AI284" i="1"/>
  <c r="AI281" i="1"/>
  <c r="AI276" i="1"/>
  <c r="AI273" i="1"/>
  <c r="AI269" i="1"/>
  <c r="AI265" i="1"/>
  <c r="AI261" i="1"/>
  <c r="AI257" i="1"/>
  <c r="AI249" i="1"/>
  <c r="AI245" i="1"/>
  <c r="AI241" i="1"/>
  <c r="AI237" i="1"/>
  <c r="AI233" i="1"/>
  <c r="AI229" i="1"/>
  <c r="AI225" i="1"/>
  <c r="AI221" i="1"/>
  <c r="AI217" i="1"/>
  <c r="AI213" i="1"/>
  <c r="AI209" i="1"/>
  <c r="AI205" i="1"/>
  <c r="AI201" i="1"/>
  <c r="AI197" i="1"/>
  <c r="AI193" i="1"/>
  <c r="AI189" i="1"/>
  <c r="AI185" i="1"/>
  <c r="AI181" i="1"/>
  <c r="AI177" i="1"/>
  <c r="AI173" i="1"/>
  <c r="AI169" i="1"/>
  <c r="AI165" i="1"/>
  <c r="AI161" i="1"/>
  <c r="AI157" i="1"/>
  <c r="AI153" i="1"/>
  <c r="AI149" i="1"/>
  <c r="AI145" i="1"/>
  <c r="AI141" i="1"/>
  <c r="AI137" i="1"/>
  <c r="AI133" i="1"/>
  <c r="AI129" i="1"/>
  <c r="AI125" i="1"/>
  <c r="AI121" i="1"/>
  <c r="AI117" i="1"/>
  <c r="AI113" i="1"/>
  <c r="AI109" i="1"/>
  <c r="AI105" i="1"/>
  <c r="AI460" i="1"/>
  <c r="AI452" i="1"/>
  <c r="AI448" i="1"/>
  <c r="AI444" i="1"/>
  <c r="AI429" i="1"/>
  <c r="AI424" i="1"/>
  <c r="AI413" i="1"/>
  <c r="AI408" i="1"/>
  <c r="AI392" i="1"/>
  <c r="AI385" i="1"/>
  <c r="AI381" i="1"/>
  <c r="AI353" i="1"/>
  <c r="AI346" i="1"/>
  <c r="AI338" i="1"/>
  <c r="AI330" i="1"/>
  <c r="AI322" i="1"/>
  <c r="AI314" i="1"/>
  <c r="AI306" i="1"/>
  <c r="AI298" i="1"/>
  <c r="AI290" i="1"/>
  <c r="AI282" i="1"/>
  <c r="AI274" i="1"/>
  <c r="AI270" i="1"/>
  <c r="AI258" i="1"/>
  <c r="AI254" i="1"/>
  <c r="AI242" i="1"/>
  <c r="AI238" i="1"/>
  <c r="AI226" i="1"/>
  <c r="AI222" i="1"/>
  <c r="AI210" i="1"/>
  <c r="AI206" i="1"/>
  <c r="AI194" i="1"/>
  <c r="AI190" i="1"/>
  <c r="AI178" i="1"/>
  <c r="AI174" i="1"/>
  <c r="AI162" i="1"/>
  <c r="AI158" i="1"/>
  <c r="AI146" i="1"/>
  <c r="AI142" i="1"/>
  <c r="AI130" i="1"/>
  <c r="AI126" i="1"/>
  <c r="AI114" i="1"/>
  <c r="AI110" i="1"/>
  <c r="AI223" i="1"/>
  <c r="AI219" i="1"/>
  <c r="AI415" i="1"/>
  <c r="AI395" i="1"/>
  <c r="AI439" i="1"/>
  <c r="AI453" i="1"/>
  <c r="AI315" i="1"/>
  <c r="AI455" i="1"/>
  <c r="AI437" i="1"/>
  <c r="AI367" i="1"/>
  <c r="AI418" i="1"/>
  <c r="AI393" i="1"/>
  <c r="AI228" i="1"/>
  <c r="AI454" i="1"/>
  <c r="AI438" i="1"/>
  <c r="AI420" i="1"/>
  <c r="AI416" i="1"/>
  <c r="AI394" i="1"/>
  <c r="AI369" i="1"/>
  <c r="AI317" i="1"/>
  <c r="AI312" i="1"/>
  <c r="AI224" i="1"/>
  <c r="AI461" i="1"/>
  <c r="AI445" i="1"/>
  <c r="AI425" i="1"/>
  <c r="AI405" i="1"/>
  <c r="AI377" i="1"/>
  <c r="AI347" i="1"/>
  <c r="AI283" i="1"/>
  <c r="AI164" i="1"/>
  <c r="AI159" i="1"/>
  <c r="AI155" i="1"/>
  <c r="AI462" i="1"/>
  <c r="AI446" i="1"/>
  <c r="AI427" i="1"/>
  <c r="AI406" i="1"/>
  <c r="AI379" i="1"/>
  <c r="AI344" i="1"/>
  <c r="AI285" i="1"/>
  <c r="AI280" i="1"/>
  <c r="AI160" i="1"/>
  <c r="AI457" i="1"/>
  <c r="AI449" i="1"/>
  <c r="AI441" i="1"/>
  <c r="AI434" i="1"/>
  <c r="AI431" i="1"/>
  <c r="AI421" i="1"/>
  <c r="AI409" i="1"/>
  <c r="AI402" i="1"/>
  <c r="AI397" i="1"/>
  <c r="AI388" i="1"/>
  <c r="AI374" i="1"/>
  <c r="AI371" i="1"/>
  <c r="AI358" i="1"/>
  <c r="AI355" i="1"/>
  <c r="AI331" i="1"/>
  <c r="AI299" i="1"/>
  <c r="AI260" i="1"/>
  <c r="AI255" i="1"/>
  <c r="AI251" i="1"/>
  <c r="AI196" i="1"/>
  <c r="AI191" i="1"/>
  <c r="AI187" i="1"/>
  <c r="AI132" i="1"/>
  <c r="AI127" i="1"/>
  <c r="AI123" i="1"/>
  <c r="AI458" i="1"/>
  <c r="AI450" i="1"/>
  <c r="AI442" i="1"/>
  <c r="AI436" i="1"/>
  <c r="AI432" i="1"/>
  <c r="AI422" i="1"/>
  <c r="AI411" i="1"/>
  <c r="AI404" i="1"/>
  <c r="AI400" i="1"/>
  <c r="AI386" i="1"/>
  <c r="AI376" i="1"/>
  <c r="AI372" i="1"/>
  <c r="AI364" i="1"/>
  <c r="AI360" i="1"/>
  <c r="AI356" i="1"/>
  <c r="AI333" i="1"/>
  <c r="AI328" i="1"/>
  <c r="AI301" i="1"/>
  <c r="AI296" i="1"/>
  <c r="AI256" i="1"/>
  <c r="AI192" i="1"/>
  <c r="AI128" i="1"/>
  <c r="AI426" i="1"/>
  <c r="AI410" i="1"/>
  <c r="AI399" i="1"/>
  <c r="AI378" i="1"/>
  <c r="AI370" i="1"/>
  <c r="AI361" i="1"/>
  <c r="AI349" i="1"/>
  <c r="AI339" i="1"/>
  <c r="AI323" i="1"/>
  <c r="AI307" i="1"/>
  <c r="AI291" i="1"/>
  <c r="AI275" i="1"/>
  <c r="AI271" i="1"/>
  <c r="AI267" i="1"/>
  <c r="AI244" i="1"/>
  <c r="AI239" i="1"/>
  <c r="AI235" i="1"/>
  <c r="AI212" i="1"/>
  <c r="AI207" i="1"/>
  <c r="AI203" i="1"/>
  <c r="AI180" i="1"/>
  <c r="AI175" i="1"/>
  <c r="AI171" i="1"/>
  <c r="AI148" i="1"/>
  <c r="AI143" i="1"/>
  <c r="AI139" i="1"/>
  <c r="AI116" i="1"/>
  <c r="AI111" i="1"/>
  <c r="AI107" i="1"/>
  <c r="AI430" i="1"/>
  <c r="AI414" i="1"/>
  <c r="AI390" i="1"/>
  <c r="AI383" i="1"/>
  <c r="AI362" i="1"/>
  <c r="AI351" i="1"/>
  <c r="AI341" i="1"/>
  <c r="AI336" i="1"/>
  <c r="AI325" i="1"/>
  <c r="AI320" i="1"/>
  <c r="AI309" i="1"/>
  <c r="AI304" i="1"/>
  <c r="AI293" i="1"/>
  <c r="AI288" i="1"/>
  <c r="AI277" i="1"/>
  <c r="AI272" i="1"/>
  <c r="AI240" i="1"/>
  <c r="AI208" i="1"/>
  <c r="AI176" i="1"/>
  <c r="AI144" i="1"/>
  <c r="AI112" i="1"/>
  <c r="AI398" i="1"/>
  <c r="AI382" i="1"/>
  <c r="AI366" i="1"/>
  <c r="AI350" i="1"/>
  <c r="AI343" i="1"/>
  <c r="AI342" i="1"/>
  <c r="AI335" i="1"/>
  <c r="AI334" i="1"/>
  <c r="AI327" i="1"/>
  <c r="AI326" i="1"/>
  <c r="AI319" i="1"/>
  <c r="AI318" i="1"/>
  <c r="AI311" i="1"/>
  <c r="AI310" i="1"/>
  <c r="AI303" i="1"/>
  <c r="AI302" i="1"/>
  <c r="AI295" i="1"/>
  <c r="AI294" i="1"/>
  <c r="AI287" i="1"/>
  <c r="AI286" i="1"/>
  <c r="AI279" i="1"/>
  <c r="AI278" i="1"/>
  <c r="AI268" i="1"/>
  <c r="AI266" i="1"/>
  <c r="AI263" i="1"/>
  <c r="AI252" i="1"/>
  <c r="AI250" i="1"/>
  <c r="AI247" i="1"/>
  <c r="AI236" i="1"/>
  <c r="AI234" i="1"/>
  <c r="AI231" i="1"/>
  <c r="AI220" i="1"/>
  <c r="AI218" i="1"/>
  <c r="AI215" i="1"/>
  <c r="AI204" i="1"/>
  <c r="AI202" i="1"/>
  <c r="AI199" i="1"/>
  <c r="AI188" i="1"/>
  <c r="AI186" i="1"/>
  <c r="AI183" i="1"/>
  <c r="AI172" i="1"/>
  <c r="AI170" i="1"/>
  <c r="AI167" i="1"/>
  <c r="AI156" i="1"/>
  <c r="AI154" i="1"/>
  <c r="AI151" i="1"/>
  <c r="AI140" i="1"/>
  <c r="AI138" i="1"/>
  <c r="AI135" i="1"/>
  <c r="AI124" i="1"/>
  <c r="AI122" i="1"/>
  <c r="AI119" i="1"/>
  <c r="AI108" i="1"/>
  <c r="AI106" i="1"/>
  <c r="AI103" i="1"/>
  <c r="AI354" i="1"/>
  <c r="AI264" i="1"/>
  <c r="AI262" i="1"/>
  <c r="AI259" i="1"/>
  <c r="AI248" i="1"/>
  <c r="AI246" i="1"/>
  <c r="AI243" i="1"/>
  <c r="AI232" i="1"/>
  <c r="AI230" i="1"/>
  <c r="AI227" i="1"/>
  <c r="AI216" i="1"/>
  <c r="AI214" i="1"/>
  <c r="AI211" i="1"/>
  <c r="AI200" i="1"/>
  <c r="AI198" i="1"/>
  <c r="AI195" i="1"/>
  <c r="AI184" i="1"/>
  <c r="AI182" i="1"/>
  <c r="AI179" i="1"/>
  <c r="AI168" i="1"/>
  <c r="AI166" i="1"/>
  <c r="AI163" i="1"/>
  <c r="AI152" i="1"/>
  <c r="AI150" i="1"/>
  <c r="AI147" i="1"/>
  <c r="AI136" i="1"/>
  <c r="AI134" i="1"/>
  <c r="AI131" i="1"/>
  <c r="AI120" i="1"/>
  <c r="AI118" i="1"/>
  <c r="AI115" i="1"/>
  <c r="AI104" i="1"/>
  <c r="AI10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L4" i="1"/>
  <c r="AO4" i="1"/>
  <c r="AJ4" i="1"/>
  <c r="AK4" i="1"/>
  <c r="AM4" i="1"/>
  <c r="AN4" i="1"/>
  <c r="AP4" i="1"/>
  <c r="AL5" i="1"/>
  <c r="AP5" i="1"/>
  <c r="AJ5" i="1"/>
  <c r="AK5" i="1"/>
  <c r="AM5" i="1"/>
  <c r="AN5" i="1"/>
  <c r="AO5" i="1"/>
  <c r="AJ6" i="1"/>
  <c r="AL6" i="1"/>
  <c r="AP6" i="1"/>
  <c r="AK6" i="1"/>
  <c r="AM6" i="1"/>
  <c r="AN6" i="1"/>
  <c r="AO6" i="1"/>
  <c r="AJ7" i="1"/>
  <c r="AP7" i="1"/>
  <c r="AK7" i="1"/>
  <c r="AL7" i="1"/>
  <c r="AM7" i="1"/>
  <c r="AN7" i="1"/>
  <c r="AO7" i="1"/>
  <c r="AJ8" i="1"/>
  <c r="AL8" i="1"/>
  <c r="AN8" i="1"/>
  <c r="AO8" i="1"/>
  <c r="AK8" i="1"/>
  <c r="AM8" i="1"/>
  <c r="AP8" i="1"/>
  <c r="AJ9" i="1"/>
  <c r="AO9" i="1"/>
  <c r="AP9" i="1"/>
  <c r="AK9" i="1"/>
  <c r="AL9" i="1"/>
  <c r="AM9" i="1"/>
  <c r="AN9" i="1"/>
  <c r="AJ10" i="1"/>
  <c r="AL10" i="1"/>
  <c r="AP10" i="1"/>
  <c r="AK10" i="1"/>
  <c r="AM10" i="1"/>
  <c r="AN10" i="1"/>
  <c r="AO10" i="1"/>
  <c r="AJ11" i="1"/>
  <c r="AL11" i="1"/>
  <c r="AO11" i="1"/>
  <c r="AK11" i="1"/>
  <c r="AM11" i="1"/>
  <c r="AN11" i="1"/>
  <c r="AP11" i="1"/>
  <c r="AJ12" i="1"/>
  <c r="AK12" i="1"/>
  <c r="AL12" i="1"/>
  <c r="AM12" i="1"/>
  <c r="AN12" i="1"/>
  <c r="AO12" i="1"/>
  <c r="AP12" i="1"/>
  <c r="AP13" i="1"/>
  <c r="AJ13" i="1"/>
  <c r="AK13" i="1"/>
  <c r="AL13" i="1"/>
  <c r="AM13" i="1"/>
  <c r="AN13" i="1"/>
  <c r="AO13" i="1"/>
  <c r="AJ14" i="1"/>
  <c r="AL14" i="1"/>
  <c r="AP14" i="1"/>
  <c r="AK14" i="1"/>
  <c r="AM14" i="1"/>
  <c r="AN14" i="1"/>
  <c r="AO14" i="1"/>
  <c r="AI4" i="1" l="1"/>
  <c r="AI14" i="1"/>
  <c r="AI13" i="1"/>
  <c r="AI12" i="1"/>
  <c r="AI11" i="1"/>
  <c r="AI10" i="1"/>
  <c r="AI9" i="1"/>
  <c r="AI8" i="1"/>
  <c r="AI7" i="1"/>
  <c r="AI6" i="1"/>
  <c r="AI5" i="1"/>
  <c r="AM3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464" i="1" l="1"/>
  <c r="AJ15" i="1" l="1"/>
  <c r="AL15" i="1"/>
  <c r="AN15" i="1"/>
  <c r="AO15" i="1"/>
  <c r="AP15" i="1"/>
  <c r="AK15" i="1"/>
  <c r="AJ16" i="1"/>
  <c r="AK16" i="1"/>
  <c r="AL16" i="1"/>
  <c r="AN16" i="1"/>
  <c r="AO16" i="1"/>
  <c r="AP16" i="1"/>
  <c r="AJ17" i="1"/>
  <c r="AK17" i="1"/>
  <c r="AN17" i="1"/>
  <c r="AO17" i="1"/>
  <c r="AP17" i="1"/>
  <c r="AL17" i="1"/>
  <c r="AJ18" i="1"/>
  <c r="AK18" i="1"/>
  <c r="AL18" i="1"/>
  <c r="AN18" i="1"/>
  <c r="AO18" i="1"/>
  <c r="AP18" i="1"/>
  <c r="AJ19" i="1"/>
  <c r="AL19" i="1"/>
  <c r="AN19" i="1"/>
  <c r="AO19" i="1"/>
  <c r="AP19" i="1"/>
  <c r="AK19" i="1"/>
  <c r="AJ20" i="1"/>
  <c r="AK20" i="1"/>
  <c r="AL20" i="1"/>
  <c r="AN20" i="1"/>
  <c r="AO20" i="1"/>
  <c r="AP20" i="1"/>
  <c r="AJ21" i="1"/>
  <c r="AK21" i="1"/>
  <c r="AN21" i="1"/>
  <c r="AO21" i="1"/>
  <c r="AP21" i="1"/>
  <c r="AL21" i="1"/>
  <c r="AJ22" i="1"/>
  <c r="AK22" i="1"/>
  <c r="AL22" i="1"/>
  <c r="AN22" i="1"/>
  <c r="AO22" i="1"/>
  <c r="AP22" i="1"/>
  <c r="AJ23" i="1"/>
  <c r="AL23" i="1"/>
  <c r="AN23" i="1"/>
  <c r="AO23" i="1"/>
  <c r="AP23" i="1"/>
  <c r="AK23" i="1"/>
  <c r="AJ24" i="1"/>
  <c r="AK24" i="1"/>
  <c r="AL24" i="1"/>
  <c r="AN24" i="1"/>
  <c r="AO24" i="1"/>
  <c r="AP24" i="1"/>
  <c r="AJ25" i="1"/>
  <c r="AK25" i="1"/>
  <c r="AL25" i="1"/>
  <c r="AN25" i="1"/>
  <c r="AO25" i="1"/>
  <c r="AP25" i="1"/>
  <c r="AJ26" i="1"/>
  <c r="AK26" i="1"/>
  <c r="AL26" i="1"/>
  <c r="AN26" i="1"/>
  <c r="AO26" i="1"/>
  <c r="AP26" i="1"/>
  <c r="AJ27" i="1"/>
  <c r="AL27" i="1"/>
  <c r="AN27" i="1"/>
  <c r="AO27" i="1"/>
  <c r="AP27" i="1"/>
  <c r="AK27" i="1"/>
  <c r="AJ28" i="1"/>
  <c r="AK28" i="1"/>
  <c r="AL28" i="1"/>
  <c r="AN28" i="1"/>
  <c r="AO28" i="1"/>
  <c r="AP28" i="1"/>
  <c r="AJ29" i="1"/>
  <c r="AK29" i="1"/>
  <c r="AN29" i="1"/>
  <c r="AO29" i="1"/>
  <c r="AP29" i="1"/>
  <c r="AL29" i="1"/>
  <c r="AJ30" i="1"/>
  <c r="AK30" i="1"/>
  <c r="AL30" i="1"/>
  <c r="AN30" i="1"/>
  <c r="AO30" i="1"/>
  <c r="AP30" i="1"/>
  <c r="AJ31" i="1"/>
  <c r="AK31" i="1"/>
  <c r="AL31" i="1"/>
  <c r="AN31" i="1"/>
  <c r="AO31" i="1"/>
  <c r="AP31" i="1"/>
  <c r="AJ32" i="1"/>
  <c r="AK32" i="1"/>
  <c r="AL32" i="1"/>
  <c r="AN32" i="1"/>
  <c r="AP32" i="1"/>
  <c r="AO32" i="1"/>
  <c r="AJ33" i="1"/>
  <c r="AK33" i="1"/>
  <c r="AL33" i="1"/>
  <c r="AN33" i="1"/>
  <c r="AO33" i="1"/>
  <c r="AP33" i="1"/>
  <c r="AJ34" i="1"/>
  <c r="AK34" i="1"/>
  <c r="AL34" i="1"/>
  <c r="AN34" i="1"/>
  <c r="AO34" i="1"/>
  <c r="AP34" i="1"/>
  <c r="AJ35" i="1"/>
  <c r="AK35" i="1"/>
  <c r="AN35" i="1"/>
  <c r="AO35" i="1"/>
  <c r="AP35" i="1"/>
  <c r="AL35" i="1"/>
  <c r="AJ36" i="1"/>
  <c r="AK36" i="1"/>
  <c r="AL36" i="1"/>
  <c r="AN36" i="1"/>
  <c r="AO36" i="1"/>
  <c r="AP36" i="1"/>
  <c r="AJ37" i="1"/>
  <c r="AK37" i="1"/>
  <c r="AN37" i="1"/>
  <c r="AO37" i="1"/>
  <c r="AP37" i="1"/>
  <c r="AL37" i="1"/>
  <c r="AJ38" i="1"/>
  <c r="AK38" i="1"/>
  <c r="AL38" i="1"/>
  <c r="AN38" i="1"/>
  <c r="AO38" i="1"/>
  <c r="AP38" i="1"/>
  <c r="AJ39" i="1"/>
  <c r="AK39" i="1"/>
  <c r="AL39" i="1"/>
  <c r="AN39" i="1"/>
  <c r="AO39" i="1"/>
  <c r="AP39" i="1"/>
  <c r="AJ40" i="1"/>
  <c r="AK40" i="1"/>
  <c r="AL40" i="1"/>
  <c r="AN40" i="1"/>
  <c r="AO40" i="1"/>
  <c r="AP40" i="1"/>
  <c r="AJ41" i="1"/>
  <c r="AK41" i="1"/>
  <c r="AL41" i="1"/>
  <c r="AN41" i="1"/>
  <c r="AO41" i="1"/>
  <c r="AP41" i="1"/>
  <c r="AJ42" i="1"/>
  <c r="AK42" i="1"/>
  <c r="AL42" i="1"/>
  <c r="AN42" i="1"/>
  <c r="AO42" i="1"/>
  <c r="AP42" i="1"/>
  <c r="AJ43" i="1"/>
  <c r="AK43" i="1"/>
  <c r="AN43" i="1"/>
  <c r="AO43" i="1"/>
  <c r="AP43" i="1"/>
  <c r="AL43" i="1"/>
  <c r="AJ44" i="1"/>
  <c r="AK44" i="1"/>
  <c r="AL44" i="1"/>
  <c r="AN44" i="1"/>
  <c r="AO44" i="1"/>
  <c r="AP44" i="1"/>
  <c r="AJ45" i="1"/>
  <c r="AK45" i="1"/>
  <c r="AL45" i="1"/>
  <c r="AN45" i="1"/>
  <c r="AO45" i="1"/>
  <c r="AP45" i="1"/>
  <c r="AJ46" i="1"/>
  <c r="AK46" i="1"/>
  <c r="AL46" i="1"/>
  <c r="AN46" i="1"/>
  <c r="AO46" i="1"/>
  <c r="AP46" i="1"/>
  <c r="AJ47" i="1"/>
  <c r="AK47" i="1"/>
  <c r="AL47" i="1"/>
  <c r="AN47" i="1"/>
  <c r="AO47" i="1"/>
  <c r="AP47" i="1"/>
  <c r="AJ48" i="1"/>
  <c r="AK48" i="1"/>
  <c r="AL48" i="1"/>
  <c r="AN48" i="1"/>
  <c r="AO48" i="1"/>
  <c r="AP48" i="1"/>
  <c r="AJ49" i="1"/>
  <c r="AK49" i="1"/>
  <c r="AL49" i="1"/>
  <c r="AN49" i="1"/>
  <c r="AO49" i="1"/>
  <c r="AP49" i="1"/>
  <c r="AJ50" i="1"/>
  <c r="AK50" i="1"/>
  <c r="AL50" i="1"/>
  <c r="AN50" i="1"/>
  <c r="AO50" i="1"/>
  <c r="AP50" i="1"/>
  <c r="AJ51" i="1"/>
  <c r="AK51" i="1"/>
  <c r="AL51" i="1"/>
  <c r="AN51" i="1"/>
  <c r="AO51" i="1"/>
  <c r="AP51" i="1"/>
  <c r="AJ52" i="1"/>
  <c r="AK52" i="1"/>
  <c r="AN52" i="1"/>
  <c r="AO52" i="1"/>
  <c r="AP52" i="1"/>
  <c r="AL52" i="1"/>
  <c r="AJ53" i="1"/>
  <c r="AK53" i="1"/>
  <c r="AL53" i="1"/>
  <c r="AN53" i="1"/>
  <c r="AO53" i="1"/>
  <c r="AP53" i="1"/>
  <c r="AJ54" i="1"/>
  <c r="AK54" i="1"/>
  <c r="AN54" i="1"/>
  <c r="AO54" i="1"/>
  <c r="AP54" i="1"/>
  <c r="AL54" i="1"/>
  <c r="AJ55" i="1"/>
  <c r="AK55" i="1"/>
  <c r="AL55" i="1"/>
  <c r="AN55" i="1"/>
  <c r="AO55" i="1"/>
  <c r="AP55" i="1"/>
  <c r="AJ56" i="1"/>
  <c r="AK56" i="1"/>
  <c r="AN56" i="1"/>
  <c r="AO56" i="1"/>
  <c r="AP56" i="1"/>
  <c r="AL56" i="1"/>
  <c r="AJ57" i="1"/>
  <c r="AK57" i="1"/>
  <c r="AL57" i="1"/>
  <c r="AN57" i="1"/>
  <c r="AO57" i="1"/>
  <c r="AP57" i="1"/>
  <c r="AJ58" i="1"/>
  <c r="AK58" i="1"/>
  <c r="AN58" i="1"/>
  <c r="AO58" i="1"/>
  <c r="AP58" i="1"/>
  <c r="AL58" i="1"/>
  <c r="AJ59" i="1"/>
  <c r="AK59" i="1"/>
  <c r="AL59" i="1"/>
  <c r="AN59" i="1"/>
  <c r="AO59" i="1"/>
  <c r="AP59" i="1"/>
  <c r="AJ60" i="1"/>
  <c r="AK60" i="1"/>
  <c r="AL60" i="1"/>
  <c r="AN60" i="1"/>
  <c r="AO60" i="1"/>
  <c r="AP60" i="1"/>
  <c r="AK61" i="1"/>
  <c r="AL61" i="1"/>
  <c r="AN61" i="1"/>
  <c r="AO61" i="1"/>
  <c r="AP61" i="1"/>
  <c r="AJ61" i="1"/>
  <c r="AJ62" i="1"/>
  <c r="AK62" i="1"/>
  <c r="AL62" i="1"/>
  <c r="AN62" i="1"/>
  <c r="AO62" i="1"/>
  <c r="AP62" i="1"/>
  <c r="AJ63" i="1"/>
  <c r="AK63" i="1"/>
  <c r="AL63" i="1"/>
  <c r="AN63" i="1"/>
  <c r="AO63" i="1"/>
  <c r="AP63" i="1"/>
  <c r="AJ64" i="1"/>
  <c r="AK64" i="1"/>
  <c r="AL64" i="1"/>
  <c r="AN64" i="1"/>
  <c r="AO64" i="1"/>
  <c r="AP64" i="1"/>
  <c r="AJ65" i="1"/>
  <c r="AK65" i="1"/>
  <c r="AL65" i="1"/>
  <c r="AN65" i="1"/>
  <c r="AO65" i="1"/>
  <c r="AP65" i="1"/>
  <c r="AJ66" i="1"/>
  <c r="AK66" i="1"/>
  <c r="AL66" i="1"/>
  <c r="AN66" i="1"/>
  <c r="AO66" i="1"/>
  <c r="AP66" i="1"/>
  <c r="AJ67" i="1"/>
  <c r="AK67" i="1"/>
  <c r="AL67" i="1"/>
  <c r="AN67" i="1"/>
  <c r="AO67" i="1"/>
  <c r="AP67" i="1"/>
  <c r="AJ68" i="1"/>
  <c r="AK68" i="1"/>
  <c r="AL68" i="1"/>
  <c r="AN68" i="1"/>
  <c r="AO68" i="1"/>
  <c r="AP68" i="1"/>
  <c r="AK69" i="1"/>
  <c r="AL69" i="1"/>
  <c r="AO69" i="1"/>
  <c r="AP69" i="1"/>
  <c r="AJ69" i="1"/>
  <c r="AN69" i="1"/>
  <c r="AJ70" i="1"/>
  <c r="AK70" i="1"/>
  <c r="AN70" i="1"/>
  <c r="AO70" i="1"/>
  <c r="AP70" i="1"/>
  <c r="AL70" i="1"/>
  <c r="AJ71" i="1"/>
  <c r="AK71" i="1"/>
  <c r="AL71" i="1"/>
  <c r="AP71" i="1"/>
  <c r="AN71" i="1"/>
  <c r="AO71" i="1"/>
  <c r="AJ72" i="1"/>
  <c r="AK72" i="1"/>
  <c r="AL72" i="1"/>
  <c r="AN72" i="1"/>
  <c r="AO72" i="1"/>
  <c r="AP72" i="1"/>
  <c r="AJ73" i="1"/>
  <c r="AK73" i="1"/>
  <c r="AL73" i="1"/>
  <c r="AN73" i="1"/>
  <c r="AO73" i="1"/>
  <c r="AP73" i="1"/>
  <c r="AJ74" i="1"/>
  <c r="AL74" i="1"/>
  <c r="AN74" i="1"/>
  <c r="AO74" i="1"/>
  <c r="AP74" i="1"/>
  <c r="AK74" i="1"/>
  <c r="AJ75" i="1"/>
  <c r="AK75" i="1"/>
  <c r="AL75" i="1"/>
  <c r="AN75" i="1"/>
  <c r="AO75" i="1"/>
  <c r="AP75" i="1"/>
  <c r="AJ76" i="1"/>
  <c r="AL76" i="1"/>
  <c r="AN76" i="1"/>
  <c r="AO76" i="1"/>
  <c r="AP76" i="1"/>
  <c r="AK76" i="1"/>
  <c r="AJ77" i="1"/>
  <c r="AK77" i="1"/>
  <c r="AL77" i="1"/>
  <c r="AN77" i="1"/>
  <c r="AO77" i="1"/>
  <c r="AP77" i="1"/>
  <c r="AJ78" i="1"/>
  <c r="AL78" i="1"/>
  <c r="AN78" i="1"/>
  <c r="AO78" i="1"/>
  <c r="AP78" i="1"/>
  <c r="AK78" i="1"/>
  <c r="AJ79" i="1"/>
  <c r="AK79" i="1"/>
  <c r="AO79" i="1"/>
  <c r="AP79" i="1"/>
  <c r="AL79" i="1"/>
  <c r="AN79" i="1"/>
  <c r="AJ80" i="1"/>
  <c r="AL80" i="1"/>
  <c r="AN80" i="1"/>
  <c r="AO80" i="1"/>
  <c r="AP80" i="1"/>
  <c r="AK80" i="1"/>
  <c r="AJ81" i="1"/>
  <c r="AK81" i="1"/>
  <c r="AO81" i="1"/>
  <c r="AP81" i="1"/>
  <c r="AL81" i="1"/>
  <c r="AN81" i="1"/>
  <c r="AJ82" i="1"/>
  <c r="AL82" i="1"/>
  <c r="AN82" i="1"/>
  <c r="AO82" i="1"/>
  <c r="AP82" i="1"/>
  <c r="AK82" i="1"/>
  <c r="AJ83" i="1"/>
  <c r="AK83" i="1"/>
  <c r="AO83" i="1"/>
  <c r="AP83" i="1"/>
  <c r="AL83" i="1"/>
  <c r="AN83" i="1"/>
  <c r="AJ84" i="1"/>
  <c r="AL84" i="1"/>
  <c r="AN84" i="1"/>
  <c r="AO84" i="1"/>
  <c r="AP84" i="1"/>
  <c r="AK84" i="1"/>
  <c r="AJ85" i="1"/>
  <c r="AK85" i="1"/>
  <c r="AN85" i="1"/>
  <c r="AO85" i="1"/>
  <c r="AP85" i="1"/>
  <c r="AL85" i="1"/>
  <c r="AJ86" i="1"/>
  <c r="AL86" i="1"/>
  <c r="AN86" i="1"/>
  <c r="AO86" i="1"/>
  <c r="AP86" i="1"/>
  <c r="AK86" i="1"/>
  <c r="AJ87" i="1"/>
  <c r="AK87" i="1"/>
  <c r="AL87" i="1"/>
  <c r="AN87" i="1"/>
  <c r="AO87" i="1"/>
  <c r="AP87" i="1"/>
  <c r="AJ88" i="1"/>
  <c r="AL88" i="1"/>
  <c r="AN88" i="1"/>
  <c r="AO88" i="1"/>
  <c r="AP88" i="1"/>
  <c r="AK88" i="1"/>
  <c r="AJ89" i="1"/>
  <c r="AK89" i="1"/>
  <c r="AN89" i="1"/>
  <c r="AO89" i="1"/>
  <c r="AP89" i="1"/>
  <c r="AL89" i="1"/>
  <c r="AJ90" i="1"/>
  <c r="AL90" i="1"/>
  <c r="AN90" i="1"/>
  <c r="AO90" i="1"/>
  <c r="AP90" i="1"/>
  <c r="AK90" i="1"/>
  <c r="AJ91" i="1"/>
  <c r="AK91" i="1"/>
  <c r="AN91" i="1"/>
  <c r="AO91" i="1"/>
  <c r="AP91" i="1"/>
  <c r="AL91" i="1"/>
  <c r="AJ92" i="1"/>
  <c r="AL92" i="1"/>
  <c r="AN92" i="1"/>
  <c r="AO92" i="1"/>
  <c r="AP92" i="1"/>
  <c r="AK92" i="1"/>
  <c r="AJ93" i="1"/>
  <c r="AK93" i="1"/>
  <c r="AN93" i="1"/>
  <c r="AO93" i="1"/>
  <c r="AP93" i="1"/>
  <c r="AL93" i="1"/>
  <c r="AJ94" i="1"/>
  <c r="AL94" i="1"/>
  <c r="AN94" i="1"/>
  <c r="AO94" i="1"/>
  <c r="AP94" i="1"/>
  <c r="AK94" i="1"/>
  <c r="AJ95" i="1"/>
  <c r="AK95" i="1"/>
  <c r="AL95" i="1"/>
  <c r="AN95" i="1"/>
  <c r="AO95" i="1"/>
  <c r="AP95" i="1"/>
  <c r="AJ96" i="1"/>
  <c r="AL96" i="1"/>
  <c r="AN96" i="1"/>
  <c r="AO96" i="1"/>
  <c r="AP96" i="1"/>
  <c r="AK96" i="1"/>
  <c r="AJ97" i="1"/>
  <c r="AK97" i="1"/>
  <c r="AN97" i="1"/>
  <c r="AO97" i="1"/>
  <c r="AP97" i="1"/>
  <c r="AL97" i="1"/>
  <c r="AJ98" i="1"/>
  <c r="AL98" i="1"/>
  <c r="AN98" i="1"/>
  <c r="AO98" i="1"/>
  <c r="AP98" i="1"/>
  <c r="AK98" i="1"/>
  <c r="AJ99" i="1"/>
  <c r="AK99" i="1"/>
  <c r="AO99" i="1"/>
  <c r="AP99" i="1"/>
  <c r="AL99" i="1"/>
  <c r="AN99" i="1"/>
  <c r="AJ100" i="1"/>
  <c r="AL100" i="1"/>
  <c r="AN100" i="1"/>
  <c r="AO100" i="1"/>
  <c r="AP100" i="1"/>
  <c r="AK100" i="1"/>
  <c r="AJ101" i="1"/>
  <c r="AK101" i="1"/>
  <c r="AL101" i="1"/>
  <c r="AN101" i="1"/>
  <c r="AO101" i="1"/>
  <c r="AP101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K3" i="1"/>
  <c r="AL3" i="1"/>
  <c r="AN3" i="1"/>
  <c r="AO3" i="1"/>
  <c r="AP3" i="1"/>
  <c r="AJ3" i="1"/>
  <c r="AP464" i="1" l="1"/>
  <c r="AK464" i="1"/>
  <c r="AO464" i="1"/>
  <c r="AN464" i="1"/>
  <c r="AJ464" i="1"/>
  <c r="AL464" i="1"/>
  <c r="AI61" i="1"/>
  <c r="AI95" i="1"/>
  <c r="AI89" i="1"/>
  <c r="AI87" i="1"/>
  <c r="AI85" i="1"/>
  <c r="AI83" i="1"/>
  <c r="AI81" i="1"/>
  <c r="AI76" i="1"/>
  <c r="AI73" i="1"/>
  <c r="AI69" i="1"/>
  <c r="AI67" i="1"/>
  <c r="AI62" i="1"/>
  <c r="AI59" i="1"/>
  <c r="AI54" i="1"/>
  <c r="AI51" i="1"/>
  <c r="AI46" i="1"/>
  <c r="AI40" i="1"/>
  <c r="AI29" i="1"/>
  <c r="AI25" i="1"/>
  <c r="AI22" i="1"/>
  <c r="AI21" i="1"/>
  <c r="AI101" i="1"/>
  <c r="AI97" i="1"/>
  <c r="AI93" i="1"/>
  <c r="AI91" i="1"/>
  <c r="AI88" i="1"/>
  <c r="AI84" i="1"/>
  <c r="AI82" i="1"/>
  <c r="AI79" i="1"/>
  <c r="AI75" i="1"/>
  <c r="AI72" i="1"/>
  <c r="AI56" i="1"/>
  <c r="AI53" i="1"/>
  <c r="AI48" i="1"/>
  <c r="AI45" i="1"/>
  <c r="AI43" i="1"/>
  <c r="AI39" i="1"/>
  <c r="AI37" i="1"/>
  <c r="AI35" i="1"/>
  <c r="AI32" i="1"/>
  <c r="AI28" i="1"/>
  <c r="AI24" i="1"/>
  <c r="AI20" i="1"/>
  <c r="AI17" i="1"/>
  <c r="AI99" i="1"/>
  <c r="AI96" i="1"/>
  <c r="AI94" i="1"/>
  <c r="AI92" i="1"/>
  <c r="AI90" i="1"/>
  <c r="AI86" i="1"/>
  <c r="AI80" i="1"/>
  <c r="AI78" i="1"/>
  <c r="AI74" i="1"/>
  <c r="AI66" i="1"/>
  <c r="AI65" i="1"/>
  <c r="AI64" i="1"/>
  <c r="AI58" i="1"/>
  <c r="AI55" i="1"/>
  <c r="AI50" i="1"/>
  <c r="AI49" i="1"/>
  <c r="AI44" i="1"/>
  <c r="AI42" i="1"/>
  <c r="AI36" i="1"/>
  <c r="AI34" i="1"/>
  <c r="AI30" i="1"/>
  <c r="AI27" i="1"/>
  <c r="AI23" i="1"/>
  <c r="AI19" i="1"/>
  <c r="AI100" i="1"/>
  <c r="AI98" i="1"/>
  <c r="AI77" i="1"/>
  <c r="AI71" i="1"/>
  <c r="AI70" i="1"/>
  <c r="AI68" i="1"/>
  <c r="AI63" i="1"/>
  <c r="AI60" i="1"/>
  <c r="AI57" i="1"/>
  <c r="AI52" i="1"/>
  <c r="AI47" i="1"/>
  <c r="AI41" i="1"/>
  <c r="AI38" i="1"/>
  <c r="AI33" i="1"/>
  <c r="AI31" i="1"/>
  <c r="AI26" i="1"/>
  <c r="AI18" i="1"/>
  <c r="AI16" i="1"/>
  <c r="AI15" i="1"/>
  <c r="AI3" i="1"/>
  <c r="AI464" i="1" l="1"/>
</calcChain>
</file>

<file path=xl/sharedStrings.xml><?xml version="1.0" encoding="utf-8"?>
<sst xmlns="http://schemas.openxmlformats.org/spreadsheetml/2006/main" count="17620" uniqueCount="4062">
  <si>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</si>
  <si>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</si>
  <si>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</si>
  <si>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</si>
  <si>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</si>
  <si>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</si>
  <si>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</si>
  <si>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</si>
  <si>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</si>
  <si>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</si>
  <si>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</si>
  <si>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</si>
  <si>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</si>
  <si>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</si>
  <si>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</si>
  <si>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</si>
  <si>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</si>
  <si>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</si>
  <si>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</si>
  <si>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</si>
  <si>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glucose 5%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</si>
  <si>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</si>
  <si>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</si>
  <si>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</si>
  <si>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</si>
  <si>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</si>
  <si>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</si>
  <si>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</si>
  <si>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</si>
  <si>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</si>
  <si>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</si>
  <si>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</si>
  <si>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</si>
  <si>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</si>
  <si>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bupivacaine EPIDURAAL</t>
  </si>
  <si>
    <t>mg</t>
  </si>
  <si>
    <t>glucose 10%</t>
  </si>
  <si>
    <t>0,05-0,1 microg/kg/min</t>
  </si>
  <si>
    <t>24 uren</t>
  </si>
  <si>
    <t>48 uren</t>
  </si>
  <si>
    <t>12 uren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</si>
  <si>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</si>
  <si>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</si>
  <si>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</si>
  <si>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</si>
  <si>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</si>
  <si>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</si>
  <si>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</si>
  <si>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</si>
  <si>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</si>
  <si>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</si>
  <si>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</si>
  <si>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</si>
  <si>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</si>
  <si>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</si>
  <si>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</si>
  <si>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</si>
  <si>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</si>
  <si>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</si>
  <si>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</si>
  <si>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</si>
  <si>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5-15 microg/kg/min</t>
  </si>
  <si>
    <t>ml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</si>
  <si>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</si>
  <si>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</si>
  <si>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</si>
  <si>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</si>
  <si>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</si>
  <si>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</si>
  <si>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</si>
  <si>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</si>
  <si>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</si>
  <si>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</si>
  <si>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</si>
  <si>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</si>
  <si>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</si>
  <si>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</si>
  <si>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</si>
  <si>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</si>
  <si>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</si>
  <si>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</si>
  <si>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</si>
  <si>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</si>
  <si>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</si>
  <si>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</si>
  <si>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</si>
  <si>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</si>
  <si>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</si>
  <si>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</si>
  <si>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</si>
  <si>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</si>
  <si>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</si>
  <si>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</si>
  <si>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</si>
  <si>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</si>
  <si>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</si>
  <si>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</si>
  <si>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</si>
  <si>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</si>
  <si>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</si>
  <si>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</si>
  <si>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</si>
  <si>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</si>
  <si>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</si>
  <si>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</si>
  <si>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</si>
  <si>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</si>
  <si>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</si>
  <si>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</si>
  <si>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</si>
  <si>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</si>
  <si>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</si>
  <si>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</si>
  <si>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</si>
  <si>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</si>
  <si>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</si>
  <si>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</si>
  <si>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</si>
  <si>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</si>
  <si>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</si>
  <si>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</si>
  <si>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</si>
  <si>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</si>
  <si>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</si>
  <si>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</si>
  <si>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</si>
  <si>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</si>
  <si>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</si>
  <si>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</si>
  <si>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</si>
  <si>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</si>
  <si>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</si>
  <si>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</si>
  <si>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</si>
  <si>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</si>
  <si>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</si>
  <si>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</si>
  <si>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</si>
  <si>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</si>
  <si>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</si>
  <si>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</si>
  <si>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</si>
  <si>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</si>
  <si>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</si>
  <si>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</si>
  <si>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</si>
  <si>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</si>
  <si>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</si>
  <si>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</si>
  <si>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</si>
  <si>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</si>
  <si>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</si>
  <si>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</si>
  <si>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</si>
  <si>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</si>
  <si>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</si>
  <si>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</si>
  <si>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</si>
  <si>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</si>
  <si>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</si>
  <si>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</si>
  <si>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</si>
  <si>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</si>
  <si>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</si>
  <si>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</si>
  <si>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</si>
  <si>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</si>
  <si>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</si>
  <si>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</si>
  <si>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</si>
  <si>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</si>
  <si>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</si>
  <si>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</si>
  <si>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</si>
  <si>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</si>
  <si>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</si>
  <si>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</si>
  <si>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</si>
  <si>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</si>
  <si>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</si>
  <si>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</si>
  <si>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</si>
  <si>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</si>
  <si>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</si>
  <si>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</si>
  <si>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</si>
  <si>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</si>
  <si>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</si>
  <si>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</si>
  <si>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</si>
  <si>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</si>
  <si>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</si>
  <si>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</si>
  <si>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</si>
  <si>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</si>
  <si>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</si>
  <si>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</si>
  <si>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</si>
  <si>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</si>
  <si>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</si>
  <si>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</si>
  <si>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</si>
  <si>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</si>
  <si>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</si>
  <si>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</si>
  <si>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</si>
  <si>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</si>
  <si>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</si>
  <si>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</si>
  <si>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</si>
  <si>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</si>
  <si>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</si>
  <si>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</si>
  <si>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</si>
  <si>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</si>
  <si>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</si>
  <si>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</si>
  <si>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</si>
  <si>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</si>
  <si>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</si>
  <si>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</si>
  <si>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</si>
  <si>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</si>
  <si>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</si>
  <si>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</si>
  <si>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</si>
  <si>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</si>
  <si>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</si>
  <si>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</si>
  <si>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</si>
  <si>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</si>
  <si>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</si>
  <si>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</si>
  <si>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</si>
  <si>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</si>
  <si>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</si>
  <si>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</si>
  <si>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</si>
  <si>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</si>
  <si>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</si>
  <si>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</si>
  <si>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</si>
  <si>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</si>
  <si>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</si>
  <si>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</si>
  <si>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</si>
  <si>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</si>
  <si>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</si>
  <si>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</si>
  <si>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</si>
  <si>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</si>
  <si>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</si>
  <si>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</si>
  <si>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</si>
  <si>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</si>
  <si>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</si>
  <si>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</si>
  <si>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</si>
  <si>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</si>
  <si>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</si>
  <si>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</si>
  <si>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</si>
  <si>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</si>
  <si>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</si>
  <si>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</si>
  <si>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</si>
  <si>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</si>
  <si>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</si>
  <si>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</si>
  <si>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</si>
  <si>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</si>
  <si>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</si>
  <si>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</si>
  <si>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</si>
  <si>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</si>
  <si>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</si>
  <si>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</si>
  <si>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</si>
  <si>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</si>
  <si>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</si>
  <si>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</si>
  <si>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</si>
  <si>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</si>
  <si>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</si>
  <si>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</si>
  <si>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</si>
  <si>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</si>
  <si>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</si>
  <si>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</si>
  <si>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</si>
  <si>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</si>
  <si>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</si>
  <si>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</si>
  <si>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</si>
  <si>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</si>
  <si>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</si>
  <si>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</si>
  <si>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</si>
  <si>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</si>
  <si>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</si>
  <si>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</si>
  <si>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</si>
  <si>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</si>
  <si>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</si>
  <si>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</si>
  <si>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</si>
  <si>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</si>
  <si>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</si>
  <si>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</si>
  <si>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</si>
  <si>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</si>
  <si>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</si>
  <si>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</si>
  <si>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</si>
  <si>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</si>
  <si>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</si>
  <si>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</si>
  <si>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</si>
  <si>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</si>
  <si>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</si>
  <si>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</si>
  <si>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</si>
  <si>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</si>
  <si>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</si>
  <si>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</si>
  <si>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</si>
  <si>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</si>
  <si>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</si>
  <si>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</si>
  <si>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</si>
  <si>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</si>
  <si>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</si>
  <si>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</si>
  <si>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</si>
  <si>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</si>
  <si>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</si>
  <si>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</si>
  <si>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</si>
  <si>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</si>
  <si>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</si>
  <si>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</si>
  <si>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</si>
  <si>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</si>
  <si>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</si>
  <si>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</si>
  <si>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</si>
  <si>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</si>
  <si>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</si>
  <si>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</si>
  <si>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</si>
  <si>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</si>
  <si>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</si>
  <si>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</si>
  <si>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</si>
  <si>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</si>
  <si>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</si>
  <si>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</si>
  <si>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</si>
  <si>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</si>
  <si>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</si>
  <si>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</si>
  <si>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</si>
  <si>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</si>
  <si>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</si>
  <si>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</si>
  <si>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</si>
  <si>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</si>
  <si>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</si>
  <si>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</si>
  <si>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</si>
  <si>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</si>
  <si>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</si>
  <si>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</si>
  <si>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</si>
  <si>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</si>
  <si>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</si>
  <si>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</si>
  <si>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</si>
  <si>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</si>
  <si>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</si>
  <si>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</si>
  <si>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</si>
  <si>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</si>
  <si>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</si>
  <si>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</si>
  <si>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</si>
  <si>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</si>
  <si>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</si>
  <si>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</si>
  <si>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</si>
  <si>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</si>
  <si>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</si>
  <si>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</si>
  <si>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</si>
  <si>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</si>
  <si>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</si>
  <si>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</si>
  <si>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</si>
  <si>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</si>
  <si>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</si>
  <si>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</si>
  <si>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</si>
  <si>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</si>
  <si>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</si>
  <si>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</si>
  <si>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</si>
  <si>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</si>
  <si>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</si>
  <si>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</si>
  <si>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</si>
  <si>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</si>
  <si>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</si>
  <si>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</si>
  <si>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</si>
  <si>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</si>
  <si>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</si>
  <si>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</si>
  <si>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</si>
  <si>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</si>
  <si>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</si>
  <si>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</si>
  <si>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</si>
  <si>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</si>
  <si>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</si>
  <si>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</si>
  <si>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</si>
  <si>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</si>
  <si>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</si>
  <si>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</si>
  <si>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</si>
  <si>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</si>
  <si>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</si>
  <si>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</si>
  <si>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</si>
  <si>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</si>
  <si>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</si>
  <si>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</si>
  <si>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</si>
  <si>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</si>
  <si>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</si>
  <si>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</si>
  <si>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</si>
  <si>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</si>
  <si>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</si>
  <si>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</si>
  <si>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</si>
  <si>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</si>
  <si>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</si>
  <si>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</si>
  <si>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</si>
  <si>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</si>
  <si>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</si>
  <si>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</si>
  <si>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</si>
  <si>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</si>
  <si>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</si>
  <si>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</si>
  <si>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</si>
  <si>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</si>
  <si>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</si>
  <si>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</si>
  <si>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</si>
  <si>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</si>
  <si>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</si>
  <si>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</si>
  <si>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</si>
  <si>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</si>
  <si>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</si>
  <si>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</si>
  <si>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</si>
  <si>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</si>
  <si>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</si>
  <si>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</si>
  <si>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</si>
  <si>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</si>
  <si>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</si>
  <si>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</si>
  <si>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</si>
  <si>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</si>
  <si>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</si>
  <si>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</si>
  <si>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</si>
  <si>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</si>
  <si>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</si>
  <si>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</si>
  <si>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</si>
  <si>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</si>
  <si>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</si>
  <si>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</si>
  <si>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</si>
  <si>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</si>
  <si>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</si>
  <si>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</si>
  <si>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</si>
  <si>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</si>
  <si>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</si>
  <si>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</si>
  <si>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</si>
  <si>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</si>
  <si>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</si>
  <si>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</si>
  <si>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</si>
  <si>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</si>
  <si>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</si>
  <si>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</si>
  <si>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</si>
  <si>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</si>
  <si>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</si>
  <si>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</si>
  <si>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</si>
  <si>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</si>
  <si>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</si>
  <si>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</si>
  <si>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</si>
  <si>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</si>
  <si>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</si>
  <si>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</si>
  <si>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</si>
  <si>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</si>
  <si>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</si>
  <si>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</si>
  <si>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</si>
  <si>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</si>
  <si>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</si>
  <si>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</si>
  <si>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</si>
  <si>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</si>
  <si>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</si>
  <si>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</si>
  <si>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</si>
  <si>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</si>
  <si>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</si>
  <si>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</si>
  <si>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</si>
  <si>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</si>
  <si>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</si>
  <si>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</si>
  <si>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</si>
  <si>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</si>
  <si>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</si>
  <si>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</si>
  <si>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</si>
  <si>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</si>
  <si>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</si>
  <si>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</si>
  <si>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</si>
  <si>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</si>
  <si>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</si>
  <si>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</si>
  <si>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</si>
  <si>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</si>
  <si>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</si>
  <si>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</si>
  <si>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</si>
  <si>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</si>
  <si>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</si>
  <si>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</si>
  <si>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</si>
  <si>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</si>
  <si>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</si>
  <si>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</si>
  <si>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</si>
  <si>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</si>
  <si>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</si>
  <si>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</si>
  <si>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</si>
  <si>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</si>
  <si>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</si>
  <si>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</si>
  <si>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</si>
  <si>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</si>
  <si>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</si>
  <si>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</si>
  <si>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</si>
  <si>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</si>
  <si>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</si>
  <si>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</si>
  <si>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</si>
  <si>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</si>
  <si>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</si>
  <si>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</si>
  <si>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</si>
  <si>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</si>
  <si>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</si>
  <si>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</si>
  <si>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</si>
  <si>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</si>
  <si>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</si>
  <si>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</si>
  <si>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</si>
  <si>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</si>
  <si>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</si>
  <si>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</si>
  <si>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</si>
  <si>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</si>
  <si>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</si>
  <si>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</si>
  <si>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</si>
  <si>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</si>
  <si>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</si>
  <si>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</si>
  <si>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</si>
  <si>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</si>
  <si>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</si>
  <si>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</si>
  <si>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</si>
  <si>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</si>
  <si>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</si>
  <si>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</si>
  <si>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</si>
  <si>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</si>
  <si>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</si>
  <si>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</si>
  <si>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</si>
  <si>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</si>
  <si>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</si>
  <si>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</si>
  <si>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</si>
  <si>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</si>
  <si>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</si>
  <si>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</si>
  <si>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</si>
  <si>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</si>
  <si>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</si>
  <si>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</si>
  <si>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</si>
  <si>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</si>
  <si>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</si>
  <si>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</si>
  <si>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</si>
  <si>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</si>
  <si>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</si>
  <si>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</si>
  <si>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</si>
  <si>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</si>
  <si>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</si>
  <si>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</si>
  <si>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</si>
  <si>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</si>
  <si>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</si>
  <si>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</si>
  <si>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</si>
  <si>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</si>
  <si>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</si>
  <si>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</si>
  <si>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</si>
  <si>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</si>
  <si>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</si>
  <si>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</si>
  <si>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</si>
  <si>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</si>
  <si>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</si>
  <si>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</si>
  <si>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</si>
  <si>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</si>
  <si>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</si>
  <si>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</si>
  <si>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</si>
  <si>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</si>
  <si>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</si>
  <si>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</si>
  <si>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</si>
  <si>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</si>
  <si>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</si>
  <si>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</si>
  <si>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</si>
  <si>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</si>
  <si>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</si>
  <si>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</si>
  <si>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</si>
  <si>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</si>
  <si>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</si>
  <si>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</si>
  <si>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</si>
  <si>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</si>
  <si>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</si>
  <si>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</si>
  <si>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</si>
  <si>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</si>
  <si>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</si>
  <si>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</si>
  <si>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</si>
  <si>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</si>
  <si>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</si>
  <si>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</si>
  <si>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</si>
  <si>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</si>
  <si>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</si>
  <si>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</si>
  <si>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</si>
  <si>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</si>
  <si>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</si>
  <si>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</si>
  <si>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</si>
  <si>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</si>
  <si>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</si>
  <si>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</si>
  <si>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</si>
  <si>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</si>
  <si>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</si>
  <si>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</si>
  <si>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</si>
  <si>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</si>
  <si>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</si>
  <si>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</si>
  <si>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</si>
  <si>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</si>
  <si>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</si>
  <si>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</si>
  <si>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</si>
  <si>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</si>
  <si>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</si>
  <si>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</si>
  <si>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</si>
  <si>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</si>
  <si>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</si>
  <si>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</si>
  <si>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</si>
  <si>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</si>
  <si>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</si>
  <si>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</si>
  <si>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</si>
  <si>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</si>
  <si>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</si>
  <si>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</si>
  <si>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</si>
  <si>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</si>
  <si>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</si>
  <si>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</si>
  <si>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</si>
  <si>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</si>
  <si>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</si>
  <si>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</si>
  <si>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</si>
  <si>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</si>
  <si>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</si>
  <si>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</si>
  <si>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</si>
  <si>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</si>
  <si>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</si>
  <si>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</si>
  <si>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</si>
  <si>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</si>
  <si>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</si>
  <si>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</si>
  <si>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</si>
  <si>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</si>
  <si>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</si>
  <si>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</si>
  <si>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</si>
  <si>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</si>
  <si>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</si>
  <si>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</si>
  <si>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</si>
  <si>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</si>
  <si>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</si>
  <si>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</si>
  <si>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</si>
  <si>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</si>
  <si>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</si>
  <si>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</si>
  <si>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</si>
  <si>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</si>
  <si>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</si>
  <si>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</si>
  <si>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</si>
  <si>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</si>
  <si>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</si>
  <si>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</si>
  <si>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</si>
  <si>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</si>
  <si>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</si>
  <si>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</si>
  <si>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</si>
  <si>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</si>
  <si>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</si>
  <si>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</si>
  <si>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</si>
  <si>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</si>
  <si>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</si>
  <si>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</si>
  <si>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</si>
  <si>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</si>
  <si>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</si>
  <si>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</si>
  <si>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</si>
  <si>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</si>
  <si>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</si>
  <si>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</si>
  <si>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</si>
  <si>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</si>
  <si>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</si>
  <si>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</si>
  <si>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</si>
  <si>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</si>
  <si>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</si>
  <si>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</si>
  <si>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</si>
  <si>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</si>
  <si>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</si>
  <si>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</si>
  <si>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</si>
  <si>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</si>
  <si>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</si>
  <si>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</si>
  <si>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</si>
  <si>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</si>
  <si>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</si>
  <si>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</si>
  <si>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</si>
  <si>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</si>
  <si>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</si>
  <si>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</si>
  <si>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</si>
  <si>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</si>
  <si>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</si>
  <si>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</si>
  <si>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</si>
  <si>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</si>
  <si>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</si>
  <si>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</si>
  <si>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</si>
  <si>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</si>
  <si>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</si>
  <si>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</si>
  <si>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</si>
  <si>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</si>
  <si>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</si>
  <si>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</si>
  <si>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</si>
  <si>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</si>
  <si>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</si>
  <si>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</si>
  <si>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</si>
  <si>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</si>
  <si>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</si>
  <si>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</si>
  <si>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</si>
  <si>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</si>
  <si>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</si>
  <si>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</si>
  <si>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</si>
  <si>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</si>
  <si>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</si>
  <si>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</si>
  <si>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</si>
  <si>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</si>
  <si>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</si>
  <si>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</si>
  <si>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</si>
  <si>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</si>
  <si>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</si>
  <si>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</si>
  <si>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</si>
  <si>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</si>
  <si>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</si>
  <si>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</si>
  <si>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</si>
  <si>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</si>
  <si>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</si>
  <si>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</si>
  <si>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</si>
  <si>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</si>
  <si>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</si>
  <si>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</si>
  <si>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</si>
  <si>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</si>
  <si>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</si>
  <si>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</si>
  <si>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</si>
  <si>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</si>
  <si>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</si>
  <si>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</si>
  <si>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</si>
  <si>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</si>
  <si>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</si>
  <si>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</si>
  <si>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</si>
  <si>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</si>
  <si>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</si>
  <si>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</si>
  <si>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</si>
  <si>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</si>
  <si>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</si>
  <si>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</si>
  <si>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</si>
  <si>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</si>
  <si>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</si>
  <si>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</si>
  <si>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</si>
  <si>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</si>
  <si>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</si>
  <si>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</si>
  <si>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</si>
  <si>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</si>
  <si>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</si>
  <si>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</si>
  <si>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</si>
  <si>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</si>
  <si>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</si>
  <si>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</si>
  <si>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</si>
  <si>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</si>
  <si>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</si>
  <si>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</si>
  <si>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</si>
  <si>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</si>
  <si>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</si>
  <si>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</si>
  <si>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</si>
  <si>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</si>
  <si>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</si>
  <si>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</si>
  <si>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</si>
  <si>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</si>
  <si>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</si>
  <si>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</si>
  <si>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</si>
  <si>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</si>
  <si>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</si>
  <si>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</si>
  <si>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</si>
  <si>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</si>
  <si>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</si>
  <si>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</si>
  <si>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</si>
  <si>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</si>
  <si>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</si>
  <si>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</si>
  <si>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</si>
  <si>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</si>
  <si>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</si>
  <si>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</si>
  <si>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</si>
  <si>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</si>
  <si>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</si>
  <si>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</si>
  <si>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</si>
  <si>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</si>
  <si>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</si>
  <si>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</si>
  <si>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</si>
  <si>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</si>
  <si>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</si>
  <si>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</si>
  <si>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</si>
  <si>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</si>
  <si>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</si>
  <si>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</si>
  <si>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</si>
  <si>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</si>
  <si>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</si>
  <si>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</si>
  <si>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</si>
  <si>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</si>
  <si>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</si>
  <si>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</si>
  <si>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</si>
  <si>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</si>
  <si>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</si>
  <si>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</si>
  <si>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</si>
  <si>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</si>
  <si>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</si>
  <si>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</si>
  <si>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</si>
  <si>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</si>
  <si>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</si>
  <si>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</si>
  <si>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</si>
  <si>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</si>
  <si>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</si>
  <si>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</si>
  <si>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</si>
  <si>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</si>
  <si>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</si>
  <si>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</si>
  <si>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</si>
  <si>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</si>
  <si>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</si>
  <si>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</si>
  <si>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</si>
  <si>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</si>
  <si>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</si>
  <si>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</si>
  <si>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</si>
  <si>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</si>
  <si>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</si>
  <si>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</si>
  <si>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</si>
  <si>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</si>
  <si>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</si>
  <si>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</si>
  <si>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</si>
  <si>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</si>
  <si>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</si>
  <si>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</si>
  <si>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</si>
  <si>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</si>
  <si>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</si>
  <si>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</si>
  <si>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</si>
  <si>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</si>
  <si>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</si>
  <si>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</si>
  <si>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</si>
  <si>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</si>
  <si>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</si>
  <si>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</si>
  <si>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</si>
  <si>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</si>
  <si>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</si>
  <si>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</si>
  <si>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</si>
  <si>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</si>
  <si>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</si>
  <si>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</si>
  <si>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</si>
  <si>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</si>
  <si>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</si>
  <si>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</si>
  <si>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</si>
  <si>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</si>
  <si>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</si>
  <si>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</si>
  <si>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</si>
  <si>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</si>
  <si>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</si>
  <si>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</si>
  <si>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</si>
  <si>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</si>
  <si>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</si>
  <si>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</si>
  <si>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</si>
  <si>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</si>
  <si>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</si>
  <si>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</si>
  <si>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</si>
  <si>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</si>
  <si>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</si>
  <si>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</si>
  <si>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</si>
  <si>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</si>
  <si>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</si>
  <si>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</si>
  <si>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</si>
  <si>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</si>
  <si>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</si>
  <si>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</si>
  <si>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</si>
  <si>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</si>
  <si>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</si>
  <si>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</si>
  <si>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</si>
  <si>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</si>
  <si>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</si>
  <si>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</si>
  <si>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</si>
  <si>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</si>
  <si>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</si>
  <si>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</si>
  <si>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</si>
  <si>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</si>
  <si>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</si>
  <si>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</si>
  <si>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</si>
  <si>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</si>
  <si>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</si>
  <si>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</si>
  <si>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</si>
  <si>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</si>
  <si>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</si>
  <si>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</si>
  <si>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</si>
  <si>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</si>
  <si>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</si>
  <si>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</si>
  <si>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</si>
  <si>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</si>
  <si>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</si>
  <si>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</si>
  <si>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</si>
  <si>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</si>
  <si>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</si>
  <si>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</si>
  <si>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</si>
  <si>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</si>
  <si>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</si>
  <si>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</si>
  <si>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</si>
  <si>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</si>
  <si>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</si>
  <si>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</si>
  <si>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</si>
  <si>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</si>
  <si>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</si>
  <si>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</si>
  <si>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</si>
  <si>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</si>
  <si>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</si>
  <si>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</si>
  <si>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</si>
  <si>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</si>
  <si>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</si>
  <si>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</si>
  <si>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</si>
  <si>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</si>
  <si>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</si>
  <si>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</si>
  <si>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</si>
  <si>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</si>
  <si>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</si>
  <si>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</si>
  <si>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</si>
  <si>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</si>
  <si>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</si>
  <si>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</si>
  <si>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</si>
  <si>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</si>
  <si>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</si>
  <si>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</si>
  <si>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</si>
  <si>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</si>
  <si>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</si>
  <si>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</si>
  <si>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</si>
  <si>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</si>
  <si>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</si>
  <si>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</si>
  <si>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</si>
  <si>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</si>
  <si>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</si>
  <si>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</si>
  <si>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</si>
  <si>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</si>
  <si>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</si>
  <si>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</si>
  <si>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</si>
  <si>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</si>
  <si>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</si>
  <si>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</si>
  <si>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</si>
  <si>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</si>
  <si>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</si>
  <si>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</si>
  <si>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</si>
  <si>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</si>
  <si>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</si>
  <si>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</si>
  <si>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</si>
  <si>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</si>
  <si>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</si>
  <si>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</si>
  <si>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</si>
  <si>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</si>
  <si>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</si>
  <si>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</si>
  <si>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</si>
  <si>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</si>
  <si>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</si>
  <si>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</si>
  <si>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</si>
  <si>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</si>
  <si>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</si>
  <si>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</si>
  <si>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</si>
  <si>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</si>
  <si>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</si>
  <si>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</si>
  <si>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</si>
  <si>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</si>
  <si>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</si>
  <si>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</si>
  <si>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</si>
  <si>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</si>
  <si>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</si>
  <si>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</si>
  <si>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</si>
  <si>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</si>
  <si>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</si>
  <si>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</si>
  <si>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</si>
  <si>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</si>
  <si>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</si>
  <si>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</si>
  <si>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</si>
  <si>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</si>
  <si>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</si>
  <si>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</si>
  <si>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</si>
  <si>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</si>
  <si>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</si>
  <si>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</si>
  <si>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</si>
  <si>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</si>
  <si>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</si>
  <si>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</si>
  <si>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</si>
  <si>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</si>
  <si>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</si>
  <si>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</si>
  <si>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</si>
  <si>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</si>
  <si>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</si>
  <si>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</si>
  <si>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</si>
  <si>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</si>
  <si>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</si>
  <si>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</si>
  <si>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</si>
  <si>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</si>
  <si>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</si>
  <si>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</si>
  <si>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</si>
  <si>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</si>
  <si>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</si>
  <si>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</si>
  <si>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</si>
  <si>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</si>
  <si>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</si>
  <si>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</si>
  <si>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</si>
  <si>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</si>
  <si>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</si>
  <si>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</si>
  <si>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</si>
  <si>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</si>
  <si>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</si>
  <si>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</si>
  <si>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</si>
  <si>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</si>
  <si>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</si>
  <si>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</si>
  <si>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</si>
  <si>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</si>
  <si>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</si>
  <si>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</si>
  <si>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</si>
  <si>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</si>
  <si>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</si>
  <si>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</si>
  <si>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</si>
  <si>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</si>
  <si>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</si>
  <si>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</si>
  <si>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</si>
  <si>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</si>
  <si>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</si>
  <si>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</si>
  <si>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</si>
  <si>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</si>
  <si>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</si>
  <si>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</si>
  <si>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</si>
  <si>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</si>
  <si>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</si>
  <si>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</si>
  <si>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</si>
  <si>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</si>
  <si>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</si>
  <si>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</si>
  <si>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</si>
  <si>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</si>
  <si>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</si>
  <si>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</si>
  <si>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</si>
  <si>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</si>
  <si>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</si>
  <si>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</si>
  <si>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</si>
  <si>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</si>
  <si>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</si>
  <si>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</si>
  <si>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</si>
  <si>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</si>
  <si>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</si>
  <si>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</si>
  <si>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</si>
  <si>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</si>
  <si>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</si>
  <si>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</si>
  <si>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</si>
  <si>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</si>
  <si>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</si>
  <si>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</si>
  <si>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</si>
  <si>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</si>
  <si>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</si>
  <si>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</si>
  <si>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</si>
  <si>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</si>
  <si>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</si>
  <si>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</si>
  <si>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</si>
  <si>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</si>
  <si>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</si>
  <si>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</si>
  <si>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</si>
  <si>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</si>
  <si>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</si>
  <si>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</si>
  <si>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</si>
  <si>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</si>
  <si>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</si>
  <si>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</si>
  <si>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</si>
  <si>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</si>
  <si>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</si>
  <si>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</si>
  <si>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</si>
  <si>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</si>
  <si>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</si>
  <si>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</si>
  <si>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</si>
  <si>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</si>
  <si>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</si>
  <si>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</si>
  <si>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</si>
  <si>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</si>
  <si>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</si>
  <si>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</si>
  <si>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</si>
  <si>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</si>
  <si>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</si>
  <si>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</si>
  <si>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</si>
  <si>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</si>
  <si>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</si>
  <si>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</si>
  <si>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</si>
  <si>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</si>
  <si>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</si>
  <si>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</si>
  <si>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</si>
  <si>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</si>
  <si>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</si>
  <si>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</si>
  <si>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</si>
  <si>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</si>
  <si>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</si>
  <si>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</si>
  <si>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</si>
  <si>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</si>
  <si>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</si>
  <si>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</si>
  <si>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</si>
  <si>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</si>
  <si>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</si>
  <si>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</si>
  <si>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</si>
  <si>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</si>
  <si>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</si>
  <si>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</si>
  <si>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</si>
  <si>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</si>
  <si>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</si>
  <si>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</si>
  <si>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</si>
  <si>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</si>
  <si>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</si>
  <si>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</si>
  <si>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</si>
  <si>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</si>
  <si>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</si>
  <si>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</si>
  <si>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</si>
  <si>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</si>
  <si>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</si>
  <si>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</si>
  <si>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</si>
  <si>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</si>
  <si>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</si>
  <si>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</si>
  <si>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</si>
  <si>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</si>
  <si>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</si>
  <si>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</si>
  <si>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</si>
  <si>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</si>
  <si>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</si>
  <si>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</si>
  <si>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</si>
  <si>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</si>
  <si>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</si>
  <si>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</si>
  <si>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</si>
  <si>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</si>
  <si>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</si>
  <si>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</si>
  <si>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</si>
  <si>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</si>
  <si>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</si>
  <si>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</si>
  <si>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</si>
  <si>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</si>
  <si>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</si>
  <si>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</si>
  <si>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</si>
  <si>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</si>
  <si>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</si>
  <si>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</si>
  <si>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</si>
  <si>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</si>
  <si>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</si>
  <si>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</si>
  <si>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</si>
  <si>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</si>
  <si>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</si>
  <si>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</si>
  <si>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</si>
  <si>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</si>
  <si>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</si>
  <si>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</si>
  <si>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</si>
  <si>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</si>
  <si>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</si>
  <si>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</si>
  <si>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</si>
  <si>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</si>
  <si>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</si>
  <si>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</si>
  <si>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</si>
  <si>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</si>
  <si>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</si>
  <si>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</si>
  <si>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</si>
  <si>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</si>
  <si>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</si>
  <si>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</si>
  <si>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</si>
  <si>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</si>
  <si>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</si>
  <si>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</si>
  <si>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</si>
  <si>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</si>
  <si>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</si>
  <si>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</si>
  <si>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</si>
  <si>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</si>
  <si>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</si>
  <si>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</si>
  <si>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</si>
  <si>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</si>
  <si>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</si>
  <si>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</si>
  <si>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</si>
  <si>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</si>
  <si>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</si>
  <si>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</si>
  <si>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</si>
  <si>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</si>
  <si>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</si>
  <si>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</si>
  <si>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</si>
  <si>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</si>
  <si>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</si>
  <si>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</si>
  <si>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</si>
  <si>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</si>
  <si>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</si>
  <si>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</si>
  <si>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</si>
  <si>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</si>
  <si>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</si>
  <si>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</si>
  <si>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</si>
  <si>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</si>
  <si>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</si>
  <si>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</si>
  <si>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</si>
  <si>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</si>
  <si>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</si>
  <si>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</si>
  <si>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</si>
  <si>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</si>
  <si>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</si>
  <si>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</si>
  <si>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</si>
  <si>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</si>
  <si>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</si>
  <si>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</si>
  <si>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</si>
  <si>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</si>
  <si>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</si>
  <si>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</si>
  <si>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</si>
  <si>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</si>
  <si>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</si>
  <si>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</si>
  <si>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</si>
  <si>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</si>
  <si>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</si>
  <si>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</si>
  <si>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</si>
  <si>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</si>
  <si>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</si>
  <si>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</si>
  <si>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</si>
  <si>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</si>
  <si>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</si>
  <si>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</si>
  <si>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</si>
  <si>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</si>
  <si>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</si>
  <si>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</si>
  <si>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</si>
  <si>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</si>
  <si>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</si>
  <si>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</si>
  <si>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</si>
  <si>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</si>
  <si>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</si>
  <si>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</si>
  <si>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</si>
  <si>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</si>
  <si>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</si>
  <si>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</si>
  <si>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</si>
  <si>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</si>
  <si>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</si>
  <si>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</si>
  <si>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</si>
  <si>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</si>
  <si>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</si>
  <si>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</si>
  <si>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</si>
  <si>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</si>
  <si>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</si>
  <si>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</si>
  <si>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</si>
  <si>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</si>
  <si>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</si>
  <si>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</si>
  <si>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</si>
  <si>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</si>
  <si>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</si>
  <si>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</si>
  <si>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</si>
  <si>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</si>
  <si>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</si>
  <si>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</si>
  <si>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</si>
  <si>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</si>
  <si>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</si>
  <si>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</si>
  <si>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</si>
  <si>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</si>
  <si>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</si>
  <si>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</si>
  <si>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</si>
  <si>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</si>
  <si>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</si>
  <si>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</si>
  <si>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</si>
  <si>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</si>
  <si>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</si>
  <si>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</si>
  <si>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</si>
  <si>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</si>
  <si>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</si>
  <si>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</si>
  <si>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</si>
  <si>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</si>
  <si>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</si>
  <si>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</si>
  <si>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</si>
  <si>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</si>
  <si>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</si>
  <si>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</si>
  <si>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</si>
  <si>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</si>
  <si>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</si>
  <si>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</si>
  <si>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</si>
  <si>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</si>
  <si>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</si>
  <si>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</si>
  <si>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</si>
  <si>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</si>
  <si>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</si>
  <si>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</si>
  <si>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</si>
  <si>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</si>
  <si>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</si>
  <si>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</si>
  <si>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</si>
  <si>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</si>
  <si>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</si>
  <si>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</si>
  <si>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</si>
  <si>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</si>
  <si>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</si>
  <si>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</si>
  <si>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</si>
  <si>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</si>
  <si>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</si>
  <si>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</si>
  <si>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</si>
  <si>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</si>
  <si>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</si>
  <si>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</si>
  <si>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</si>
  <si>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</si>
  <si>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</si>
  <si>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</si>
  <si>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</si>
  <si>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</si>
  <si>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</si>
  <si>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</si>
  <si>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</si>
  <si>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</si>
  <si>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</si>
  <si>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</si>
  <si>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</si>
  <si>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</si>
  <si>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</si>
  <si>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</si>
  <si>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</si>
  <si>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</si>
  <si>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</si>
  <si>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</si>
  <si>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</si>
  <si>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</si>
  <si>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</si>
  <si>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</si>
  <si>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</si>
  <si>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</si>
  <si>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</si>
  <si>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</si>
  <si>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</si>
  <si>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</si>
  <si>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</si>
  <si>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</si>
  <si>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</si>
  <si>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</si>
  <si>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</si>
  <si>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</si>
  <si>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</si>
  <si>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</si>
  <si>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</si>
  <si>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</si>
  <si>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</si>
  <si>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</si>
  <si>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</si>
  <si>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</si>
  <si>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</si>
  <si>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</si>
  <si>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</si>
  <si>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</si>
  <si>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</si>
  <si>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</si>
  <si>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</si>
  <si>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</si>
  <si>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</si>
  <si>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</si>
  <si>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</si>
  <si>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</si>
  <si>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</si>
  <si>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</si>
  <si>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</si>
  <si>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</si>
  <si>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</si>
  <si>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</si>
  <si>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</si>
  <si>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</si>
  <si>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</si>
  <si>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</si>
  <si>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</si>
  <si>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</si>
  <si>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</si>
  <si>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</si>
  <si>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</si>
  <si>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</si>
  <si>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</si>
  <si>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</si>
  <si>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</si>
  <si>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</si>
  <si>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</si>
  <si>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</si>
  <si>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</si>
  <si>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</si>
  <si>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</si>
  <si>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</si>
  <si>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</si>
  <si>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</si>
  <si>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</si>
  <si>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</si>
  <si>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</si>
  <si>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</si>
  <si>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</si>
  <si>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</si>
  <si>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</si>
  <si>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</si>
  <si>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</si>
  <si>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</si>
  <si>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</si>
  <si>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</si>
  <si>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</si>
  <si>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</si>
  <si>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</si>
  <si>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</si>
  <si>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</si>
  <si>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</si>
  <si>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</si>
  <si>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</si>
  <si>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</si>
  <si>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</si>
  <si>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</si>
  <si>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</si>
  <si>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</si>
  <si>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</si>
  <si>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</si>
  <si>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</si>
  <si>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</si>
  <si>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</si>
  <si>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</si>
  <si>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</si>
  <si>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</si>
  <si>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</si>
  <si>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</si>
  <si>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</si>
  <si>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</si>
  <si>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</si>
  <si>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</si>
  <si>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</si>
  <si>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</si>
  <si>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</si>
  <si>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</si>
  <si>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</si>
  <si>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</si>
  <si>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</si>
  <si>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</si>
  <si>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</si>
  <si>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</si>
  <si>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</si>
  <si>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</si>
  <si>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</si>
  <si>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</si>
  <si>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</si>
  <si>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</si>
  <si>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</si>
  <si>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</si>
  <si>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</si>
  <si>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</si>
  <si>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</si>
  <si>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</si>
  <si>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</si>
  <si>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</si>
  <si>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</si>
  <si>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</si>
  <si>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</si>
  <si>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</si>
  <si>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</si>
  <si>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</si>
  <si>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</si>
  <si>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</si>
  <si>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</si>
  <si>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</si>
  <si>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</si>
  <si>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</si>
  <si>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</si>
  <si>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</si>
  <si>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</si>
  <si>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</si>
  <si>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</si>
  <si>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</si>
  <si>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</si>
  <si>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</si>
  <si>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</si>
  <si>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</si>
  <si>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</si>
  <si>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</si>
  <si>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</si>
  <si>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</si>
  <si>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</si>
  <si>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</si>
  <si>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</si>
  <si>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</si>
  <si>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</si>
  <si>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</si>
  <si>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</si>
  <si>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</si>
  <si>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</si>
  <si>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</si>
  <si>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</si>
  <si>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</si>
  <si>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</si>
  <si>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</si>
  <si>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</si>
  <si>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</si>
  <si>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</si>
  <si>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</si>
  <si>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</si>
  <si>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</si>
  <si>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</si>
  <si>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</si>
  <si>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</si>
  <si>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</si>
  <si>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</si>
  <si>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</si>
  <si>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</si>
  <si>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</si>
  <si>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</si>
  <si>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</si>
  <si>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</si>
  <si>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</si>
  <si>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</si>
  <si>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</si>
  <si>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</si>
  <si>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</si>
  <si>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</si>
  <si>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</si>
  <si>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</si>
  <si>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</si>
  <si>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</si>
  <si>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</si>
  <si>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</si>
  <si>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</si>
  <si>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</si>
  <si>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</si>
  <si>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</si>
  <si>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</si>
  <si>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</si>
  <si>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</si>
  <si>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</si>
  <si>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</si>
  <si>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</si>
  <si>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</si>
  <si>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</si>
  <si>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</si>
  <si>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</si>
  <si>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</si>
  <si>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</si>
  <si>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</si>
  <si>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</si>
  <si>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</si>
  <si>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</si>
  <si>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</si>
  <si>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</si>
  <si>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</si>
  <si>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</si>
  <si>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</si>
  <si>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</si>
  <si>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</si>
  <si>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</si>
  <si>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</si>
  <si>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</si>
  <si>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</si>
  <si>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</si>
  <si>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</si>
  <si>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</si>
  <si>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</si>
  <si>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</si>
  <si>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</si>
  <si>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</si>
  <si>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</si>
  <si>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</si>
  <si>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</si>
  <si>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</si>
  <si>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</si>
  <si>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</si>
  <si>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</si>
  <si>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</si>
  <si>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</si>
  <si>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</si>
  <si>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</si>
  <si>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</si>
  <si>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</si>
  <si>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</si>
  <si>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</si>
  <si>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</si>
  <si>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</si>
  <si>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</si>
  <si>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</si>
  <si>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</si>
  <si>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</si>
  <si>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</si>
  <si>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</si>
  <si>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</si>
  <si>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</si>
  <si>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</si>
  <si>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</si>
  <si>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</si>
  <si>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</si>
  <si>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</si>
  <si>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</si>
  <si>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</si>
  <si>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</si>
  <si>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</si>
  <si>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</si>
  <si>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</si>
  <si>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</si>
  <si>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</si>
  <si>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</si>
  <si>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</si>
  <si>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</si>
  <si>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</si>
  <si>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</si>
  <si>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</si>
  <si>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</si>
  <si>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</si>
  <si>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</si>
  <si>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</si>
  <si>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</si>
  <si>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</si>
  <si>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</si>
  <si>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</si>
  <si>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</si>
  <si>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</si>
  <si>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</si>
  <si>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</si>
  <si>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</si>
  <si>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</si>
  <si>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</si>
  <si>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</si>
  <si>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</si>
  <si>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</si>
  <si>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</si>
  <si>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</si>
  <si>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</si>
  <si>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</si>
  <si>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</si>
  <si>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</si>
  <si>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</si>
  <si>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</si>
  <si>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</si>
  <si>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</si>
  <si>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</si>
  <si>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</si>
  <si>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</si>
  <si>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</si>
  <si>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</si>
  <si>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</si>
  <si>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</si>
  <si>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</si>
  <si>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</si>
  <si>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</si>
  <si>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</si>
  <si>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</si>
  <si>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</si>
  <si>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</si>
  <si>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</si>
  <si>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</si>
  <si>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</si>
  <si>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</si>
  <si>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</si>
  <si>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</si>
  <si>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</si>
  <si>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</si>
  <si>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</si>
  <si>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</si>
  <si>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</si>
  <si>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</si>
  <si>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</si>
  <si>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</si>
  <si>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</si>
  <si>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</si>
  <si>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</si>
  <si>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</si>
  <si>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</si>
  <si>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</si>
  <si>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</si>
  <si>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</si>
  <si>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</si>
  <si>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</si>
  <si>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</si>
  <si>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</si>
  <si>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</si>
  <si>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</si>
  <si>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</si>
  <si>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</si>
  <si>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</si>
  <si>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</si>
  <si>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</si>
  <si>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</si>
  <si>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</si>
  <si>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</si>
  <si>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</si>
  <si>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</si>
  <si>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</si>
  <si>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</si>
  <si>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</si>
  <si>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</si>
  <si>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</si>
  <si>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</si>
  <si>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</si>
  <si>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</si>
  <si>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</si>
  <si>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</si>
  <si>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</si>
  <si>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</si>
  <si>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</si>
  <si>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</si>
  <si>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</si>
  <si>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</si>
  <si>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</si>
  <si>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</si>
  <si>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</si>
  <si>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</si>
  <si>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</si>
  <si>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</si>
  <si>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</si>
  <si>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</si>
  <si>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</si>
  <si>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</si>
  <si>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</si>
  <si>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</si>
  <si>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</si>
  <si>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</si>
  <si>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</si>
  <si>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</si>
  <si>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</si>
  <si>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</si>
  <si>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</si>
  <si>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</si>
  <si>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</si>
  <si>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</si>
  <si>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</si>
  <si>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</si>
  <si>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</si>
  <si>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</si>
  <si>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</si>
  <si>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</si>
  <si>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</si>
  <si>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</si>
  <si>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</si>
  <si>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</si>
  <si>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</si>
  <si>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</si>
  <si>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</si>
  <si>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</si>
  <si>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</si>
  <si>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</si>
  <si>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</si>
  <si>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</si>
  <si>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</si>
  <si>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</si>
  <si>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</si>
  <si>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</si>
  <si>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</si>
  <si>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</si>
  <si>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</si>
  <si>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</si>
  <si>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</si>
  <si>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</si>
  <si>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</si>
  <si>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</si>
  <si>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</si>
  <si>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</si>
  <si>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</si>
  <si>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</si>
  <si>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</si>
  <si>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</si>
  <si>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</si>
  <si>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</si>
  <si>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</si>
  <si>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</si>
  <si>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</si>
  <si>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</si>
  <si>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</si>
  <si>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</si>
  <si>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</si>
  <si>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</si>
  <si>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</si>
  <si>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</si>
  <si>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</si>
  <si>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</si>
  <si>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</si>
  <si>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</si>
  <si>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</si>
  <si>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</si>
  <si>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</si>
  <si>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</si>
  <si>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</si>
  <si>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</si>
  <si>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</si>
  <si>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</si>
  <si>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</si>
  <si>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</si>
  <si>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</si>
  <si>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</si>
  <si>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</si>
  <si>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</si>
  <si>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</si>
  <si>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</si>
  <si>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</si>
  <si>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</si>
  <si>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</si>
  <si>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</si>
  <si>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</si>
  <si>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</si>
  <si>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</si>
  <si>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</si>
  <si>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</si>
  <si>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</si>
  <si>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</si>
  <si>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</si>
  <si>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</si>
  <si>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</si>
  <si>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</si>
  <si>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</si>
  <si>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</si>
  <si>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</si>
  <si>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</si>
  <si>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</si>
  <si>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</si>
  <si>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</si>
  <si>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</si>
  <si>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</si>
  <si>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</si>
  <si>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</si>
  <si>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</si>
  <si>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</si>
  <si>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</si>
  <si>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</si>
  <si>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</si>
  <si>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</si>
  <si>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</si>
  <si>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</si>
  <si>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</si>
  <si>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</si>
  <si>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</si>
  <si>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</si>
  <si>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</si>
  <si>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</si>
  <si>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</si>
  <si>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</si>
  <si>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</si>
  <si>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</si>
  <si>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</si>
  <si>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</si>
  <si>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</si>
  <si>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</si>
  <si>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</si>
  <si>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</si>
  <si>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</si>
  <si>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</si>
  <si>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</si>
  <si>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</si>
  <si>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</si>
  <si>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</si>
  <si>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</si>
  <si>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</si>
  <si>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</si>
  <si>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</si>
  <si>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</si>
  <si>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</si>
  <si>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</si>
  <si>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</si>
  <si>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</si>
  <si>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</si>
  <si>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</si>
  <si>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</si>
  <si>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</si>
  <si>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</si>
  <si>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</si>
  <si>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</si>
  <si>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</si>
  <si>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</si>
  <si>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</si>
  <si>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</si>
  <si>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</si>
  <si>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</si>
  <si>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</si>
  <si>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</si>
  <si>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</si>
  <si>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</si>
  <si>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</si>
  <si>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</si>
  <si>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</si>
  <si>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</si>
  <si>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</si>
  <si>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</si>
  <si>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</si>
  <si>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</si>
  <si>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</si>
  <si>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</si>
  <si>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</si>
  <si>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</si>
  <si>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</si>
  <si>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</si>
  <si>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</si>
  <si>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</si>
  <si>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</si>
  <si>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</si>
  <si>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</si>
  <si>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</si>
  <si>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</si>
  <si>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</si>
  <si>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</si>
  <si>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</si>
  <si>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</si>
  <si>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</si>
  <si>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</si>
  <si>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</si>
  <si>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</si>
  <si>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</si>
  <si>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</si>
  <si>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</si>
  <si>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</si>
  <si>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</si>
  <si>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</si>
  <si>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</si>
  <si>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</si>
  <si>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</si>
  <si>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</si>
  <si>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</si>
  <si>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</si>
  <si>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</si>
  <si>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</si>
  <si>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</si>
  <si>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</si>
  <si>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</si>
  <si>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</si>
  <si>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</si>
  <si>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</si>
  <si>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</si>
  <si>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</si>
  <si>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</si>
  <si>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</si>
  <si>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</si>
  <si>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</si>
  <si>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</si>
  <si>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</si>
  <si>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</si>
  <si>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</si>
  <si>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</si>
  <si>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</si>
  <si>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</si>
  <si>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</si>
  <si>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</si>
  <si>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</si>
  <si>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</si>
  <si>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</si>
  <si>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</si>
  <si>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</si>
  <si>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</si>
  <si>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</si>
  <si>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</si>
  <si>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</si>
  <si>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</si>
  <si>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</si>
  <si>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</si>
  <si>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</si>
  <si>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</si>
  <si>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</si>
  <si>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</si>
  <si>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</si>
  <si>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</si>
  <si>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</si>
  <si>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</si>
  <si>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</si>
  <si>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</si>
  <si>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</si>
  <si>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</si>
  <si>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</si>
  <si>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</si>
  <si>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</si>
  <si>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</si>
  <si>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</si>
  <si>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</si>
  <si>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</si>
  <si>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</si>
  <si>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</si>
  <si>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</si>
  <si>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</si>
  <si>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</si>
  <si>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</si>
  <si>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</si>
  <si>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</si>
  <si>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</si>
  <si>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</si>
  <si>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</si>
  <si>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</si>
  <si>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</si>
  <si>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</si>
  <si>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</si>
  <si>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</si>
  <si>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</si>
  <si>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</si>
  <si>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</si>
  <si>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</si>
  <si>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</si>
  <si>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</si>
  <si>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</si>
  <si>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</si>
  <si>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</si>
  <si>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</si>
  <si>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</si>
  <si>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</si>
  <si>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</si>
  <si>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</si>
  <si>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</si>
  <si>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</si>
  <si>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</si>
  <si>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</si>
  <si>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</si>
  <si>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</si>
  <si>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</si>
  <si>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</si>
  <si>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</si>
  <si>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</si>
  <si>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</si>
  <si>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</si>
  <si>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</si>
  <si>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</si>
  <si>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</si>
  <si>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</si>
  <si>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</si>
  <si>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</si>
  <si>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</si>
  <si>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</si>
  <si>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</si>
  <si>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</si>
  <si>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</si>
  <si>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</si>
  <si>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</si>
  <si>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</si>
  <si>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</si>
  <si>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</si>
  <si>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</si>
  <si>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</si>
  <si>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</si>
  <si>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</si>
  <si>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</si>
  <si>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</si>
  <si>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</si>
  <si>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</si>
  <si>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</si>
  <si>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</si>
  <si>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</si>
  <si>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</si>
  <si>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</si>
  <si>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</si>
  <si>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</si>
  <si>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</si>
  <si>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</si>
  <si>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</si>
  <si>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</si>
  <si>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</si>
  <si>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</si>
  <si>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</si>
  <si>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</si>
  <si>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</si>
  <si>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</si>
  <si>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</si>
  <si>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</si>
  <si>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</si>
  <si>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</si>
  <si>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</si>
  <si>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</si>
  <si>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</si>
  <si>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</si>
  <si>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</si>
  <si>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</si>
  <si>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</si>
  <si>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</si>
  <si>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</si>
  <si>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</si>
  <si>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</si>
  <si>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</si>
  <si>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</si>
  <si>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</si>
  <si>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</si>
  <si>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</si>
  <si>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</si>
  <si>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</si>
  <si>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</si>
  <si>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</si>
  <si>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</si>
  <si>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</si>
  <si>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</si>
  <si>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</si>
  <si>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</si>
  <si>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</si>
  <si>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</si>
  <si>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</si>
  <si>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</si>
  <si>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</si>
  <si>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</si>
  <si>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</si>
  <si>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</si>
  <si>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</si>
  <si>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</si>
  <si>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</si>
  <si>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</si>
  <si>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</si>
  <si>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</si>
  <si>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</si>
  <si>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</si>
  <si>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</si>
  <si>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</si>
  <si>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</si>
  <si>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</si>
  <si>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</si>
  <si>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</si>
  <si>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</si>
  <si>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</si>
  <si>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</si>
  <si>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</si>
  <si>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</si>
  <si>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</si>
  <si>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</si>
  <si>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</si>
  <si>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</si>
  <si>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</si>
  <si>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</si>
  <si>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</si>
  <si>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</si>
  <si>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</si>
  <si>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</si>
  <si>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</si>
  <si>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</si>
  <si>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</si>
  <si>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</si>
  <si>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</si>
  <si>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</si>
  <si>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</si>
  <si>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</si>
  <si>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</si>
  <si>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</si>
  <si>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</si>
  <si>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</si>
  <si>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</si>
  <si>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</si>
  <si>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</si>
  <si>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</si>
  <si>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</si>
  <si>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</si>
  <si>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</si>
  <si>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</si>
  <si>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</si>
  <si>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</si>
  <si>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</si>
  <si>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</si>
  <si>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</si>
  <si>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</si>
  <si>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</si>
  <si>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</si>
  <si>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</si>
  <si>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</si>
  <si>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</si>
  <si>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</si>
  <si>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</si>
  <si>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</si>
  <si>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</si>
  <si>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</si>
  <si>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</si>
  <si>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</si>
  <si>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</si>
  <si>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</si>
  <si>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</si>
  <si>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</si>
  <si>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</si>
  <si>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</si>
  <si>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</si>
  <si>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</si>
  <si>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</si>
  <si>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</si>
  <si>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</si>
  <si>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</si>
  <si>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</si>
  <si>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</si>
  <si>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</si>
  <si>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</si>
  <si>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</si>
  <si>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</si>
  <si>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</si>
  <si>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</si>
  <si>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</si>
  <si>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</si>
  <si>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</si>
  <si>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</si>
  <si>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</si>
  <si>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</si>
  <si>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</si>
  <si>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</si>
  <si>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</si>
  <si>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</si>
  <si>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</si>
  <si>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</si>
  <si>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</si>
  <si>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</si>
  <si>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</si>
  <si>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</si>
  <si>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</si>
  <si>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</si>
  <si>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</si>
  <si>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</si>
  <si>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</si>
  <si>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</si>
  <si>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</si>
  <si>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</si>
  <si>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</si>
  <si>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</si>
  <si>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</si>
  <si>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</si>
  <si>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</si>
  <si>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</si>
  <si>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</si>
  <si>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</si>
  <si>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</si>
  <si>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</si>
  <si>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</si>
  <si>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</si>
  <si>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</si>
  <si>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</si>
  <si>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</si>
  <si>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</si>
  <si>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</si>
  <si>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</si>
  <si>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</si>
  <si>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</si>
  <si>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</si>
  <si>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</si>
  <si>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</si>
  <si>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</si>
  <si>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</si>
  <si>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</si>
  <si>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</si>
  <si>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</si>
  <si>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</si>
  <si>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</si>
  <si>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</si>
  <si>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</si>
  <si>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</si>
  <si>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</si>
  <si>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</si>
  <si>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</si>
  <si>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</si>
  <si>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</si>
  <si>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</si>
  <si>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</si>
  <si>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</si>
  <si>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</si>
  <si>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</si>
  <si>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</si>
  <si>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</si>
  <si>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</si>
  <si>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</si>
  <si>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</si>
  <si>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</si>
  <si>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</si>
  <si>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</si>
  <si>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</si>
  <si>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</si>
  <si>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</si>
  <si>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</si>
  <si>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</si>
  <si>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</si>
  <si>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</si>
  <si>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</si>
  <si>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</si>
  <si>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</si>
  <si>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</si>
  <si>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</si>
  <si>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</si>
  <si>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</si>
  <si>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</si>
  <si>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</si>
  <si>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</si>
  <si>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</si>
  <si>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</si>
  <si>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</si>
  <si>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</si>
  <si>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</si>
  <si>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</si>
  <si>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</si>
  <si>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</si>
  <si>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</si>
  <si>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</si>
  <si>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</si>
  <si>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</si>
  <si>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</si>
  <si>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</si>
  <si>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</si>
  <si>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</si>
  <si>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</si>
  <si>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</si>
  <si>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</si>
  <si>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</si>
  <si>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</si>
  <si>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</si>
  <si>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</si>
  <si>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</si>
  <si>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</si>
  <si>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</si>
  <si>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</si>
  <si>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</si>
  <si>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</si>
  <si>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</si>
  <si>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</si>
  <si>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</si>
  <si>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</si>
  <si>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</si>
  <si>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</si>
  <si>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</si>
  <si>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</si>
  <si>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</si>
  <si>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</si>
  <si>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</si>
  <si>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</si>
  <si>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</si>
  <si>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</si>
  <si>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</si>
  <si>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</si>
  <si>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</si>
  <si>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</si>
  <si>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</si>
  <si>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</si>
  <si>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</si>
  <si>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</si>
  <si>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</si>
  <si>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</si>
  <si>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</si>
  <si>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</si>
  <si>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</si>
  <si>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</si>
  <si>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</si>
  <si>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</si>
  <si>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</si>
  <si>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</si>
  <si>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</si>
  <si>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</si>
  <si>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</si>
  <si>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</si>
  <si>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</si>
  <si>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</si>
  <si>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</si>
  <si>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</si>
  <si>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</si>
  <si>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</si>
  <si>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</si>
  <si>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</si>
  <si>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</si>
  <si>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</si>
  <si>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</si>
  <si>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</si>
  <si>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</si>
  <si>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</si>
  <si>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</si>
  <si>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</si>
  <si>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</si>
  <si>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</si>
  <si>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</si>
  <si>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</si>
  <si>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</si>
  <si>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</si>
  <si>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</si>
  <si>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</si>
  <si>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</si>
  <si>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</si>
  <si>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</si>
  <si>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</si>
  <si>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</si>
  <si>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</si>
  <si>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</si>
  <si>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</si>
  <si>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</si>
  <si>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</si>
  <si>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</si>
  <si>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</si>
  <si>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</si>
  <si>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</si>
  <si>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</si>
  <si>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</si>
  <si>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</si>
  <si>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</si>
  <si>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</si>
  <si>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</si>
  <si>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</si>
  <si>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</si>
  <si>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</si>
  <si>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</si>
  <si>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</si>
  <si>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</si>
  <si>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</si>
  <si>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</si>
  <si>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</si>
  <si>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</si>
  <si>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</si>
  <si>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</si>
  <si>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</si>
  <si>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</si>
  <si>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</si>
  <si>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</si>
  <si>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</si>
  <si>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</si>
  <si>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</si>
  <si>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</si>
  <si>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</si>
  <si>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</si>
  <si>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</si>
  <si>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</si>
  <si>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</si>
  <si>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</si>
  <si>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</si>
  <si>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</si>
  <si>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</si>
  <si>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</si>
  <si>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</si>
  <si>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</si>
  <si>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</si>
  <si>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</si>
  <si>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</si>
  <si>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</si>
  <si>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</si>
  <si>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</si>
  <si>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</si>
  <si>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</si>
  <si>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</si>
  <si>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</si>
  <si>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</si>
  <si>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</si>
  <si>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</si>
  <si>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</si>
  <si>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</si>
  <si>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</si>
  <si>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</si>
  <si>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</si>
  <si>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</si>
  <si>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</si>
  <si>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</si>
  <si>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</si>
  <si>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</si>
  <si>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</si>
  <si>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</si>
  <si>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</si>
  <si>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</si>
  <si>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</si>
  <si>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</si>
  <si>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</si>
  <si>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</si>
  <si>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</si>
  <si>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</si>
  <si>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</si>
  <si>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</si>
  <si>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</si>
  <si>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</si>
  <si>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</si>
  <si>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</si>
  <si>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</si>
  <si>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</si>
  <si>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</si>
  <si>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</si>
  <si>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</si>
  <si>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</si>
  <si>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</si>
  <si>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</si>
  <si>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</si>
  <si>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</si>
  <si>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</si>
  <si>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</si>
  <si>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</si>
  <si>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</si>
  <si>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</si>
  <si>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</si>
  <si>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</si>
  <si>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</si>
  <si>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</si>
  <si>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</si>
  <si>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</si>
  <si>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</si>
  <si>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</si>
  <si>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</si>
  <si>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</si>
  <si>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</si>
  <si>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</si>
  <si>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</si>
  <si>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</si>
  <si>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</si>
  <si>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</si>
  <si>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</si>
  <si>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</si>
  <si>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</si>
  <si>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</si>
  <si>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</si>
  <si>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</si>
  <si>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</si>
  <si>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</si>
  <si>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</si>
  <si>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</si>
  <si>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</si>
  <si>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</si>
  <si>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</si>
  <si>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</si>
  <si>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</si>
  <si>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</si>
  <si>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</si>
  <si>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</si>
  <si>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</si>
  <si>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</si>
  <si>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</si>
  <si>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</si>
  <si>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</si>
  <si>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</si>
  <si>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</si>
  <si>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</si>
  <si>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</si>
  <si>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</si>
  <si>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</si>
  <si>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</si>
  <si>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</si>
  <si>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</si>
  <si>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</si>
  <si>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</si>
  <si>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</si>
  <si>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</si>
  <si>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</si>
  <si>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</si>
  <si>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</si>
  <si>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</si>
  <si>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</si>
  <si>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</si>
  <si>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</si>
  <si>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</si>
  <si>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</si>
  <si>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</si>
  <si>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</si>
  <si>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</si>
  <si>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</si>
  <si>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</si>
  <si>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</si>
  <si>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</si>
  <si>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</si>
  <si>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</si>
  <si>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</si>
  <si>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</si>
  <si>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</si>
  <si>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</si>
  <si>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</si>
  <si>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</si>
  <si>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</si>
  <si>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</si>
  <si>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</si>
  <si>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</si>
  <si>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</si>
  <si>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</si>
  <si>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</si>
  <si>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</si>
  <si>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</si>
  <si>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</si>
  <si>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</si>
  <si>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</si>
  <si>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</si>
  <si>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</si>
  <si>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</si>
  <si>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</si>
  <si>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</si>
  <si>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</si>
  <si>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</si>
  <si>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</si>
  <si>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</si>
  <si>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</si>
  <si>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</si>
  <si>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</si>
  <si>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</si>
  <si>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</si>
  <si>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</si>
  <si>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</si>
  <si>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</si>
  <si>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</si>
  <si>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</si>
  <si>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</si>
  <si>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</si>
  <si>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</si>
  <si>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</si>
  <si>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</si>
  <si>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</si>
  <si>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</si>
  <si>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</si>
  <si>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</si>
  <si>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</si>
  <si>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</si>
  <si>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</si>
  <si>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</si>
  <si>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</si>
  <si>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</si>
  <si>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</si>
  <si>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</si>
  <si>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</si>
  <si>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</si>
  <si>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</si>
  <si>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</si>
  <si>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</si>
  <si>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</si>
  <si>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</si>
  <si>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</si>
  <si>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</si>
  <si>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</si>
  <si>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</si>
  <si>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</si>
  <si>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</si>
  <si>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</si>
  <si>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</si>
  <si>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</si>
  <si>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</si>
  <si>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</si>
  <si>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</si>
  <si>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</si>
  <si>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</si>
  <si>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</si>
  <si>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</si>
  <si>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</si>
  <si>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</si>
  <si>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</si>
  <si>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</si>
  <si>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</si>
  <si>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</si>
  <si>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</si>
  <si>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</si>
  <si>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</si>
  <si>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</si>
  <si>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</si>
  <si>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</si>
  <si>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</si>
  <si>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</si>
  <si>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</si>
  <si>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</si>
  <si>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</si>
  <si>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</si>
  <si>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</si>
  <si>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</si>
  <si>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</si>
  <si>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</si>
  <si>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</si>
  <si>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</si>
  <si>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</si>
  <si>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</si>
  <si>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</si>
  <si>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</si>
  <si>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</si>
  <si>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</si>
  <si>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</si>
  <si>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</si>
  <si>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</si>
  <si>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</si>
  <si>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</si>
  <si>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</si>
  <si>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</si>
  <si>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</si>
  <si>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</si>
  <si>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</si>
  <si>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</si>
  <si>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</si>
  <si>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</si>
  <si>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</si>
  <si>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</si>
  <si>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</si>
  <si>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</si>
  <si>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</si>
  <si>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</si>
  <si>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</si>
  <si>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</si>
  <si>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</si>
  <si>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</si>
  <si>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</si>
  <si>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</si>
  <si>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</si>
  <si>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</si>
  <si>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</si>
  <si>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</si>
  <si>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</si>
  <si>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</si>
  <si>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</si>
  <si>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</si>
  <si>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</si>
  <si>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</si>
  <si>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</si>
  <si>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</si>
  <si>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</si>
  <si>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</si>
  <si>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</si>
  <si>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</si>
  <si>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</si>
  <si>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</si>
  <si>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</si>
  <si>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</si>
  <si>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</si>
  <si>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</si>
  <si>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</si>
  <si>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</si>
  <si>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</si>
  <si>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</si>
  <si>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</si>
  <si>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</si>
  <si>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</si>
  <si>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</si>
  <si>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</si>
  <si>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</si>
  <si>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</si>
  <si>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</si>
  <si>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</si>
  <si>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</si>
  <si>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</si>
  <si>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</si>
  <si>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</si>
  <si>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</si>
  <si>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</si>
  <si>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</si>
  <si>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</si>
  <si>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</si>
  <si>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</si>
  <si>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</si>
  <si>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</si>
  <si>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</si>
  <si>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</si>
  <si>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</si>
  <si>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</si>
  <si>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</si>
  <si>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</si>
  <si>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</si>
  <si>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</si>
  <si>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</si>
  <si>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</si>
  <si>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</si>
  <si>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</si>
  <si>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</si>
  <si>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</si>
  <si>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</si>
  <si>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</si>
  <si>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</si>
  <si>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</si>
  <si>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</si>
  <si>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</si>
  <si>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</si>
  <si>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</si>
  <si>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</si>
  <si>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</si>
  <si>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</si>
  <si>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</si>
  <si>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</si>
  <si>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</si>
  <si>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</si>
  <si>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</si>
  <si>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</si>
  <si>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</si>
  <si>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</si>
  <si>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</si>
  <si>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</si>
  <si>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</si>
  <si>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</si>
  <si>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</si>
  <si>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</si>
  <si>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</si>
  <si>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</si>
  <si>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</si>
  <si>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</si>
  <si>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</si>
  <si>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</si>
  <si>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</si>
  <si>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</si>
  <si>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</si>
  <si>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</si>
  <si>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</si>
  <si>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</si>
  <si>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</si>
  <si>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</si>
  <si>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</si>
  <si>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</si>
  <si>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</si>
  <si>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</si>
  <si>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</si>
  <si>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</si>
  <si>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</si>
  <si>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</si>
  <si>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</si>
  <si>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</si>
  <si>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</si>
  <si>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</si>
  <si>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</si>
  <si>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</si>
  <si>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</si>
  <si>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</si>
  <si>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</si>
  <si>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</si>
  <si>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</si>
  <si>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</si>
  <si>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</si>
  <si>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</si>
  <si>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</si>
  <si>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</si>
  <si>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</si>
  <si>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</si>
  <si>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</si>
  <si>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</si>
  <si>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</si>
  <si>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</si>
  <si>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</si>
  <si>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</si>
  <si>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</si>
  <si>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</si>
  <si>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</si>
  <si>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</si>
  <si>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</si>
  <si>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</si>
  <si>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</si>
  <si>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</si>
  <si>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</si>
  <si>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</si>
  <si>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</si>
  <si>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</si>
  <si>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</si>
  <si>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</si>
  <si>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</si>
  <si>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</si>
  <si>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</si>
  <si>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</si>
  <si>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</si>
  <si>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</si>
  <si>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</si>
  <si>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</si>
  <si>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</si>
  <si>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</si>
  <si>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</si>
  <si>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</si>
  <si>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</si>
  <si>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</si>
  <si>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</si>
  <si>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</si>
  <si>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</si>
  <si>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</si>
  <si>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</si>
  <si>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</si>
  <si>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</si>
  <si>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</si>
  <si>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</si>
  <si>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</si>
  <si>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</si>
  <si>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</si>
  <si>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</si>
  <si>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</si>
  <si>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</si>
  <si>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</si>
  <si>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</si>
  <si>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</si>
  <si>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</si>
  <si>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</si>
  <si>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</si>
  <si>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</si>
  <si>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</si>
  <si>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</si>
  <si>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</si>
  <si>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</si>
  <si>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</si>
  <si>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</si>
  <si>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</si>
  <si>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</si>
  <si>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</si>
  <si>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</si>
  <si>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</si>
  <si>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</si>
  <si>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</si>
  <si>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</si>
  <si>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</si>
  <si>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</si>
  <si>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</si>
  <si>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</si>
  <si>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</si>
  <si>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</si>
  <si>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</si>
  <si>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</si>
  <si>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</si>
  <si>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</si>
  <si>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</si>
  <si>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</si>
  <si>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</si>
  <si>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</si>
  <si>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</si>
  <si>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</si>
  <si>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</si>
  <si>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</si>
  <si>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</si>
  <si>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</si>
  <si>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</si>
  <si>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</si>
  <si>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</si>
  <si>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</si>
  <si>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</si>
  <si>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</si>
  <si>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</si>
  <si>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</si>
  <si>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</si>
  <si>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</si>
  <si>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</si>
  <si>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</si>
  <si>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</si>
  <si>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</si>
  <si>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</si>
  <si>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</si>
  <si>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</si>
  <si>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</si>
  <si>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</si>
  <si>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</si>
  <si>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</si>
  <si>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</si>
  <si>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</si>
  <si>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</si>
  <si>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</si>
  <si>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</si>
  <si>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</si>
  <si>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</si>
  <si>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</si>
  <si>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</si>
  <si>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</si>
  <si>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</si>
  <si>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</si>
  <si>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</si>
  <si>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</si>
  <si>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</si>
  <si>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</si>
  <si>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1 ml/kg/dag</t>
  </si>
  <si>
    <t>AF</t>
  </si>
  <si>
    <t>AG</t>
  </si>
  <si>
    <t>microg/kg/min</t>
  </si>
  <si>
    <t>nanog/kg/min</t>
  </si>
  <si>
    <t>ml/uur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</si>
  <si>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</si>
  <si>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</si>
  <si>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</si>
  <si>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</si>
  <si>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</si>
  <si>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</si>
  <si>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</si>
  <si>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</si>
  <si>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</si>
  <si>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</si>
  <si>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</si>
  <si>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</si>
  <si>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</si>
  <si>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</si>
  <si>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</si>
  <si>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</si>
  <si>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</si>
  <si>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adrenaline 0,1 mg in 12 ml glucose 10%, 0,5 ml/uur = 0,069 microg/kg/min (in 24 uren)</t>
  </si>
  <si>
    <t>adrenaline 0,1 mg in 12 ml glucose 5%, 0,5 ml/uur = 0,069 microg/kg/min (in 24 uren)</t>
  </si>
  <si>
    <t>adrenaline 0,1 mg in 12 ml glucose 5%, 1 ml/uur = 0,14 microg/kg/min (in 12 uren)</t>
  </si>
  <si>
    <t>adrenaline 0,1 mg in 24 ml glucose 5%, 0,5 ml/uur = 0,035 microg/kg/min (in 48 uren)</t>
  </si>
  <si>
    <t>adrenaline 0,1 mg in 24 ml glucose 5%, 1 ml/uur = 0,069 microg/kg/min (in 24 uren)</t>
  </si>
  <si>
    <t>adrenaline 0,1 mg in 24 ml glucose 10%, 0,5 ml/uur = 0,035 microg/kg/min (in 48 uren)</t>
  </si>
  <si>
    <t>adrenaline 0,1 mg in 12 ml glucose 10%, 1 ml/uur = 0,14 microg/kg/min (in 12 uren)</t>
  </si>
  <si>
    <t>adrenaline 0,1 mg in 24 ml glucose 10%, 1 ml/uur = 0,069 microg/kg/min (in 24 uren)</t>
  </si>
  <si>
    <t>alprostadil 0,02 mg in 12 ml glucose 10%, 0,5 ml/uur = 14 nanog/kg/min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</si>
  <si>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</si>
  <si>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0,05 mg in 12 ml glucose 10%, 0,5 ml/uur = 35 nanog/kg/min (in 24 uren)</t>
  </si>
  <si>
    <t>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</si>
  <si>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0,05 mg in 12 ml glucose 5%, 0,5 ml/uur = 35 nanog/kg/min (in 24 uren)</t>
  </si>
  <si>
    <t>alprostadil 0,05 mg in 12 ml glucose 5%, 1 ml/uur = 69 nanog/kg/min (in 12 uren)</t>
  </si>
  <si>
    <t>alprostadil 0,05 mg in 24 ml glucose 5%, 0,5 ml/uur = 17 nanog/kg/min (in 48 uren)</t>
  </si>
  <si>
    <t>alprostadil 0,05 mg in 24 ml glucose 5%, 1 ml/uur = 35 nanog/kg/min (in 24 uren)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</si>
  <si>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</si>
  <si>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</si>
  <si>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</si>
  <si>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0,003 mg in 12 ml NaCl 0,9%, 0,5 ml/uur = 0,25 microg/kg/uur (in 24 uren)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</si>
  <si>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</si>
  <si>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</si>
  <si>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</si>
  <si>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dopamine 2 mg in 24 ml glucose 5%, 0,5 ml/uur = 0,69 microg/kg/min (in 48 uren)</t>
  </si>
  <si>
    <t>dopamine 2 mg in 24 ml glucose 10%, 0,5 ml/uur = 0,69 microg/kg/min (in 48 uren)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</si>
  <si>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</si>
  <si>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10 mg in 12 ml , 0,5 ml/uur = 0,42 mg/kg/uur (in 24 uren)</t>
  </si>
  <si>
    <t>doxapram 10 mg in 24 ml , 0,5 ml/uur = 0,21 mg/kg/uur (in 48 uren)</t>
  </si>
  <si>
    <t>doxapram 10 mg in 12 ml , 1 ml/uur = 0,83 mg/kg/uur (in 12 uren)</t>
  </si>
  <si>
    <t>doxapram 10 mg in 24 ml , 1 ml/uur = 0,42 mg/kg/uur (in 24 uren)</t>
  </si>
  <si>
    <t>doxapram 6 mg in 12 ml , 0,5 ml/uur = 0,5 mg/kg/uur (in 24 uren)</t>
  </si>
  <si>
    <t>Zie Iprova document:
PP5231204_Epoprostenol Flolan iv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</si>
  <si>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</si>
  <si>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100 mg in 12 ml glucose 5%, 1 ml/uur = 0,14 mg/kg/min (in 12 uren)</t>
  </si>
  <si>
    <t>esmolol 100 mg in 12 ml glucose 10%, 1 ml/uur = 0,14 mg/kg/min (in 12 uren)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</si>
  <si>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</si>
  <si>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furosemide 2 mg in 12 ml glucose 10%, 0,5 ml/uur = 2 mg/kg/dag (in 24 uren)</t>
  </si>
  <si>
    <t>furosemide 2 mg in 12 ml glucose 5%, 0,5 ml/uur = 2 mg/kg/dag (in 24 uren)</t>
  </si>
  <si>
    <t>furosemide 2 mg in 12 ml glucose 5%, 1 ml/uur = 4 mg/kg/dag (in 12 uren)</t>
  </si>
  <si>
    <t>furosemide 2 mg in 24 ml glucose 5%, 0,5 ml/uur = 1 mg/kg/dag (in 48 uren)</t>
  </si>
  <si>
    <t>furosemide 2 mg in 24 ml glucose 5%, 1 ml/uur = 2 mg/kg/dag (in 24 uren)</t>
  </si>
  <si>
    <t>furosemide 2 mg in 24 ml glucose 10%, 0,5 ml/uur = 1 mg/kg/dag (in 48 uren)</t>
  </si>
  <si>
    <t>furosemide 2 mg in 12 ml glucose 10%, 1 ml/uur = 4 mg/kg/dag (in 12 uren)</t>
  </si>
  <si>
    <t>furosemide 2 mg in 24 ml glucose 10%, 1 ml/uur = 2 mg/kg/dag (in 24 uren)</t>
  </si>
  <si>
    <t>furosemide 20 mg in 12 ml glucose 10%, 0,5 ml/uur = 4 mg/kg/dag (in 24 uren)</t>
  </si>
  <si>
    <t>Zie Iprova documenten: 
PP5231191_Insuline novorapid 0-6 IE in 12 ml Glucose 5% 
PP5231192_Insuline novorapid 0-6 IE in 12 ml Glucose 10% 
PP5231174_Insuline novorapid 0-6 IE in 12 ml NaCl 0,9%</t>
  </si>
  <si>
    <t>insuline 0,5 IE in 24 ml NaCl 0,9%, 0,5 ml/uur = 0,01 IE/kg/uur (in 48 uren)</t>
  </si>
  <si>
    <t>insuline 12 IE in 12 ml NaCl 0,9%, 0,5 ml/uur = 0,1 IE/kg/uur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</si>
  <si>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</si>
  <si>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</si>
  <si>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</si>
  <si>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5 mg in 12 ml glucose 10%, 0,5 ml/uur = 0,21 mg/kg/uur (in 24 uren)</t>
  </si>
  <si>
    <t>labetalol 5 mg in 12 ml glucose 5%, 0,5 ml/uur = 0,21 mg/kg/uur (in 24 uren)</t>
  </si>
  <si>
    <t>labetalol 5 mg in 12 ml glucose 5%, 1 ml/uur = 0,42 mg/kg/uur (in 12 uren)</t>
  </si>
  <si>
    <t>labetalol 5 mg in 24 ml glucose 5%, 0,5 ml/uur = 0,1 mg/kg/uur (in 48 uren)</t>
  </si>
  <si>
    <t>labetalol 5 mg in 24 ml glucose 5%, 1 ml/uur = 0,21 mg/kg/uur (in 24 uren)</t>
  </si>
  <si>
    <t>labetalol 5 mg in 24 ml glucose 10%, 0,5 ml/uur = 0,1 mg/kg/uur (in 48 uren)</t>
  </si>
  <si>
    <t>labetalol 5 mg in 12 ml glucose 10%, 1 ml/uur = 0,42 mg/kg/uur (in 12 uren)</t>
  </si>
  <si>
    <t>labetalol 5 mg in 24 ml glucose 10%, 1 ml/uur = 0,21 mg/kg/uur (in 24 uren)</t>
  </si>
  <si>
    <t>labetalol 3 mg in 12 ml glucose 10%, 0,5 ml/uur = 0,25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</si>
  <si>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</si>
  <si>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60 mg in 48 ml glucose 10%, 2 ml/uur = 5 mg/kg/uur (in 24 uren)</t>
  </si>
  <si>
    <t>lidocaine 840 mg in 48 ml glucose 10%, 2 ml/uur = 7 mg/kg/uur (in 24 uren)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</si>
  <si>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</si>
  <si>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2 mg in 12 ml glucose 5%, 1 ml/uur = 0,17 mg/kg/uur (in 12 uren)</t>
  </si>
  <si>
    <t>midazolam 2 mg in 12 ml glucose 10%, 1 ml/uur = 0,17 mg/kg/uur (in 12 uren)</t>
  </si>
  <si>
    <t>midazolam 60 mg in 12 ml glucose 10%, 0,5 ml/uur = 0,5 mg/kg/uur (in 24 uren)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</si>
  <si>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</si>
  <si>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milrinone 0,5 mg in 12 ml glucose 10%, 0,5 ml/uur = 0,35 microg/kg/min (in 24 uren)</t>
  </si>
  <si>
    <t>milrinone 0,5 mg in 12 ml glucose 5%, 0,5 ml/uur = 0,35 microg/kg/min (in 24 uren)</t>
  </si>
  <si>
    <t>milrinone 0,5 mg in 12 ml glucose 5%, 1 ml/uur = 0,69 microg/kg/min (in 12 uren)</t>
  </si>
  <si>
    <t>milrinone 0,5 mg in 24 ml glucose 5%, 0,5 ml/uur = 0,17 microg/kg/min (in 48 uren)</t>
  </si>
  <si>
    <t>milrinone 0,5 mg in 24 ml glucose 5%, 1 ml/uur = 0,35 microg/kg/min (in 24 uren)</t>
  </si>
  <si>
    <t>milrinone 0,5 mg in 24 ml glucose 10%, 0,5 ml/uur = 0,17 microg/kg/min (in 48 uren)</t>
  </si>
  <si>
    <t>milrinone 0,5 mg in 12 ml glucose 10%, 1 ml/uur = 0,69 microg/kg/min (in 12 uren)</t>
  </si>
  <si>
    <t>milrinone 0,5 mg in 24 ml glucose 10%, 1 ml/uur = 0,35 microg/kg/min (in 24 uren)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</si>
  <si>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</si>
  <si>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morfine 0,2 mg in 12 ml glucose 10%, 0,5 ml/uur = 0,2 mg/kg/dag (in 24 uren)</t>
  </si>
  <si>
    <t>morfine 0,2 mg in 12 ml glucose 5%, 0,5 ml/uur = 0,2 mg/kg/dag (in 24 uren)</t>
  </si>
  <si>
    <t>morfine 0,2 mg in 12 ml glucose 5%, 1 ml/uur = 0,4 mg/kg/dag (in 12 uren)</t>
  </si>
  <si>
    <t>morfine 0,2 mg in 24 ml glucose 5%, 0,5 ml/uur = 0,1 mg/kg/dag (in 48 uren)</t>
  </si>
  <si>
    <t>morfine 0,2 mg in 24 ml glucose 5%, 1 ml/uur = 0,2 mg/kg/dag (in 24 uren)</t>
  </si>
  <si>
    <t>morfine 0,2 mg in 12 ml glucose 10%, 1 ml/uur = 0,4 mg/kg/dag (in 12 uren)</t>
  </si>
  <si>
    <t>morfine 0,2 mg in 24 ml glucose 10%, 0,5 ml/uur = 0,1 mg/kg/dag (in 48 uren)</t>
  </si>
  <si>
    <t>morfine 0,2 mg in 24 ml glucose 10%, 1 ml/uur = 0,2 mg/kg/dag (in 24 uren)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</si>
  <si>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</si>
  <si>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nicardipine 1 mg in 12 ml glucose 10%, 0,5 ml/uur = 0,69 microg/kg/min (in 24 uren)</t>
  </si>
  <si>
    <t>nicardipine 1 mg in 12 ml glucose 5%, 0,5 ml/uur = 0,69 microg/kg/min (in 24 uren)</t>
  </si>
  <si>
    <t>nicardipine 1 mg in 24 ml glucose 5%, 0,5 ml/uur = 0,35 microg/kg/min (in 48 uren)</t>
  </si>
  <si>
    <t>nicardipine 1 mg in 24 ml glucose 5%, 1 ml/uur = 0,69 microg/kg/min (in 24 uren)</t>
  </si>
  <si>
    <t>nicardipine 1 mg in 24 ml glucose 10%, 0,5 ml/uur = 0,35 microg/kg/min (in 48 uren)</t>
  </si>
  <si>
    <t>nicardipine 1 mg in 24 ml glucose 10%, 1 ml/uur = 0,69 microg/kg/min (in 24 uren)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</si>
  <si>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</si>
  <si>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1 mg in 12 ml glucose 10%, 0,5 ml/uur = 0,69 microg/kg/min (in 24 uren)</t>
  </si>
  <si>
    <t>nitroprusside 1 mg in 12 ml glucose 5%, 0,5 ml/uur = 0,69 microg/kg/min (in 24 uren)</t>
  </si>
  <si>
    <t>nitroprusside 1 mg in 24 ml glucose 5%, 0,5 ml/uur = 0,35 microg/kg/min (in 48 uren)</t>
  </si>
  <si>
    <t>nitroprusside 1 mg in 24 ml glucose 5%, 1 ml/uur = 0,69 microg/kg/min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</si>
  <si>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</si>
  <si>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1 mg in 24 ml glucose 10%, 0,5 ml/uur = 0,35 microg/kg/min (in 48 uren)</t>
  </si>
  <si>
    <t>nitroprusside 1 mg in 24 ml glucose 10%, 1 ml/uur = 0,69 microg/kg/min (in 24 uren)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</si>
  <si>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</si>
  <si>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0,1 mg in 12 ml glucose 5%, 1 ml/uur = 0,14 microg/kg/min (in 12 uren)</t>
  </si>
  <si>
    <t>noradrenaline 0,1 mg in 24 ml glucose 5%, 0,5 ml/uur = 0,035 microg/kg/min (in 48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</si>
  <si>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</si>
  <si>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0,1 mg in 24 ml glucose 10%, 0,5 ml/uur = 0,035 microg/kg/min (in 48 uren)</t>
  </si>
  <si>
    <t>noradrenaline 0,1 mg in 12 ml glucose 10%, 1 ml/uur = 0,14 microg/kg/min (in 12 uren)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</si>
  <si>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</si>
  <si>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10 mg in 12 ml glucose 10%, 0,5 ml/uur = 0,42 mg/kg/uur (in 24 uren)</t>
  </si>
  <si>
    <t>rocuronium 10 mg in 12 ml glucose 5%, 0,5 ml/uur = 0,42 mg/kg/uur (in 24 uren)</t>
  </si>
  <si>
    <t>rocuronium 10 mg in 12 ml glucose 5%, 1 ml/uur = 0,83 mg/kg/uur (in 12 uren)</t>
  </si>
  <si>
    <t>rocuronium 10 mg in 24 ml glucose 5%, 0,5 ml/uur = 0,21 mg/kg/uur (in 48 uren)</t>
  </si>
  <si>
    <t>rocuronium 10 mg in 24 ml glucose 5%, 1 ml/uur = 0,42 mg/kg/uur (in 24 uren)</t>
  </si>
  <si>
    <t>rocuronium 10 mg in 24 ml glucose 10%, 0,5 ml/uur = 0,21 mg/kg/uur (in 48 uren)</t>
  </si>
  <si>
    <t>rocuronium 10 mg in 12 ml glucose 10%, 1 ml/uur = 0,83 mg/kg/uur (in 12 uren)</t>
  </si>
  <si>
    <t>rocuronium 10 mg in 24 ml glucose 10%, 1 ml/uur = 0,42 mg/kg/uur (in 24 uren)</t>
  </si>
  <si>
    <t>alprostadil 0,02 mg in 12 ml glucose 5%, 0,5 ml/uur = 14 nanog/kg/min (in 24 uren)</t>
  </si>
  <si>
    <t>alprostadil 0,04 mg in 24 ml glucose 10%, 0,5 ml/uur = 14 nanog/kg/min (in 48 uren)</t>
  </si>
  <si>
    <t>alprostadil 0,05 mg in 24 ml glucose 10%, 0,5 ml/uur = 17 nanog/kg/min (in 48 uren)</t>
  </si>
  <si>
    <t>alprostadil 0,05 mg in 12 ml glucose 10%, 1 ml/uur = 69 nanog/kg/min (in 12 uren)</t>
  </si>
  <si>
    <t>alprostadil 0,05 mg in 24 ml glucose 10%, 1 ml/uur = 35 nanog/kg/min (in 24 uren)</t>
  </si>
  <si>
    <t>alprostadil 0,04 mg in 24 ml glucose 5%, 0,5 ml/uur = 14 nanog/kg/min (in 48 uren)</t>
  </si>
  <si>
    <t>alprostadil 0,04 mg in 24 ml glucose 5%, 1 ml/uur = 28 nanog/kg/min (in 24 uren)</t>
  </si>
  <si>
    <t>alprostadil 0,04 mg in 24 ml glucose 10%, 1 ml/uur = 28 nanog/kg/min (in 24 uren)</t>
  </si>
  <si>
    <t>alprostadil 0,02 mg in 12 ml glucose 10%, 0,5 ml/uur = 28 nanog/kg/min (in 24 uren)</t>
  </si>
  <si>
    <t>bupivacaine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</si>
  <si>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</si>
  <si>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2 ml in 24 ml NaCl 0,9%, 1 ml/uur = 1 ml/uur (in 24 uren)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</si>
  <si>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</si>
  <si>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0 ml in 12 ml NaCl 0,9%, 1 ml/uur = 1 ml/uur (in 12 uren)</t>
  </si>
  <si>
    <t>bupivacaine EPIDURAAL 0 ml in 24 ml NaCl 0,9%, 0,5 ml/uur = 0,5 ml/uur (in 48 uren)</t>
  </si>
  <si>
    <t>bupivacaine EPIDURAAL 2 ml in 12 ml NaCl 0,9%, 1 ml/uur = 1 ml/uur (in 12 uren)</t>
  </si>
  <si>
    <t>bupivacaine EPIDURAAL 2 ml in 24 ml NaCl 0,9%, 0,5 ml/uur = 0,5 ml/uur (in 48 uren)</t>
  </si>
  <si>
    <t>bupivacaine EPIDURAAL 2 ml in 12 ml NaCl 0,9%, 0,5 ml/uur = 0,5 ml/uur (in 24 uren)</t>
  </si>
  <si>
    <t>bupivacaine EPIDURAAL 0 ml in 12 ml NaCl 0,9%, 0,5 ml/uur = 0,5 ml/uur (in 24 uren)</t>
  </si>
  <si>
    <t>bupivacaine EPIDURAAL 0,5 ml in 24 ml NaCl 0,9%, 1 ml/uur = 1 ml/uur (in 24 uren)</t>
  </si>
  <si>
    <t>bupivacaine EPIDURAAL 5 ml in 24 ml NaCl 0,9%, 1 ml/uur = 1 ml/uur (in 24 uren)</t>
  </si>
  <si>
    <t>dobutamine 5 mg in 12 ml glucose 10%, 0,5 ml/uur = 3,5 microg/kg/min (in 24 uren)</t>
  </si>
  <si>
    <t>dobutamine 5 mg in 12 ml glucose 5%, 0,5 ml/uur = 3,5 microg/kg/min (in 24 uren)</t>
  </si>
  <si>
    <t>dobutamine 5 mg in 12 ml glucose 5%, 1 ml/uur = 6,9 microg/kg/min (in 12 uren)</t>
  </si>
  <si>
    <t>dobutamine 5 mg in 24 ml glucose 5%, 0,5 ml/uur = 1,7 microg/kg/min (in 48 uren)</t>
  </si>
  <si>
    <t>dobutamine 5 mg in 24 ml glucose 5%, 1 ml/uur = 3,5 microg/kg/min (in 24 uren)</t>
  </si>
  <si>
    <t>dobutamine 5 mg in 24 ml glucose 10%, 0,5 ml/uur = 1,7 microg/kg/min (in 48 uren)</t>
  </si>
  <si>
    <t>dobutamine 5 mg in 12 ml glucose 10%, 1 ml/uur = 6,9 microg/kg/min (in 12 uren)</t>
  </si>
  <si>
    <t>dobutamine 5 mg in 24 ml glucose 10%, 1 ml/uur = 3,5 microg/kg/min (in 24 uren)</t>
  </si>
  <si>
    <t>dopamine 2 mg in 12 ml glucose 10%, 0,5 ml/uur = 1,4 microg/kg/min (in 24 uren)</t>
  </si>
  <si>
    <t>dopamine 2 mg in 12 ml glucose 5%, 0,5 ml/uur = 1,4 microg/kg/min (in 24 uren)</t>
  </si>
  <si>
    <t>dopamine 2 mg in 12 ml glucose 5%, 1 ml/uur = 2,8 microg/kg/min (in 12 uren)</t>
  </si>
  <si>
    <t>dopamine 2 mg in 24 ml glucose 5%, 1 ml/uur = 1,4 microg/kg/min (in 24 uren)</t>
  </si>
  <si>
    <t>dopamine 2 mg in 12 ml glucose 10%, 1 ml/uur = 2,8 microg/kg/min (in 12 uren)</t>
  </si>
  <si>
    <t>dopamine 2 mg in 24 ml glucose 10%, 1 ml/uur = 1,4 microg/kg/min (in 24 uren)</t>
  </si>
  <si>
    <t>dopamine 0,8 mg in 12 ml glucose 10%, 0,5 ml/uur = 1,1 microg/kg/min (in 24 uren)</t>
  </si>
  <si>
    <t>epoprostenol 0,06 mg in 12 ml , 0,5 ml/uur = 42 nanog/kg/min (in 24 uren)</t>
  </si>
  <si>
    <t>epoprostenol 0,12 mg in 24 ml , 0,5 ml/uur = 42 nanog/kg/min (in 48 uren)</t>
  </si>
  <si>
    <t>epoprostenol 0,12 mg in 24 ml , 1 ml/uur = 83 nanog/kg/min (in 24 uren)</t>
  </si>
  <si>
    <t>epoprostenol 0,06 mg in 12 ml , 0,5 ml/uur = 83 nanog/kg/min (in 24 uren)</t>
  </si>
  <si>
    <t>epoprostenol 0,06 mg in 12 ml , 0,5 ml/uur = 8,3 nanog/kg/min (in 24 uren)</t>
  </si>
  <si>
    <t>esmolol 100 mg in 12 ml glucose 10%, 0,5 ml/uur = 0,069 mg/kg/min (in 24 uren)</t>
  </si>
  <si>
    <t>esmolol 100 mg in 12 ml glucose 5%, 0,5 ml/uur = 0,069 mg/kg/min (in 24 uren)</t>
  </si>
  <si>
    <t>esmolol 100 mg in 24 ml glucose 5%, 0,5 ml/uur = 0,035 mg/kg/min (in 48 uren)</t>
  </si>
  <si>
    <t>esmolol 100 mg in 24 ml glucose 5%, 1 ml/uur = 0,069 mg/kg/min (in 24 uren)</t>
  </si>
  <si>
    <t>esmolol 100 mg in 24 ml glucose 10%, 0,5 ml/uur = 0,035 mg/kg/min (in 48 uren)</t>
  </si>
  <si>
    <t>esmolol 100 mg in 24 ml glucose 10%, 1 ml/uur = 0,069 mg/kg/min (in 24 uren)</t>
  </si>
  <si>
    <t>esmolol 120 mg in 12 ml glucose 10%, 0,5 ml/uur = 0,017 mg/kg/min (in 24 uren)</t>
  </si>
  <si>
    <t>insuline 0,5 IE in 12 ml NaCl 0,9%, 0,5 ml/uur = 0,021 IE/kg/uur (in 24 uren)</t>
  </si>
  <si>
    <t>insuline 0 IE in 24 ml NaCl 0,9%, 0,5 ml/uur = 0 IE/kg/uur (in 48 uren)</t>
  </si>
  <si>
    <t>insuline 0,5 IE in 12 ml NaCl 0,9%, 1 ml/uur = 0,042 IE/kg/uur (in 12 uren)</t>
  </si>
  <si>
    <t>insuline 0,5 IE in 24 ml NaCl 0,9%, 1 ml/uur = 0,021 IE/kg/uur (in 24 uren)</t>
  </si>
  <si>
    <t>isoprenaline 0,01 mg in 12 ml glucose 10%, 0,5 ml/uur = 0,0069 microg/kg/min (in 24 uren)</t>
  </si>
  <si>
    <t>isoprenaline 0,02 mg in 12 ml glucose 10%, 0,5 ml/uur = 0,014 microg/kg/min (in 24 uren)</t>
  </si>
  <si>
    <t>isoprenaline 0,02 mg in 12 ml glucose 5%, 0,5 ml/uur = 0,014 microg/kg/min (in 24 uren)</t>
  </si>
  <si>
    <t>isoprenaline 0,02 mg in 12 ml glucose 5%, 1 ml/uur = 0,028 microg/kg/min (in 12 uren)</t>
  </si>
  <si>
    <t>isoprenaline 0,02 mg in 24 ml glucose 5%, 0,5 ml/uur = 0,0069 microg/kg/min (in 48 uren)</t>
  </si>
  <si>
    <t>isoprenaline 0,02 mg in 24 ml glucose 5%, 1 ml/uur = 0,014 microg/kg/min (in 24 uren)</t>
  </si>
  <si>
    <t>isoprenaline 0,01 mg in 12 ml glucose 5%, 0,5 ml/uur = 0,0069 microg/kg/min (in 24 uren)</t>
  </si>
  <si>
    <t>isoprenaline 0 mg in 24 ml glucose 10%, 0,5 ml/uur = 0 microg/kg/min (in 48 uren)</t>
  </si>
  <si>
    <t>isoprenaline 0,01 mg in 12 ml glucose 10%, 1 ml/uur = 0,014 microg/kg/min (in 12 uren)</t>
  </si>
  <si>
    <t>isoprenaline 0,02 mg in 24 ml glucose 10%, 0,5 ml/uur = 0,0069 microg/kg/min (in 48 uren)</t>
  </si>
  <si>
    <t>isoprenaline 0,02 mg in 12 ml glucose 10%, 1 ml/uur = 0,028 microg/kg/min (in 12 uren)</t>
  </si>
  <si>
    <t>isoprenaline 0,02 mg in 24 ml glucose 10%, 1 ml/uur = 0,014 microg/kg/min (in 24 uren)</t>
  </si>
  <si>
    <t>isoprenaline 0 mg in 24 ml glucose 5%, 0,5 ml/uur = 0 microg/kg/min (in 48 uren)</t>
  </si>
  <si>
    <t>isoprenaline 0,01 mg in 12 ml glucose 5%, 1 ml/uur = 0,014 microg/kg/min (in 12 uren)</t>
  </si>
  <si>
    <t>isoprenaline 0,01 mg in 24 ml glucose 5%, 1 ml/uur = 0,0069 microg/kg/min (in 24 uren)</t>
  </si>
  <si>
    <t>isoprenaline 0,01 mg in 24 ml glucose 10%, 1 ml/uur = 0,0069 microg/kg/min (in 24 uren)</t>
  </si>
  <si>
    <t>isoprenaline 0,01 mg in 12 ml glucose 10%, 0,5 ml/uur = 0,014 microg/kg/min (in 24 uren)</t>
  </si>
  <si>
    <t>lidocaine 100 mg in 48 ml glucose 10%, 2 ml/uur = 4,2 mg/kg/uur (in 24 uren)</t>
  </si>
  <si>
    <t>lidocaine 100 mg in 48 ml glucose 5%, 2 ml/uur = 4,2 mg/kg/uur (in 24 uren)</t>
  </si>
  <si>
    <t>lidocaine 100 mg in 48 ml glucose 5%, 1 ml/uur = 2,1 mg/kg/uur (in 48 uren)</t>
  </si>
  <si>
    <t>lidocaine 100 mg in 24 ml glucose 5%, 2 ml/uur = 8,3 mg/kg/uur (in 12 uren)</t>
  </si>
  <si>
    <t>lidocaine 100 mg in 24 ml glucose 5%, 1 ml/uur = 4,2 mg/kg/uur (in 24 uren)</t>
  </si>
  <si>
    <t>lidocaine 100 mg in 24 ml glucose 10%, 2 ml/uur = 8,3 mg/kg/uur (in 12 uren)</t>
  </si>
  <si>
    <t>lidocaine 100 mg in 48 ml glucose 10%, 1 ml/uur = 2,1 mg/kg/uur (in 48 uren)</t>
  </si>
  <si>
    <t>lidocaine 100 mg in 24 ml glucose 10%, 1 ml/uur = 4,2 mg/kg/uur (in 24 uren)</t>
  </si>
  <si>
    <t>midazolam 2 mg in 12 ml glucose 10%, 0,5 ml/uur = 0,083 mg/kg/uur (in 24 uren)</t>
  </si>
  <si>
    <t>midazolam 2 mg in 12 ml glucose 5%, 0,5 ml/uur = 0,083 mg/kg/uur (in 24 uren)</t>
  </si>
  <si>
    <t>midazolam 2 mg in 24 ml glucose 5%, 0,5 ml/uur = 0,042 mg/kg/uur (in 48 uren)</t>
  </si>
  <si>
    <t>midazolam 2 mg in 24 ml glucose 5%, 1 ml/uur = 0,083 mg/kg/uur (in 24 uren)</t>
  </si>
  <si>
    <t>midazolam 2 mg in 24 ml glucose 10%, 0,5 ml/uur = 0,042 mg/kg/uur (in 48 uren)</t>
  </si>
  <si>
    <t>midazolam 2 mg in 24 ml glucose 10%, 1 ml/uur = 0,083 mg/kg/uur (in 24 uren)</t>
  </si>
  <si>
    <t>milrinone 0,2 mg in 12 ml glucose 10%, 0,5 ml/uur = 0,28 microg/kg/min (in 24 uren)</t>
  </si>
  <si>
    <t>morfine 0,06 mg in 12 ml glucose 10%, 0,5 ml/uur = 0,12 mg/kg/dag (in 24 uren)</t>
  </si>
  <si>
    <t>nicardipine 1 mg in 12 ml glucose 5%, 1 ml/uur = 1,4 microg/kg/min (in 12 uren)</t>
  </si>
  <si>
    <t>nicardipine 1 mg in 12 ml glucose 10%, 1 ml/uur = 1,4 microg/kg/min (in 12 uren)</t>
  </si>
  <si>
    <t>nicardipine 0,4 mg in 12 ml glucose 10%, 0,5 ml/uur = 0,56 microg/kg/min (in 24 uren)</t>
  </si>
  <si>
    <t>nitroprusside 1 mg in 12 ml glucose 5%, 1 ml/uur = 1,4 microg/kg/min (in 12 uren)</t>
  </si>
  <si>
    <t>nitroprusside 1 mg in 12 ml glucose 10%, 1 ml/uur = 1,4 microg/kg/min (in 12 uren)</t>
  </si>
  <si>
    <t>nitroprusside 0,4 mg in 12 ml glucose 10%, 0,5 ml/uur = 0,56 microg/kg/min (in 24 uren)</t>
  </si>
  <si>
    <t>noradrenaline 0,1 mg in 12 ml glucose 10%, 0,5 ml/uur = 0,069 microg/kg/min (in 24 uren)</t>
  </si>
  <si>
    <t>noradrenaline 0,1 mg in 12 ml glucose 5%, 0,5 ml/uur = 0,069 microg/kg/min (in 24 uren)</t>
  </si>
  <si>
    <t>noradrenaline 0,1 mg in 24 ml glucose 5%, 1 ml/uur = 0,069 microg/kg/min (in 24 uren)</t>
  </si>
  <si>
    <t>noradrenaline 0,1 mg in 24 ml glucose 10%, 1 ml/uur = 0,069 microg/kg/min (in 24 uren)</t>
  </si>
  <si>
    <t>noradrenaline 0,04 mg in 12 ml glucose 10%, 0,5 ml/uur = 0,056 microg/kg/min (in 24 uren)</t>
  </si>
  <si>
    <t>sufentanil/bupivac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</si>
  <si>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</si>
  <si>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2 ml in 24 ml NaCl 0,9%, 1 ml/uur = 1 ml/uur (in 24 uren)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</si>
  <si>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</si>
  <si>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0 ml in 12 ml NaCl 0,9%, 1 ml/uur = 1 ml/uur (in 12 uren)</t>
  </si>
  <si>
    <t>sufentanil/bupivac EPIDURAAL 0 ml in 24 ml NaCl 0,9%, 0,5 ml/uur = 0,5 ml/uur (in 48 uren)</t>
  </si>
  <si>
    <t>sufentanil/bupivac EPIDURAAL 2 ml in 12 ml NaCl 0,9%, 1 ml/uur = 1 ml/uur (in 12 uren)</t>
  </si>
  <si>
    <t>sufentanil/bupivac EPIDURAAL 2 ml in 24 ml NaCl 0,9%, 0,5 ml/uur = 0,5 ml/uur (in 48 uren)</t>
  </si>
  <si>
    <t>sufentanil/bupivac EPIDURAAL 2 ml in 12 ml NaCl 0,9%, 0,5 ml/uur = 0,5 ml/uur (in 24 uren)</t>
  </si>
  <si>
    <t>sufentanil/bupivac EPIDURAAL 0 ml in 12 ml NaCl 0,9%, 0,5 ml/uur = 0,5 ml/uur (in 24 uren)</t>
  </si>
  <si>
    <t>sufentanil/bupivac EPIDURAAL 0,2 ml in 24 ml NaCl 0,9%, 1 ml/uur = 1 ml/uur (in 24 uren)</t>
  </si>
  <si>
    <t>sufentanil/bupivac EPIDURAAL 5 ml in 24 ml NaCl 0,9%, 1 ml/uur = 1 ml/uur (in 24 uren)</t>
  </si>
  <si>
    <t>adrenaline 0,04 mg in 12 ml glucose 10%, 0,5 ml/uur = 0,056 microg/kg/min (in 24 uren)</t>
  </si>
  <si>
    <t>amiodarone 10 mg in 12 ml glucose 10%, 0,5 ml/uur = 6,9 microg/kg/min (in 24 uren)</t>
  </si>
  <si>
    <t>amiodarone 10 mg in 12 ml glucose 5%, 0,5 ml/uur = 6,9 microg/kg/min (in 24 uren)</t>
  </si>
  <si>
    <t>amiodarone 10 mg in 12 ml glucose 5%, 1 ml/uur = 14 microg/kg/min (in 12 uren)</t>
  </si>
  <si>
    <t>amiodarone 10 mg in 24 ml glucose 5%, 0,5 ml/uur = 3,5 microg/kg/min (in 48 uren)</t>
  </si>
  <si>
    <t>amiodarone 10 mg in 24 ml glucose 5%, 1 ml/uur = 6,9 microg/kg/min (in 24 uren)</t>
  </si>
  <si>
    <t>amiodarone 10 mg in 24 ml glucose 10%, 0,5 ml/uur = 3,5 microg/kg/min (in 48 uren)</t>
  </si>
  <si>
    <t>amiodarone 10 mg in 12 ml glucose 10%, 1 ml/uur = 14 microg/kg/min (in 12 uren)</t>
  </si>
  <si>
    <t>amiodarone 10 mg in 24 ml glucose 10%, 1 ml/uur = 6,9 microg/kg/min (in 24 uren)</t>
  </si>
  <si>
    <t>amiodarone 15 mg in 24 ml glucose 5%, 1 ml/uur = 10 microg/kg/min (in 24 uren)</t>
  </si>
  <si>
    <t>amiodarone 15 mg in 24 ml glucose 10%, 1 ml/uur = 10 microg/kg/min (in 24 uren)</t>
  </si>
  <si>
    <t>amiodarone 10 mg in 12 ml glucose 10%, 0,5 ml/uur = 14 microg/kg/min (in 24 uren)</t>
  </si>
  <si>
    <t>clonidine 0,0105 mg in 12 ml NaCl 0,9%, 0,5 ml/uur = 0,44 microg/kg/uur (in 24 uren)</t>
  </si>
  <si>
    <t>clonidine 0,0105 mg in 24 ml NaCl 0,9%, 0,5 ml/uur = 0,22 microg/kg/uur (in 48 uren)</t>
  </si>
  <si>
    <t>clonidine 0,0105 mg in 12 ml NaCl 0,9%, 1 ml/uur = 0,88 microg/kg/uur (in 12 uren)</t>
  </si>
  <si>
    <t>clonidine 0,0105 mg in 24 ml NaCl 0,9%, 1 ml/uur = 0,44 microg/kg/uur (in 24 uren)</t>
  </si>
  <si>
    <t>dobutamine 1,25 mg in 12 ml glucose 10%, 0,5 ml/uur = 1,7 microg/kg/min (in 24 uren)</t>
  </si>
  <si>
    <t>dobutamine 150 mg in 12 ml glucose 10%, 0,5 ml/uur = 21 microg/kg/min (in 24 uren)</t>
  </si>
  <si>
    <t>doxapram 24 mg in 12 ml , 0,5 ml/uur = 0,2 mg/kg/uur (in 24 uren)</t>
  </si>
  <si>
    <t>epoprostenol 0,06 mg in 24 ml , 0,5 ml/uur = 21 nanog/kg/min (in 48 uren)</t>
  </si>
  <si>
    <t>epoprostenol 0,06 mg in 12 ml , 1 ml/uur = 83 nanog/kg/min (in 12 uren)</t>
  </si>
  <si>
    <t>epoprostenol 0,06 mg in 24 ml , 1 ml/uur = 42 nanog/kg/min (in 24 uren)</t>
  </si>
  <si>
    <t>epoprostenol 0,12 mg in 12 ml , 0,5 ml/uur = 17 nanog/kg/min (in 24 uren)</t>
  </si>
  <si>
    <t>furosemide 3 mg in 24 ml glucose 5%, 1 ml/uur = 3 mg/kg/dag (in 24 uren)</t>
  </si>
  <si>
    <t>furosemide 3 mg in 24 ml glucose 10%, 1 ml/uur = 3 mg/kg/dag (in 24 uren)</t>
  </si>
  <si>
    <t>furosemide 2 mg in 12 ml glucose 10%, 0,5 ml/uur = 4 mg/kg/dag (in 24 uren)</t>
  </si>
  <si>
    <t>insuline 0,1 IE in 12 ml NaCl 0,9%, 0,5 ml/uur = 0,0083 IE/kg/uur (in 24 uren)</t>
  </si>
  <si>
    <t>isoprenaline 11 mg in 12 ml glucose 10%, 0,5 ml/uur = 1,5 microg/kg/min (in 24 uren)</t>
  </si>
  <si>
    <t>labetalol 60 mg in 12 ml glucose 10%, 0,5 ml/uur = 0,5 mg/kg/uur (in 24 uren)</t>
  </si>
  <si>
    <t>midazolam 0,5 mg in 12 ml glucose 10%, 0,5 ml/uur = 0,042 mg/kg/uur (in 24 uren)</t>
  </si>
  <si>
    <t>nicardipine 12 mg in 12 ml glucose 10%, 0,5 ml/uur = 1,7 microg/kg/min (in 24 uren)</t>
  </si>
  <si>
    <t>noradrenaline 12 mg in 12 ml glucose 10%, 0,5 ml/uur = 1,7 microg/kg/min (in 24 uren)</t>
  </si>
  <si>
    <t>rocuronium 4 mg in 12 ml glucose 10%, 0,5 ml/uur = 0,33 mg/kg/uur (in 24 uren)</t>
  </si>
  <si>
    <t>rocuronium 120 mg in 12 ml glucose 10%, 0,5 ml/uur = 1 mg/kg/uur (in 24 uren)</t>
  </si>
  <si>
    <t>adrenaline 0,007 mg in 12 ml glucose 10%, 0,5 ml/uur = 0,0049 microg/kg/min (in 24 uren)</t>
  </si>
  <si>
    <t xml:space="preserve"> 28-9-2017          adrenaline 0,007 mg     in 12 ml glucose 10%   (12 ml extra)  0,5 ml/uur  0,0049 microg/kg/min     Exp: 29-9-2017 </t>
  </si>
  <si>
    <t xml:space="preserve"> 28-9-2017          adrenaline 0,1 mg     in 12 ml glucose 10%   (12 ml extra)  0,5 ml/uur  0,069 microg/kg/min     Exp: 29-9-2017 </t>
  </si>
  <si>
    <t xml:space="preserve"> 28-9-2017          adrenaline 0,1 mg     in 12 ml glucose 5%   (12 ml extra)  0,5 ml/uur  0,069 microg/kg/min     Exp: 29-9-2017 </t>
  </si>
  <si>
    <t xml:space="preserve"> 28-9-2017          adrenaline 0,1 mg     in 12 ml glucose 5%   (12 ml extra)  1 ml/uur  0,14 microg/kg/min     Exp: 29-9-2017 </t>
  </si>
  <si>
    <t xml:space="preserve"> 28-9-2017          adrenaline 0,1 mg     in 24 ml glucose 5%   (12 ml extra)  0,5 ml/uur  0,035 microg/kg/min     Exp: 29-9-2017 </t>
  </si>
  <si>
    <t xml:space="preserve"> 28-9-2017          adrenaline 0,1 mg     in 24 ml glucose 5%   (12 ml extra)  1 ml/uur  0,069 microg/kg/min     Exp: 29-9-2017 </t>
  </si>
  <si>
    <t>adrenaline 0,007 mg in 12 ml glucose 5%, 0,5 ml/uur = 0,0049 microg/kg/min (in 24 uren)</t>
  </si>
  <si>
    <t xml:space="preserve"> 28-9-2017          adrenaline 0,007 mg     in 12 ml glucose 5%   (12 ml extra)  0,5 ml/uur  0,0049 microg/kg/min     Exp: 29-9-2017 </t>
  </si>
  <si>
    <t>adrenaline 0,006 mg in 24 ml glucose 10%, 0,5 ml/uur = 0,0021 microg/kg/min (in 48 uren)</t>
  </si>
  <si>
    <t xml:space="preserve"> 28-9-2017          adrenaline 0,006 mg     in 24 ml glucose 10%   (12 ml extra)  0,5 ml/uur  0,0021 microg/kg/min     Exp: 29-9-2017 </t>
  </si>
  <si>
    <t>adrenaline 0,007 mg in 12 ml glucose 10%, 1 ml/uur = 0,0097 microg/kg/min (in 12 uren)</t>
  </si>
  <si>
    <t xml:space="preserve"> 28-9-2017          adrenaline 0,007 mg     in 12 ml glucose 10%   (12 ml extra)  1 ml/uur  0,0097 microg/kg/min     Exp: 29-9-2017 </t>
  </si>
  <si>
    <t xml:space="preserve"> 28-9-2017          adrenaline 0,1 mg     in 24 ml glucose 10%   (12 ml extra)  0,5 ml/uur  0,035 microg/kg/min     Exp: 29-9-2017 </t>
  </si>
  <si>
    <t xml:space="preserve"> 28-9-2017          adrenaline 0,1 mg     in 12 ml glucose 10%   (12 ml extra)  1 ml/uur  0,14 microg/kg/min     Exp: 29-9-2017 </t>
  </si>
  <si>
    <t xml:space="preserve"> 28-9-2017          adrenaline 0,1 mg     in 24 ml glucose 10%   (12 ml extra)  1 ml/uur  0,069 microg/kg/min     Exp: 29-9-2017 </t>
  </si>
  <si>
    <t>adrenaline 0,006 mg in 24 ml glucose 5%, 0,5 ml/uur = 0,0021 microg/kg/min (in 48 uren)</t>
  </si>
  <si>
    <t xml:space="preserve"> 28-9-2017          adrenaline 0,006 mg     in 24 ml glucose 5%   (12 ml extra)  0,5 ml/uur  0,0021 microg/kg/min     Exp: 29-9-2017 </t>
  </si>
  <si>
    <t>adrenaline 0,007 mg in 12 ml glucose 5%, 1 ml/uur = 0,0097 microg/kg/min (in 12 uren)</t>
  </si>
  <si>
    <t xml:space="preserve"> 28-9-2017          adrenaline 0,007 mg     in 12 ml glucose 5%   (12 ml extra)  1 ml/uur  0,0097 microg/kg/min     Exp: 29-9-2017 </t>
  </si>
  <si>
    <t>adrenaline 0,007 mg in 24 ml glucose 5%, 1 ml/uur = 0,0049 microg/kg/min (in 24 uren)</t>
  </si>
  <si>
    <t xml:space="preserve"> 28-9-2017          adrenaline 0,007 mg     in 24 ml glucose 5%   (12 ml extra)  1 ml/uur  0,0049 microg/kg/min     Exp: 29-9-2017 </t>
  </si>
  <si>
    <t>adrenaline 0,007 mg in 24 ml glucose 10%, 1 ml/uur = 0,0049 microg/kg/min (in 24 uren)</t>
  </si>
  <si>
    <t xml:space="preserve"> 28-9-2017          adrenaline 0,007 mg     in 24 ml glucose 10%   (12 ml extra)  1 ml/uur  0,0049 microg/kg/min     Exp: 29-9-2017 </t>
  </si>
  <si>
    <t>adrenaline 0,004 mg in 12 ml glucose 10%, 0,5 ml/uur = 0,0056 microg/kg/min (in 24 uren)</t>
  </si>
  <si>
    <t xml:space="preserve"> 28-9-2017          adrenaline 0,004 mg     in 12 ml glucose 10%   (12 ml extra)  0,5 ml/uur  0,0056 microg/kg/min     Exp: 29-9-2017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</si>
  <si>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</si>
  <si>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adrenaline 0,04 mg in 12 ml glucose 10%, 0,5 ml/uur = 0,0056 microg/kg/min (in 24 uren)</t>
  </si>
  <si>
    <t xml:space="preserve"> 28-9-2017          adrenaline 0,04 mg     in 12 ml glucose 10%   (12 ml extra)  0,5 ml/uur  0,0056 microg/kg/min     Exp: 29-9-2017 </t>
  </si>
  <si>
    <t xml:space="preserve"> 28-9-2017          adrenaline 0,04 mg     in 12 ml glucose 10%   (12 ml extra)  0,5 ml/uur  0,056 microg/kg/min     Exp: 29-9-2017 </t>
  </si>
  <si>
    <t>adrenaline 0,72 mg in 12 ml glucose 10%, 0,5 ml/uur = 0,1 microg/kg/min (in 24 uren)</t>
  </si>
  <si>
    <t xml:space="preserve"> 28-9-2017          adrenaline 0,72 mg     in 12 ml glucose 10%   (12 ml extra)  0,5 ml/uur  0,1 microg/kg/min     Exp: 29-9-2017 </t>
  </si>
  <si>
    <t xml:space="preserve"> 28-9-2017          alprostadil 0,02 mg     in 12 ml glucose 10%   (12 ml extra)  0,5 ml/uur  14 nanog/kg/min     Exp: 29-9-2017 </t>
  </si>
  <si>
    <t xml:space="preserve"> 28-9-2017          alprostadil 0,05 mg     in 12 ml glucose 10%   (12 ml extra)  0,5 ml/uur  35 nanog/kg/min     Exp: 29-9-2017 </t>
  </si>
  <si>
    <t xml:space="preserve"> 28-9-2017          alprostadil 0,05 mg     in 12 ml glucose 5%   (12 ml extra)  0,5 ml/uur  35 nanog/kg/min     Exp: 29-9-2017 </t>
  </si>
  <si>
    <t xml:space="preserve"> 28-9-2017          alprostadil 0,05 mg     in 12 ml glucose 5%   (12 ml extra)  1 ml/uur  69 nanog/kg/min     Exp: 29-9-2017 </t>
  </si>
  <si>
    <t xml:space="preserve"> 28-9-2017          alprostadil 0,05 mg     in 24 ml glucose 5%   (12 ml extra)  0,5 ml/uur  17 nanog/kg/min     Exp: 29-9-2017 </t>
  </si>
  <si>
    <t xml:space="preserve"> 28-9-2017          alprostadil 0,05 mg     in 24 ml glucose 5%   (12 ml extra)  1 ml/uur  35 nanog/kg/min     Exp: 29-9-2017 </t>
  </si>
  <si>
    <t xml:space="preserve"> 28-9-2017          alprostadil 0,02 mg     in 12 ml glucose 5%   (12 ml extra)  0,5 ml/uur  14 nanog/kg/min     Exp: 29-9-2017 </t>
  </si>
  <si>
    <t xml:space="preserve"> 28-9-2017          alprostadil 0,04 mg     in 24 ml glucose 10%   (12 ml extra)  0,5 ml/uur  14 nanog/kg/min     Exp: 29-9-2017 </t>
  </si>
  <si>
    <t>alprostadil 0,02 mg in 12 ml glucose 10%, 1 ml/uur = 28 nanog/kg/min (in 12 uren)</t>
  </si>
  <si>
    <t xml:space="preserve"> 28-9-2017          alprostadil 0,02 mg     in 12 ml glucose 10%   (12 ml extra)  1 ml/uur  28 nanog/kg/min     Exp: 29-9-2017 </t>
  </si>
  <si>
    <t xml:space="preserve"> 28-9-2017          alprostadil 0,05 mg     in 24 ml glucose 10%   (12 ml extra)  0,5 ml/uur  17 nanog/kg/min     Exp: 29-9-2017 </t>
  </si>
  <si>
    <t xml:space="preserve"> 28-9-2017          alprostadil 0,05 mg     in 12 ml glucose 10%   (12 ml extra)  1 ml/uur  69 nanog/kg/min     Exp: 29-9-2017 </t>
  </si>
  <si>
    <t xml:space="preserve"> 28-9-2017          alprostadil 0,05 mg     in 24 ml glucose 10%   (12 ml extra)  1 ml/uur  35 nanog/kg/min     Exp: 29-9-2017 </t>
  </si>
  <si>
    <t xml:space="preserve"> 28-9-2017          alprostadil 0,04 mg     in 24 ml glucose 5%   (12 ml extra)  0,5 ml/uur  14 nanog/kg/min     Exp: 29-9-2017 </t>
  </si>
  <si>
    <t>alprostadil 0,02 mg in 12 ml glucose 5%, 1 ml/uur = 28 nanog/kg/min (in 12 uren)</t>
  </si>
  <si>
    <t xml:space="preserve"> 28-9-2017          alprostadil 0,02 mg     in 12 ml glucose 5%   (12 ml extra)  1 ml/uur  28 nanog/kg/min     Exp: 29-9-2017 </t>
  </si>
  <si>
    <t xml:space="preserve"> 28-9-2017          alprostadil 0,04 mg     in 24 ml glucose 5%   (12 ml extra)  1 ml/uur  28 nanog/kg/min     Exp: 29-9-2017 </t>
  </si>
  <si>
    <t xml:space="preserve"> 28-9-2017          alprostadil 0,04 mg     in 24 ml glucose 10%   (12 ml extra)  1 ml/uur  28 nanog/kg/min     Exp: 29-9-2017 </t>
  </si>
  <si>
    <t xml:space="preserve"> 28-9-2017          alprostadil 0,02 mg     in 12 ml glucose 10%   (12 ml extra)  0,5 ml/uur  28 nanog/kg/min     Exp: 29-9-2017 </t>
  </si>
  <si>
    <t>alprostadil 0,02 mg in 12 ml glucose 10%, 0,5 ml/uur = 2,8 nanog/kg/min (in 24 uren)</t>
  </si>
  <si>
    <t xml:space="preserve"> 28-9-2017          alprostadil 0,02 mg     in 12 ml glucose 10%   (12 ml extra)  0,5 ml/uur  2,8 nanog/kg/min     Exp: 29-9-2017 </t>
  </si>
  <si>
    <t>alprostadil 0,2 mg in 12 ml glucose 10%, 0,5 ml/uur = 28 nanog/kg/min (in 24 uren)</t>
  </si>
  <si>
    <t xml:space="preserve"> 28-9-2017          alprostadil 0,2 mg     in 12 ml glucose 10%   (12 ml extra)  0,5 ml/uur  28 nanog/kg/min     Exp: 29-9-2017 </t>
  </si>
  <si>
    <t xml:space="preserve"> 28-9-2017          amiodarone 10 mg     in 12 ml glucose 10%   (12 ml extra)  0,5 ml/uur  6,9 microg/kg/min     Exp: 29-9-2017 </t>
  </si>
  <si>
    <t xml:space="preserve"> 28-9-2017          amiodarone 10 mg     in 12 ml glucose 5%   (12 ml extra)  0,5 ml/uur  6,9 microg/kg/min     Exp: 29-9-2017 </t>
  </si>
  <si>
    <t xml:space="preserve"> 28-9-2017          amiodarone 10 mg     in 12 ml glucose 5%   (12 ml extra)  1 ml/uur  14 microg/kg/min     Exp: 29-9-2017 </t>
  </si>
  <si>
    <t xml:space="preserve"> 28-9-2017          amiodarone 10 mg     in 24 ml glucose 5%   (12 ml extra)  0,5 ml/uur  3,5 microg/kg/min     Exp: 29-9-2017 </t>
  </si>
  <si>
    <t xml:space="preserve"> 28-9-2017          amiodarone 10 mg     in 24 ml glucose 5%   (12 ml extra)  1 ml/uur  6,9 microg/kg/min     Exp: 29-9-2017 </t>
  </si>
  <si>
    <t>amiodarone 15 mg in 24 ml glucose 10%, 0,5 ml/uur = 5,2 microg/kg/min (in 48 uren)</t>
  </si>
  <si>
    <t xml:space="preserve"> 28-9-2017          amiodarone 15 mg     in 24 ml glucose 10%   (12 ml extra)  0,5 ml/uur  5,2 microg/kg/min     Exp: 29-9-2017 </t>
  </si>
  <si>
    <t xml:space="preserve"> 28-9-2017          amiodarone 10 mg     in 12 ml glucose 10%   (12 ml extra)  1 ml/uur  14 microg/kg/min     Exp: 29-9-2017 </t>
  </si>
  <si>
    <t xml:space="preserve"> 28-9-2017          amiodarone 10 mg     in 24 ml glucose 10%   (12 ml extra)  0,5 ml/uur  3,5 microg/kg/min     Exp: 29-9-2017 </t>
  </si>
  <si>
    <t xml:space="preserve"> 28-9-2017          amiodarone 10 mg     in 24 ml glucose 10%   (12 ml extra)  1 ml/uur  6,9 microg/kg/min     Exp: 29-9-2017 </t>
  </si>
  <si>
    <t>amiodarone 15 mg in 24 ml glucose 5%, 0,5 ml/uur = 5,2 microg/kg/min (in 48 uren)</t>
  </si>
  <si>
    <t xml:space="preserve"> 28-9-2017          amiodarone 15 mg     in 24 ml glucose 5%   (12 ml extra)  0,5 ml/uur  5,2 microg/kg/min     Exp: 29-9-2017 </t>
  </si>
  <si>
    <t xml:space="preserve"> 28-9-2017          amiodarone 15 mg     in 24 ml glucose 5%   (12 ml extra)  1 ml/uur  10 microg/kg/min     Exp: 29-9-2017 </t>
  </si>
  <si>
    <t xml:space="preserve"> 28-9-2017          amiodarone 15 mg     in 24 ml glucose 10%   (12 ml extra)  1 ml/uur  10 microg/kg/min     Exp: 29-9-2017 </t>
  </si>
  <si>
    <t xml:space="preserve"> 28-9-2017          amiodarone 10 mg     in 12 ml glucose 10%   (12 ml extra)  0,5 ml/uur  14 microg/kg/min     Exp: 29-9-2017 </t>
  </si>
  <si>
    <t>amiodarone 10 mg in 12 ml glucose 10%, 0,5 ml/uur = 1,4 microg/kg/min (in 24 uren)</t>
  </si>
  <si>
    <t xml:space="preserve"> 28-9-2017          amiodarone 10 mg     in 12 ml glucose 10%   (12 ml extra)  0,5 ml/uur  1,4 microg/kg/min     Exp: 29-9-2017 </t>
  </si>
  <si>
    <t>amiodarone 110 mg in 12 ml glucose 10%, 0,5 ml/uur = 15 microg/kg/min (in 24 uren)</t>
  </si>
  <si>
    <t xml:space="preserve"> 28-9-2017          amiodarone 110 mg     in 12 ml glucose 10%   (12 ml extra)  0,5 ml/uur  15 microg/kg/min     Exp: 29-9-2017 </t>
  </si>
  <si>
    <t>1 ml/uur EPIDURAAL</t>
  </si>
  <si>
    <t xml:space="preserve"> 28-9-2017          bupivacaine EPIDURAAL 0 ml     in 24 ml NaCl 0,9%   (12 ml extra)  1 ml/uur  1 ml/uur     Exp: 29-9-2017 </t>
  </si>
  <si>
    <t xml:space="preserve"> 28-9-2017          bupivacaine EPIDURAAL 2 ml     in 24 ml NaCl 0,9%   (12 ml extra)  1 ml/uur  1 ml/uur     Exp: 29-9-2017 </t>
  </si>
  <si>
    <t xml:space="preserve"> 28-9-2017          bupivacaine EPIDURAAL 2 ml     in 24 ml NaCl 0,9%   (12 ml extra)  0,5 ml/uur  0,5 ml/uur     Exp: 29-9-2017 </t>
  </si>
  <si>
    <t xml:space="preserve"> 28-9-2017          bupivacaine EPIDURAAL 2 ml     in 12 ml NaCl 0,9%   (12 ml extra)  1 ml/uur  1 ml/uur     Exp: 29-9-2017 </t>
  </si>
  <si>
    <t xml:space="preserve"> 28-9-2017          bupivacaine EPIDURAAL 2 ml     in 12 ml NaCl 0,9%   (12 ml extra)  0,5 ml/uur  0,5 ml/uur     Exp: 29-9-2017 </t>
  </si>
  <si>
    <t xml:space="preserve"> 28-9-2017          bupivacaine EPIDURAAL 0 ml     in 12 ml NaCl 0,9%   (12 ml extra)  1 ml/uur  1 ml/uur     Exp: 29-9-2017 </t>
  </si>
  <si>
    <t xml:space="preserve"> 28-9-2017          bupivacaine EPIDURAAL 0 ml     in 24 ml NaCl 0,9%   (12 ml extra)  0,5 ml/uur  0,5 ml/uur     Exp: 29-9-2017 </t>
  </si>
  <si>
    <t xml:space="preserve"> 28-9-2017          bupivacaine EPIDURAAL 0 ml     in 12 ml NaCl 0,9%   (12 ml extra)  0,5 ml/uur  0,5 ml/uur     Exp: 29-9-2017 </t>
  </si>
  <si>
    <t xml:space="preserve"> 28-9-2017          bupivacaine EPIDURAAL 0,5 ml     in 24 ml NaCl 0,9%   (12 ml extra)  1 ml/uur  1 ml/uur     Exp: 29-9-2017 </t>
  </si>
  <si>
    <t xml:space="preserve"> 28-9-2017          bupivacaine EPIDURAAL 5 ml     in 24 ml NaCl 0,9%   (12 ml extra)  1 ml/uur  1 ml/uur     Exp: 29-9-2017 </t>
  </si>
  <si>
    <t>clonidine 0,0015 mg in 12 ml NaCl 0,9%, 0,5 ml/uur = 0,063 microg/kg/uur (in 24 uren)</t>
  </si>
  <si>
    <t xml:space="preserve"> 28-9-2017          clonidine 0,0015 mg     in 12 ml NaCl 0,9%   (12 ml extra)  0,5 ml/uur  0,063 microg/kg/uur     Exp: 29-9-2017 </t>
  </si>
  <si>
    <t xml:space="preserve"> 28-9-2017          clonidine 0,0105 mg     in 12 ml NaCl 0,9%   (12 ml extra)  0,5 ml/uur  0,44 microg/kg/uur     Exp: 29-9-2017 </t>
  </si>
  <si>
    <t xml:space="preserve"> 28-9-2017          clonidine 0,0105 mg     in 12 ml NaCl 0,9%   (12 ml extra)  1 ml/uur  0,88 microg/kg/uur     Exp: 29-9-2017 </t>
  </si>
  <si>
    <t xml:space="preserve"> 28-9-2017          clonidine 0,0105 mg     in 24 ml NaCl 0,9%   (12 ml extra)  0,5 ml/uur  0,22 microg/kg/uur     Exp: 29-9-2017 </t>
  </si>
  <si>
    <t xml:space="preserve"> 28-9-2017          clonidine 0,0105 mg     in 24 ml NaCl 0,9%   (12 ml extra)  1 ml/uur  0,44 microg/kg/uur     Exp: 29-9-2017 </t>
  </si>
  <si>
    <t>clonidine 0,0015 mg in 24 ml NaCl 0,9%, 0,5 ml/uur = 0,031 microg/kg/uur (in 48 uren)</t>
  </si>
  <si>
    <t xml:space="preserve"> 28-9-2017          clonidine 0,0015 mg     in 24 ml NaCl 0,9%   (12 ml extra)  0,5 ml/uur  0,031 microg/kg/uur     Exp: 29-9-2017 </t>
  </si>
  <si>
    <t>clonidine 0,0015 mg in 12 ml NaCl 0,9%, 1 ml/uur = 0,13 microg/kg/uur (in 12 uren)</t>
  </si>
  <si>
    <t xml:space="preserve"> 28-9-2017          clonidine 0,0015 mg     in 12 ml NaCl 0,9%   (12 ml extra)  1 ml/uur  0,13 microg/kg/uur     Exp: 29-9-2017 </t>
  </si>
  <si>
    <t>clonidine 0,0015 mg in 24 ml NaCl 0,9%, 1 ml/uur = 0,063 microg/kg/uur (in 24 uren)</t>
  </si>
  <si>
    <t xml:space="preserve"> 28-9-2017          clonidine 0,0015 mg     in 24 ml NaCl 0,9%   (12 ml extra)  1 ml/uur  0,063 microg/kg/uur     Exp: 29-9-2017 </t>
  </si>
  <si>
    <t>clonidine 0,0015 mg in 12 ml NaCl 0,9%, 0,5 ml/uur = 0,13 microg/kg/uur (in 24 uren)</t>
  </si>
  <si>
    <t xml:space="preserve"> 28-9-2017          clonidine 0,0015 mg     in 12 ml NaCl 0,9%   (12 ml extra)  0,5 ml/uur  0,13 microg/kg/uur     Exp: 29-9-2017 </t>
  </si>
  <si>
    <t>clonidine 0,003 mg in 12 ml NaCl 0,9%, 0,5 ml/uur = 0,025 microg/kg/uur (in 24 uren)</t>
  </si>
  <si>
    <t xml:space="preserve"> 28-9-2017          clonidine 0,003 mg     in 12 ml NaCl 0,9%   (12 ml extra)  0,5 ml/uur  0,025 microg/kg/uur     Exp: 29-9-2017 </t>
  </si>
  <si>
    <t xml:space="preserve"> 28-9-2017          clonidine 0,003 mg     in 12 ml NaCl 0,9%   (12 ml extra)  0,5 ml/uur  0,25 microg/kg/uur     Exp: 29-9-2017 </t>
  </si>
  <si>
    <t>clonidine 0,24 mg in 12 ml NaCl 0,9%, 0,5 ml/uur = 2 microg/kg/uur (in 24 uren)</t>
  </si>
  <si>
    <t xml:space="preserve"> 28-9-2017          clonidine 0,24 mg     in 12 ml NaCl 0,9%   (12 ml extra)  0,5 ml/uur  2 microg/kg/uur     Exp: 29-9-2017 </t>
  </si>
  <si>
    <t>dobutamine 0,25 mg in 12 ml glucose 10%, 0,5 ml/uur = 0,17 microg/kg/min (in 24 uren)</t>
  </si>
  <si>
    <t xml:space="preserve"> 28-9-2017          dobutamine 0,25 mg     in 12 ml glucose 10%   (12 ml extra)  0,5 ml/uur  0,17 microg/kg/min     Exp: 29-9-2017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</si>
  <si>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</si>
  <si>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 xml:space="preserve"> 28-9-2017          dobutamine 5 mg     in 12 ml glucose 10%   (12 ml extra)  0,5 ml/uur  3,5 microg/kg/min     Exp: 29-9-2017 </t>
  </si>
  <si>
    <t xml:space="preserve"> 28-9-2017          dobutamine 5 mg     in 12 ml glucose 5%   (12 ml extra)  0,5 ml/uur  3,5 microg/kg/min     Exp: 29-9-2017 </t>
  </si>
  <si>
    <t xml:space="preserve"> 28-9-2017          dobutamine 5 mg     in 12 ml glucose 5%   (12 ml extra)  1 ml/uur  6,9 microg/kg/min     Exp: 29-9-2017 </t>
  </si>
  <si>
    <t xml:space="preserve"> 28-9-2017          dobutamine 5 mg     in 24 ml glucose 5%   (12 ml extra)  0,5 ml/uur  1,7 microg/kg/min     Exp: 29-9-2017 </t>
  </si>
  <si>
    <t xml:space="preserve"> 28-9-2017          dobutamine 5 mg     in 24 ml glucose 5%   (12 ml extra)  1 ml/uur  3,5 microg/kg/min     Exp: 29-9-2017 </t>
  </si>
  <si>
    <t>dobutamine 0,25 mg in 12 ml glucose 5%, 0,5 ml/uur = 0,17 microg/kg/min (in 24 uren)</t>
  </si>
  <si>
    <t xml:space="preserve"> 28-9-2017          dobutamine 0,25 mg     in 12 ml glucose 5%   (12 ml extra)  0,5 ml/uur  0,17 microg/kg/min     Exp: 29-9-2017 </t>
  </si>
  <si>
    <t>dobutamine 0,25 mg in 24 ml glucose 10%, 0,5 ml/uur = 0,087 microg/kg/min (in 48 uren)</t>
  </si>
  <si>
    <t xml:space="preserve"> 28-9-2017          dobutamine 0,25 mg     in 24 ml glucose 10%   (12 ml extra)  0,5 ml/uur  0,087 microg/kg/min     Exp: 29-9-2017 </t>
  </si>
  <si>
    <t>dobutamine 0,25 mg in 12 ml glucose 10%, 1 ml/uur = 0,35 microg/kg/min (in 12 uren)</t>
  </si>
  <si>
    <t xml:space="preserve"> 28-9-2017          dobutamine 0,25 mg     in 12 ml glucose 10%   (12 ml extra)  1 ml/uur  0,35 microg/kg/min     Exp: 29-9-2017 </t>
  </si>
  <si>
    <t xml:space="preserve"> 28-9-2017          dobutamine 5 mg     in 24 ml glucose 10%   (12 ml extra)  0,5 ml/uur  1,7 microg/kg/min     Exp: 29-9-2017 </t>
  </si>
  <si>
    <t xml:space="preserve"> 28-9-2017          dobutamine 5 mg     in 12 ml glucose 10%   (12 ml extra)  1 ml/uur  6,9 microg/kg/min     Exp: 29-9-2017 </t>
  </si>
  <si>
    <t xml:space="preserve"> 28-9-2017          dobutamine 5 mg     in 24 ml glucose 10%   (12 ml extra)  1 ml/uur  3,5 microg/kg/min     Exp: 29-9-2017 </t>
  </si>
  <si>
    <t>dobutamine 0,25 mg in 24 ml glucose 5%, 0,5 ml/uur = 0,087 microg/kg/min (in 48 uren)</t>
  </si>
  <si>
    <t xml:space="preserve"> 28-9-2017          dobutamine 0,25 mg     in 24 ml glucose 5%   (12 ml extra)  0,5 ml/uur  0,087 microg/kg/min     Exp: 29-9-2017 </t>
  </si>
  <si>
    <t>dobutamine 0,25 mg in 12 ml glucose 5%, 1 ml/uur = 0,35 microg/kg/min (in 12 uren)</t>
  </si>
  <si>
    <t xml:space="preserve"> 28-9-2017          dobutamine 0,25 mg     in 12 ml glucose 5%   (12 ml extra)  1 ml/uur  0,35 microg/kg/min     Exp: 29-9-2017 </t>
  </si>
  <si>
    <t>dobutamine 0,25 mg in 24 ml glucose 5%, 1 ml/uur = 0,17 microg/kg/min (in 24 uren)</t>
  </si>
  <si>
    <t xml:space="preserve"> 28-9-2017          dobutamine 0,25 mg     in 24 ml glucose 5%   (12 ml extra)  1 ml/uur  0,17 microg/kg/min     Exp: 29-9-2017 </t>
  </si>
  <si>
    <t>dobutamine 0,25 mg in 24 ml glucose 10%, 1 ml/uur = 0,17 microg/kg/min (in 24 uren)</t>
  </si>
  <si>
    <t xml:space="preserve"> 28-9-2017          dobutamine 0,25 mg     in 24 ml glucose 10%   (12 ml extra)  1 ml/uur  0,17 microg/kg/min     Exp: 29-9-2017 </t>
  </si>
  <si>
    <t>dobutamine 0,125 mg in 12 ml glucose 10%, 0,5 ml/uur = 0,17 microg/kg/min (in 24 uren)</t>
  </si>
  <si>
    <t xml:space="preserve"> 28-9-2017          dobutamine 0,125 mg     in 12 ml glucose 10%   (12 ml extra)  0,5 ml/uur  0,17 microg/kg/min     Exp: 29-9-2017 </t>
  </si>
  <si>
    <t>dobutamine 1,25 mg in 12 ml glucose 10%, 0,5 ml/uur = 0,17 microg/kg/min (in 24 uren)</t>
  </si>
  <si>
    <t xml:space="preserve"> 28-9-2017          dobutamine 1,25 mg     in 12 ml glucose 10%   (12 ml extra)  0,5 ml/uur  0,17 microg/kg/min     Exp: 29-9-2017 </t>
  </si>
  <si>
    <t xml:space="preserve"> 28-9-2017          dobutamine 1,25 mg     in 12 ml glucose 10%   (12 ml extra)  0,5 ml/uur  1,7 microg/kg/min     Exp: 29-9-2017 </t>
  </si>
  <si>
    <t xml:space="preserve"> 28-9-2017          dobutamine 150 mg     in 12 ml glucose 10%   (12 ml extra)  0,5 ml/uur  21 microg/kg/min     Exp: 29-9-2017 </t>
  </si>
  <si>
    <t>dopamine 0,4 mg in 12 ml glucose 10%, 0,5 ml/uur = 0,28 microg/kg/min (in 24 uren)</t>
  </si>
  <si>
    <t xml:space="preserve"> 28-9-2017          dopamine 0,4 mg     in 12 ml glucose 10%   (12 ml extra)  0,5 ml/uur  0,28 microg/kg/min     Exp: 29-9-2017 </t>
  </si>
  <si>
    <t xml:space="preserve"> 28-9-2017          dopamine 2 mg     in 12 ml glucose 10%   (12 ml extra)  0,5 ml/uur  1,4 microg/kg/min     Exp: 29-9-2017 </t>
  </si>
  <si>
    <t xml:space="preserve"> 28-9-2017          dopamine 2 mg     in 12 ml glucose 5%   (12 ml extra)  0,5 ml/uur  1,4 microg/kg/min     Exp: 29-9-2017 </t>
  </si>
  <si>
    <t xml:space="preserve"> 28-9-2017          dopamine 2 mg     in 12 ml glucose 5%   (12 ml extra)  1 ml/uur  2,8 microg/kg/min     Exp: 29-9-2017 </t>
  </si>
  <si>
    <t xml:space="preserve"> 28-9-2017          dopamine 2 mg     in 24 ml glucose 5%   (12 ml extra)  0,5 ml/uur  0,69 microg/kg/min     Exp: 29-9-2017 </t>
  </si>
  <si>
    <t xml:space="preserve"> 28-9-2017          dopamine 2 mg     in 24 ml glucose 5%   (12 ml extra)  1 ml/uur  1,4 microg/kg/min     Exp: 29-9-2017 </t>
  </si>
  <si>
    <t>dopamine 0,4 mg in 12 ml glucose 5%, 0,5 ml/uur = 0,28 microg/kg/min (in 24 uren)</t>
  </si>
  <si>
    <t xml:space="preserve"> 28-9-2017          dopamine 0,4 mg     in 12 ml glucose 5%   (12 ml extra)  0,5 ml/uur  0,28 microg/kg/min     Exp: 29-9-2017 </t>
  </si>
  <si>
    <t>dopamine 0,4 mg in 24 ml glucose 10%, 0,5 ml/uur = 0,14 microg/kg/min (in 48 uren)</t>
  </si>
  <si>
    <t xml:space="preserve"> 28-9-2017          dopamine 0,4 mg     in 24 ml glucose 10%   (12 ml extra)  0,5 ml/uur  0,14 microg/kg/min     Exp: 29-9-2017 </t>
  </si>
  <si>
    <t>dopamine 0,4 mg in 12 ml glucose 10%, 1 ml/uur = 0,56 microg/kg/min (in 12 uren)</t>
  </si>
  <si>
    <t xml:space="preserve"> 28-9-2017          dopamine 0,4 mg     in 12 ml glucose 10%   (12 ml extra)  1 ml/uur  0,56 microg/kg/min     Exp: 29-9-2017 </t>
  </si>
  <si>
    <t xml:space="preserve"> 28-9-2017          dopamine 2 mg     in 24 ml glucose 10%   (12 ml extra)  0,5 ml/uur  0,69 microg/kg/min     Exp: 29-9-2017 </t>
  </si>
  <si>
    <t xml:space="preserve"> 28-9-2017          dopamine 2 mg     in 12 ml glucose 10%   (12 ml extra)  1 ml/uur  2,8 microg/kg/min     Exp: 29-9-2017 </t>
  </si>
  <si>
    <t xml:space="preserve"> 28-9-2017          dopamine 2 mg     in 24 ml glucose 10%   (12 ml extra)  1 ml/uur  1,4 microg/kg/min     Exp: 29-9-2017 </t>
  </si>
  <si>
    <t>dopamine 0,4 mg in 24 ml glucose 5%, 0,5 ml/uur = 0,14 microg/kg/min (in 48 uren)</t>
  </si>
  <si>
    <t xml:space="preserve"> 28-9-2017          dopamine 0,4 mg     in 24 ml glucose 5%   (12 ml extra)  0,5 ml/uur  0,14 microg/kg/min     Exp: 29-9-2017 </t>
  </si>
  <si>
    <t>dopamine 0,4 mg in 12 ml glucose 5%, 1 ml/uur = 0,56 microg/kg/min (in 12 uren)</t>
  </si>
  <si>
    <t xml:space="preserve"> 28-9-2017          dopamine 0,4 mg     in 12 ml glucose 5%   (12 ml extra)  1 ml/uur  0,56 microg/kg/min     Exp: 29-9-2017 </t>
  </si>
  <si>
    <t>dopamine 0,4 mg in 24 ml glucose 5%, 1 ml/uur = 0,28 microg/kg/min (in 24 uren)</t>
  </si>
  <si>
    <t xml:space="preserve"> 28-9-2017          dopamine 0,4 mg     in 24 ml glucose 5%   (12 ml extra)  1 ml/uur  0,28 microg/kg/min     Exp: 29-9-2017 </t>
  </si>
  <si>
    <t>dopamine 0,4 mg in 24 ml glucose 10%, 1 ml/uur = 0,28 microg/kg/min (in 24 uren)</t>
  </si>
  <si>
    <t xml:space="preserve"> 28-9-2017          dopamine 0,4 mg     in 24 ml glucose 10%   (12 ml extra)  1 ml/uur  0,28 microg/kg/min     Exp: 29-9-2017 </t>
  </si>
  <si>
    <t>dopamine 0,4 mg in 12 ml glucose 10%, 0,5 ml/uur = 0,56 microg/kg/min (in 24 uren)</t>
  </si>
  <si>
    <t xml:space="preserve"> 28-9-2017          dopamine 0,4 mg     in 12 ml glucose 10%   (12 ml extra)  0,5 ml/uur  0,56 microg/kg/min     Exp: 29-9-2017 </t>
  </si>
  <si>
    <t>dopamine 0,8 mg in 12 ml glucose 10%, 0,5 ml/uur = 0,11 microg/kg/min (in 24 uren)</t>
  </si>
  <si>
    <t xml:space="preserve"> 28-9-2017          dopamine 0,8 mg     in 12 ml glucose 10%   (12 ml extra)  0,5 ml/uur  0,11 microg/kg/min     Exp: 29-9-2017 </t>
  </si>
  <si>
    <t xml:space="preserve"> 28-9-2017          dopamine 0,8 mg     in 12 ml glucose 10%   (12 ml extra)  0,5 ml/uur  1,1 microg/kg/min     Exp: 29-9-2017 </t>
  </si>
  <si>
    <t>dopamine 144 mg in 12 ml glucose 10%, 0,5 ml/uur = 20 microg/kg/min (in 24 uren)</t>
  </si>
  <si>
    <t xml:space="preserve"> 28-9-2017          dopamine 144 mg     in 12 ml glucose 10%   (12 ml extra)  0,5 ml/uur  20 microg/kg/min     Exp: 29-9-2017 </t>
  </si>
  <si>
    <t>doxapram 24 mg in 12 ml , 0,5 ml/uur = 1 mg/kg/uur (in 24 uren)</t>
  </si>
  <si>
    <t xml:space="preserve"> 28-9-2017          doxapram 24 mg     in 12 ml   (12 ml extra)  0,5 ml/uur  1 mg/kg/uur     Exp: 29-9-2017 </t>
  </si>
  <si>
    <t xml:space="preserve"> 28-9-2017          doxapram 10 mg     in 12 ml   (12 ml extra)  0,5 ml/uur  0,42 mg/kg/uur     Exp: 29-9-2017 </t>
  </si>
  <si>
    <t xml:space="preserve"> 28-9-2017          doxapram 10 mg     in 12 ml   (12 ml extra)  1 ml/uur  0,83 mg/kg/uur     Exp: 29-9-2017 </t>
  </si>
  <si>
    <t xml:space="preserve"> 28-9-2017          doxapram 10 mg     in 24 ml   (12 ml extra)  0,5 ml/uur  0,21 mg/kg/uur     Exp: 29-9-2017 </t>
  </si>
  <si>
    <t xml:space="preserve"> 28-9-2017          doxapram 10 mg     in 24 ml   (12 ml extra)  1 ml/uur  0,42 mg/kg/uur     Exp: 29-9-2017 </t>
  </si>
  <si>
    <t>doxapram 48 mg in 12 ml , 0,5 ml/uur = 2 mg/kg/uur (in 24 uren)</t>
  </si>
  <si>
    <t xml:space="preserve"> 28-9-2017          doxapram 48 mg     in 12 ml   (12 ml extra)  0,5 ml/uur  2 mg/kg/uur     Exp: 29-9-2017 </t>
  </si>
  <si>
    <t>doxapram 24 mg in 24 ml , 0,5 ml/uur = 0,5 mg/kg/uur (in 48 uren)</t>
  </si>
  <si>
    <t xml:space="preserve"> 28-9-2017          doxapram 24 mg     in 24 ml   (12 ml extra)  0,5 ml/uur  0,5 mg/kg/uur     Exp: 29-9-2017 </t>
  </si>
  <si>
    <t>doxapram 48 mg in 12 ml , 1 ml/uur = 4 mg/kg/uur (in 12 uren)</t>
  </si>
  <si>
    <t xml:space="preserve"> 28-9-2017          doxapram 48 mg     in 12 ml   (12 ml extra)  1 ml/uur  4 mg/kg/uur     Exp: 29-9-2017 </t>
  </si>
  <si>
    <t>doxapram 48 mg in 24 ml , 0,5 ml/uur = 1 mg/kg/uur (in 48 uren)</t>
  </si>
  <si>
    <t xml:space="preserve"> 28-9-2017          doxapram 48 mg     in 24 ml   (12 ml extra)  0,5 ml/uur  1 mg/kg/uur     Exp: 29-9-2017 </t>
  </si>
  <si>
    <t>doxapram 24 mg in 24 ml , 1 ml/uur = 1 mg/kg/uur (in 24 uren)</t>
  </si>
  <si>
    <t xml:space="preserve"> 28-9-2017          doxapram 24 mg     in 24 ml   (12 ml extra)  1 ml/uur  1 mg/kg/uur     Exp: 29-9-2017 </t>
  </si>
  <si>
    <t>doxapram 48 mg in 24 ml , 1 ml/uur = 2 mg/kg/uur (in 24 uren)</t>
  </si>
  <si>
    <t xml:space="preserve"> 28-9-2017          doxapram 48 mg     in 24 ml   (12 ml extra)  1 ml/uur  2 mg/kg/uur     Exp: 29-9-2017 </t>
  </si>
  <si>
    <t>doxapram 48 mg in 12 ml , 0,5 ml/uur = 4 mg/kg/uur (in 24 uren)</t>
  </si>
  <si>
    <t xml:space="preserve"> 28-9-2017          doxapram 48 mg     in 12 ml   (12 ml extra)  0,5 ml/uur  4 mg/kg/uur     Exp: 29-9-2017 </t>
  </si>
  <si>
    <t xml:space="preserve"> 28-9-2017          doxapram 24 mg     in 12 ml   (12 ml extra)  0,5 ml/uur  0,2 mg/kg/uur     Exp: 29-9-2017 </t>
  </si>
  <si>
    <t xml:space="preserve"> 28-9-2017          doxapram 6 mg     in 12 ml   (12 ml extra)  0,5 ml/uur  0,5 mg/kg/uur     Exp: 29-9-2017 </t>
  </si>
  <si>
    <t xml:space="preserve"> 28-9-2017          epoprostenol 0,06 mg     in 12 ml   (12 ml extra)  0,5 ml/uur  42 nanog/kg/min     Exp: 29-9-2017 </t>
  </si>
  <si>
    <t xml:space="preserve"> 28-9-2017          epoprostenol 0,06 mg     in 12 ml   (12 ml extra)  1 ml/uur  83 nanog/kg/min     Exp: 29-9-2017 </t>
  </si>
  <si>
    <t xml:space="preserve"> 28-9-2017          epoprostenol 0,06 mg     in 24 ml   (12 ml extra)  0,5 ml/uur  21 nanog/kg/min     Exp: 29-9-2017 </t>
  </si>
  <si>
    <t xml:space="preserve"> 28-9-2017          epoprostenol 0,06 mg     in 24 ml   (12 ml extra)  1 ml/uur  42 nanog/kg/min     Exp: 29-9-2017 </t>
  </si>
  <si>
    <t xml:space="preserve"> 28-9-2017          epoprostenol 0,12 mg     in 24 ml   (12 ml extra)  0,5 ml/uur  42 nanog/kg/min     Exp: 29-9-2017 </t>
  </si>
  <si>
    <t xml:space="preserve"> 28-9-2017          epoprostenol 0,12 mg     in 24 ml   (12 ml extra)  1 ml/uur  83 nanog/kg/min     Exp: 29-9-2017 </t>
  </si>
  <si>
    <t xml:space="preserve"> 28-9-2017          epoprostenol 0,06 mg     in 12 ml   (12 ml extra)  0,5 ml/uur  83 nanog/kg/min     Exp: 29-9-2017 </t>
  </si>
  <si>
    <t xml:space="preserve"> 28-9-2017          epoprostenol 0,06 mg     in 12 ml   (12 ml extra)  0,5 ml/uur  8,3 nanog/kg/min     Exp: 29-9-2017 </t>
  </si>
  <si>
    <t xml:space="preserve"> 28-9-2017          epoprostenol 0,12 mg     in 12 ml   (12 ml extra)  0,5 ml/uur  17 nanog/kg/min     Exp: 29-9-2017 </t>
  </si>
  <si>
    <t>esmolol 12 mg in 12 ml glucose 10%, 0,5 ml/uur = 0,0083 mg/kg/min (in 24 uren)</t>
  </si>
  <si>
    <t xml:space="preserve"> 28-9-2017          esmolol 12 mg     in 12 ml glucose 10%   (12 ml extra)  0,5 ml/uur  0,0083 mg/kg/min     Exp: 29-9-2017 </t>
  </si>
  <si>
    <t xml:space="preserve"> 28-9-2017          esmolol 100 mg     in 12 ml glucose 10%   (12 ml extra)  0,5 ml/uur  0,069 mg/kg/min     Exp: 29-9-2017 </t>
  </si>
  <si>
    <t xml:space="preserve"> 28-9-2017          esmolol 100 mg     in 12 ml glucose 5%   (12 ml extra)  0,5 ml/uur  0,069 mg/kg/min     Exp: 29-9-2017 </t>
  </si>
  <si>
    <t xml:space="preserve"> 28-9-2017          esmolol 100 mg     in 12 ml glucose 5%   (12 ml extra)  1 ml/uur  0,14 mg/kg/min     Exp: 29-9-2017 </t>
  </si>
  <si>
    <t xml:space="preserve"> 28-9-2017          esmolol 100 mg     in 24 ml glucose 5%   (12 ml extra)  0,5 ml/uur  0,035 mg/kg/min     Exp: 29-9-2017 </t>
  </si>
  <si>
    <t xml:space="preserve"> 28-9-2017          esmolol 100 mg     in 24 ml glucose 5%   (12 ml extra)  1 ml/uur  0,069 mg/kg/min     Exp: 29-9-2017 </t>
  </si>
  <si>
    <t>esmolol 12 mg in 12 ml glucose 5%, 0,5 ml/uur = 0,0083 mg/kg/min (in 24 uren)</t>
  </si>
  <si>
    <t xml:space="preserve"> 28-9-2017          esmolol 12 mg     in 12 ml glucose 5%   (12 ml extra)  0,5 ml/uur  0,0083 mg/kg/min     Exp: 29-9-2017 </t>
  </si>
  <si>
    <t>esmolol 12 mg in 24 ml glucose 10%, 0,5 ml/uur = 0,0042 mg/kg/min (in 48 uren)</t>
  </si>
  <si>
    <t xml:space="preserve"> 28-9-2017          esmolol 12 mg     in 24 ml glucose 10%   (12 ml extra)  0,5 ml/uur  0,0042 mg/kg/min     Exp: 29-9-2017 </t>
  </si>
  <si>
    <t>esmolol 12 mg in 12 ml glucose 10%, 1 ml/uur = 0,017 mg/kg/min (in 12 uren)</t>
  </si>
  <si>
    <t xml:space="preserve"> 28-9-2017          esmolol 12 mg     in 12 ml glucose 10%   (12 ml extra)  1 ml/uur  0,017 mg/kg/min     Exp: 29-9-2017 </t>
  </si>
  <si>
    <t xml:space="preserve"> 28-9-2017          esmolol 100 mg     in 24 ml glucose 10%   (12 ml extra)  0,5 ml/uur  0,035 mg/kg/min     Exp: 29-9-2017 </t>
  </si>
  <si>
    <t xml:space="preserve"> 28-9-2017          esmolol 100 mg     in 12 ml glucose 10%   (12 ml extra)  1 ml/uur  0,14 mg/kg/min     Exp: 29-9-2017 </t>
  </si>
  <si>
    <t xml:space="preserve"> 28-9-2017          esmolol 100 mg     in 24 ml glucose 10%   (12 ml extra)  1 ml/uur  0,069 mg/kg/min     Exp: 29-9-2017 </t>
  </si>
  <si>
    <t>esmolol 12 mg in 24 ml glucose 5%, 0,5 ml/uur = 0,0042 mg/kg/min (in 48 uren)</t>
  </si>
  <si>
    <t xml:space="preserve"> 28-9-2017          esmolol 12 mg     in 24 ml glucose 5%   (12 ml extra)  0,5 ml/uur  0,0042 mg/kg/min     Exp: 29-9-2017 </t>
  </si>
  <si>
    <t>esmolol 12 mg in 12 ml glucose 5%, 1 ml/uur = 0,017 mg/kg/min (in 12 uren)</t>
  </si>
  <si>
    <t xml:space="preserve"> 28-9-2017          esmolol 12 mg     in 12 ml glucose 5%   (12 ml extra)  1 ml/uur  0,017 mg/kg/min     Exp: 29-9-2017 </t>
  </si>
  <si>
    <t>esmolol 12 mg in 24 ml glucose 5%, 1 ml/uur = 0,0083 mg/kg/min (in 24 uren)</t>
  </si>
  <si>
    <t xml:space="preserve"> 28-9-2017          esmolol 12 mg     in 24 ml glucose 5%   (12 ml extra)  1 ml/uur  0,0083 mg/kg/min     Exp: 29-9-2017 </t>
  </si>
  <si>
    <t>esmolol 12 mg in 24 ml glucose 10%, 1 ml/uur = 0,0083 mg/kg/min (in 24 uren)</t>
  </si>
  <si>
    <t xml:space="preserve"> 28-9-2017          esmolol 12 mg     in 24 ml glucose 10%   (12 ml extra)  1 ml/uur  0,0083 mg/kg/min     Exp: 29-9-2017 </t>
  </si>
  <si>
    <t>esmolol 7 mg in 12 ml glucose 10%, 0,5 ml/uur = 0,0097 mg/kg/min (in 24 uren)</t>
  </si>
  <si>
    <t xml:space="preserve"> 28-9-2017          esmolol 7 mg     in 12 ml glucose 10%   (12 ml extra)  0,5 ml/uur  0,0097 mg/kg/min     Exp: 29-9-2017 </t>
  </si>
  <si>
    <t>esmolol 14 mg in 12 ml glucose 10%, 0,5 ml/uur = 0,0019 mg/kg/min (in 24 uren)</t>
  </si>
  <si>
    <t xml:space="preserve"> 28-9-2017          esmolol 14 mg     in 12 ml glucose 10%   (12 ml extra)  0,5 ml/uur  0,0019 mg/kg/min     Exp: 29-9-2017 </t>
  </si>
  <si>
    <t>esmolol 72 mg in 12 ml glucose 10%, 0,5 ml/uur = 0,1 mg/kg/min (in 24 uren)</t>
  </si>
  <si>
    <t xml:space="preserve"> 28-9-2017          esmolol 72 mg     in 12 ml glucose 10%   (12 ml extra)  0,5 ml/uur  0,1 mg/kg/min     Exp: 29-9-2017 </t>
  </si>
  <si>
    <t xml:space="preserve"> 28-9-2017          esmolol 120 mg     in 12 ml glucose 10%   (12 ml extra)  0,5 ml/uur  0,017 mg/kg/min     Exp: 29-9-2017 </t>
  </si>
  <si>
    <t xml:space="preserve"> 28-9-2017          furosemide 2 mg     in 12 ml glucose 10%   (12 ml extra)  0,5 ml/uur  2 mg/kg/dag     Exp: 29-9-2017 </t>
  </si>
  <si>
    <t xml:space="preserve"> 28-9-2017          furosemide 2 mg     in 12 ml glucose 5%   (12 ml extra)  0,5 ml/uur  2 mg/kg/dag     Exp: 29-9-2017 </t>
  </si>
  <si>
    <t xml:space="preserve"> 28-9-2017          furosemide 2 mg     in 12 ml glucose 5%   (12 ml extra)  1 ml/uur  4 mg/kg/dag     Exp: 29-9-2017 </t>
  </si>
  <si>
    <t xml:space="preserve"> 28-9-2017          furosemide 2 mg     in 24 ml glucose 5%   (12 ml extra)  0,5 ml/uur  1 mg/kg/dag     Exp: 29-9-2017 </t>
  </si>
  <si>
    <t xml:space="preserve"> 28-9-2017          furosemide 2 mg     in 24 ml glucose 5%   (12 ml extra)  1 ml/uur  2 mg/kg/dag     Exp: 29-9-2017 </t>
  </si>
  <si>
    <t>furosemide 3 mg in 24 ml glucose 10%, 0,5 ml/uur = 1,5 mg/kg/dag (in 48 uren)</t>
  </si>
  <si>
    <t xml:space="preserve"> 28-9-2017          furosemide 3 mg     in 24 ml glucose 10%   (12 ml extra)  0,5 ml/uur  1,5 mg/kg/dag     Exp: 29-9-2017 </t>
  </si>
  <si>
    <t xml:space="preserve"> 28-9-2017          furosemide 2 mg     in 12 ml glucose 10%   (12 ml extra)  1 ml/uur  4 mg/kg/dag     Exp: 29-9-2017 </t>
  </si>
  <si>
    <t xml:space="preserve"> 28-9-2017          furosemide 2 mg     in 24 ml glucose 10%   (12 ml extra)  0,5 ml/uur  1 mg/kg/dag     Exp: 29-9-2017 </t>
  </si>
  <si>
    <t xml:space="preserve"> 28-9-2017          furosemide 2 mg     in 24 ml glucose 10%   (12 ml extra)  1 ml/uur  2 mg/kg/dag     Exp: 29-9-2017 </t>
  </si>
  <si>
    <t>furosemide 3 mg in 24 ml glucose 5%, 0,5 ml/uur = 1,5 mg/kg/dag (in 48 uren)</t>
  </si>
  <si>
    <t xml:space="preserve"> 28-9-2017          furosemide 3 mg     in 24 ml glucose 5%   (12 ml extra)  0,5 ml/uur  1,5 mg/kg/dag     Exp: 29-9-2017 </t>
  </si>
  <si>
    <t xml:space="preserve"> 28-9-2017          furosemide 3 mg     in 24 ml glucose 5%   (12 ml extra)  1 ml/uur  3 mg/kg/dag     Exp: 29-9-2017 </t>
  </si>
  <si>
    <t xml:space="preserve"> 28-9-2017          furosemide 3 mg     in 24 ml glucose 10%   (12 ml extra)  1 ml/uur  3 mg/kg/dag     Exp: 29-9-2017 </t>
  </si>
  <si>
    <t xml:space="preserve"> 28-9-2017          furosemide 2 mg     in 12 ml glucose 10%   (12 ml extra)  0,5 ml/uur  4 mg/kg/dag     Exp: 29-9-2017 </t>
  </si>
  <si>
    <t>furosemide 2 mg in 12 ml glucose 10%, 0,5 ml/uur = 0,4 mg/kg/dag (in 24 uren)</t>
  </si>
  <si>
    <t xml:space="preserve"> 28-9-2017          furosemide 2 mg     in 12 ml glucose 10%   (12 ml extra)  0,5 ml/uur  0,4 mg/kg/dag     Exp: 29-9-2017 </t>
  </si>
  <si>
    <t xml:space="preserve"> 28-9-2017          furosemide 20 mg     in 12 ml glucose 10%   (12 ml extra)  0,5 ml/uur  4 mg/kg/dag     Exp: 29-9-2017 </t>
  </si>
  <si>
    <t>insuline 0,02 IE in 12 ml NaCl 0,9%, 0,5 ml/uur = 0,00083 IE/kg/uur (in 24 uren)</t>
  </si>
  <si>
    <t xml:space="preserve"> 28-9-2017          insuline 0,02 IE     in 12 ml NaCl 0,9%   (12 ml extra)  0,5 ml/uur  0,00083 IE/kg/uur     Exp: 29-9-2017 </t>
  </si>
  <si>
    <t xml:space="preserve"> 28-9-2017          insuline 0,5 IE     in 12 ml NaCl 0,9%   (12 ml extra)  0,5 ml/uur  0,021 IE/kg/uur     Exp: 29-9-2017 </t>
  </si>
  <si>
    <t xml:space="preserve"> 28-9-2017          insuline 0,5 IE     in 12 ml NaCl 0,9%   (12 ml extra)  1 ml/uur  0,042 IE/kg/uur     Exp: 29-9-2017 </t>
  </si>
  <si>
    <t xml:space="preserve"> 28-9-2017          insuline 0,5 IE     in 24 ml NaCl 0,9%   (12 ml extra)  0,5 ml/uur  0,01 IE/kg/uur     Exp: 29-9-2017 </t>
  </si>
  <si>
    <t xml:space="preserve"> 28-9-2017          insuline 0,5 IE     in 24 ml NaCl 0,9%   (12 ml extra)  1 ml/uur  0,021 IE/kg/uur     Exp: 29-9-2017 </t>
  </si>
  <si>
    <t xml:space="preserve"> 28-9-2017          insuline 0 IE     in 24 ml NaCl 0,9%   (12 ml extra)  0,5 ml/uur  0 IE/kg/uur     Exp: 29-9-2017 </t>
  </si>
  <si>
    <t>insuline 0,02 IE in 12 ml NaCl 0,9%, 1 ml/uur = 0,0017 IE/kg/uur (in 12 uren)</t>
  </si>
  <si>
    <t xml:space="preserve"> 28-9-2017          insuline 0,02 IE     in 12 ml NaCl 0,9%   (12 ml extra)  1 ml/uur  0,0017 IE/kg/uur     Exp: 29-9-2017 </t>
  </si>
  <si>
    <t>insuline 0,02 IE in 24 ml NaCl 0,9%, 1 ml/uur = 0,00083 IE/kg/uur (in 24 uren)</t>
  </si>
  <si>
    <t xml:space="preserve"> 28-9-2017          insuline 0,02 IE     in 24 ml NaCl 0,9%   (12 ml extra)  1 ml/uur  0,00083 IE/kg/uur     Exp: 29-9-2017 </t>
  </si>
  <si>
    <t>insuline 0,01 IE in 12 ml NaCl 0,9%, 0,5 ml/uur = 0,00083 IE/kg/uur (in 24 uren)</t>
  </si>
  <si>
    <t xml:space="preserve"> 28-9-2017          insuline 0,01 IE     in 12 ml NaCl 0,9%   (12 ml extra)  0,5 ml/uur  0,00083 IE/kg/uur     Exp: 29-9-2017 </t>
  </si>
  <si>
    <t>insuline 0,1 IE in 12 ml NaCl 0,9%, 0,5 ml/uur = 0,00083 IE/kg/uur (in 24 uren)</t>
  </si>
  <si>
    <t xml:space="preserve"> 28-9-2017          insuline 0,1 IE     in 12 ml NaCl 0,9%   (12 ml extra)  0,5 ml/uur  0,00083 IE/kg/uur     Exp: 29-9-2017 </t>
  </si>
  <si>
    <t xml:space="preserve"> 28-9-2017          insuline 0,1 IE     in 12 ml NaCl 0,9%   (12 ml extra)  0,5 ml/uur  0,0083 IE/kg/uur     Exp: 29-9-2017 </t>
  </si>
  <si>
    <t xml:space="preserve"> 28-9-2017          insuline 12 IE     in 12 ml NaCl 0,9%   (12 ml extra)  0,5 ml/uur  0,1 IE/kg/uur     Exp: 29-9-2017 </t>
  </si>
  <si>
    <t xml:space="preserve"> 28-9-2017          isoprenaline 0,01 mg     in 12 ml glucose 10%   (12 ml extra)  0,5 ml/uur  0,0069 microg/kg/min     Exp: 29-9-2017 </t>
  </si>
  <si>
    <t xml:space="preserve"> 28-9-2017          isoprenaline 0,02 mg     in 12 ml glucose 10%   (12 ml extra)  0,5 ml/uur  0,014 microg/kg/min     Exp: 29-9-2017 </t>
  </si>
  <si>
    <t xml:space="preserve"> 28-9-2017          isoprenaline 0,02 mg     in 12 ml glucose 5%   (12 ml extra)  0,5 ml/uur  0,014 microg/kg/min     Exp: 29-9-2017 </t>
  </si>
  <si>
    <t xml:space="preserve"> 28-9-2017          isoprenaline 0,02 mg     in 12 ml glucose 5%   (12 ml extra)  1 ml/uur  0,028 microg/kg/min     Exp: 29-9-2017 </t>
  </si>
  <si>
    <t xml:space="preserve"> 28-9-2017          isoprenaline 0,02 mg     in 24 ml glucose 5%   (12 ml extra)  0,5 ml/uur  0,0069 microg/kg/min     Exp: 29-9-2017 </t>
  </si>
  <si>
    <t xml:space="preserve"> 28-9-2017          isoprenaline 0,02 mg     in 24 ml glucose 5%   (12 ml extra)  1 ml/uur  0,014 microg/kg/min     Exp: 29-9-2017 </t>
  </si>
  <si>
    <t xml:space="preserve"> 28-9-2017          isoprenaline 0,01 mg     in 12 ml glucose 5%   (12 ml extra)  0,5 ml/uur  0,0069 microg/kg/min     Exp: 29-9-2017 </t>
  </si>
  <si>
    <t xml:space="preserve"> 28-9-2017          isoprenaline 0 mg     in 24 ml glucose 10%   (12 ml extra)  0,5 ml/uur  0 microg/kg/min     Exp: 29-9-2017 </t>
  </si>
  <si>
    <t xml:space="preserve"> 28-9-2017          isoprenaline 0,01 mg     in 12 ml glucose 10%   (12 ml extra)  1 ml/uur  0,014 microg/kg/min     Exp: 29-9-2017 </t>
  </si>
  <si>
    <t xml:space="preserve"> 28-9-2017          isoprenaline 0,02 mg     in 24 ml glucose 10%   (12 ml extra)  0,5 ml/uur  0,0069 microg/kg/min     Exp: 29-9-2017 </t>
  </si>
  <si>
    <t xml:space="preserve"> 28-9-2017          isoprenaline 0,02 mg     in 12 ml glucose 10%   (12 ml extra)  1 ml/uur  0,028 microg/kg/min     Exp: 29-9-2017 </t>
  </si>
  <si>
    <t xml:space="preserve"> 28-9-2017          isoprenaline 0,02 mg     in 24 ml glucose 10%   (12 ml extra)  1 ml/uur  0,014 microg/kg/min     Exp: 29-9-2017 </t>
  </si>
  <si>
    <t xml:space="preserve"> 28-9-2017          isoprenaline 0 mg     in 24 ml glucose 5%   (12 ml extra)  0,5 ml/uur  0 microg/kg/min     Exp: 29-9-2017 </t>
  </si>
  <si>
    <t xml:space="preserve"> 28-9-2017          isoprenaline 0,01 mg     in 12 ml glucose 5%   (12 ml extra)  1 ml/uur  0,014 microg/kg/min     Exp: 29-9-2017 </t>
  </si>
  <si>
    <t xml:space="preserve"> 28-9-2017          isoprenaline 0,01 mg     in 24 ml glucose 5%   (12 ml extra)  1 ml/uur  0,0069 microg/kg/min     Exp: 29-9-2017 </t>
  </si>
  <si>
    <t xml:space="preserve"> 28-9-2017          isoprenaline 0,01 mg     in 24 ml glucose 10%   (12 ml extra)  1 ml/uur  0,0069 microg/kg/min     Exp: 29-9-2017 </t>
  </si>
  <si>
    <t xml:space="preserve"> 28-9-2017          isoprenaline 0,01 mg     in 12 ml glucose 10%   (12 ml extra)  0,5 ml/uur  0,014 microg/kg/min     Exp: 29-9-2017 </t>
  </si>
  <si>
    <t>isoprenaline 0,01 mg in 12 ml glucose 10%, 0,5 ml/uur = 0,0014 microg/kg/min (in 24 uren)</t>
  </si>
  <si>
    <t xml:space="preserve"> 28-9-2017          isoprenaline 0,01 mg     in 12 ml glucose 10%   (12 ml extra)  0,5 ml/uur  0,0014 microg/kg/min     Exp: 29-9-2017 </t>
  </si>
  <si>
    <t xml:space="preserve"> 28-9-2017          isoprenaline 11 mg     in 12 ml glucose 10%   (12 ml extra)  0,5 ml/uur  1,5 microg/kg/min     Exp: 29-9-2017 </t>
  </si>
  <si>
    <t>labetalol 0,5 mg in 12 ml glucose 10%, 0,5 ml/uur = 0,021 mg/kg/uur (in 24 uren)</t>
  </si>
  <si>
    <t xml:space="preserve"> 28-9-2017          labetalol 0,5 mg     in 12 ml glucose 10%   (12 ml extra)  0,5 ml/uur  0,021 mg/kg/uur     Exp: 29-9-2017 </t>
  </si>
  <si>
    <t xml:space="preserve"> 28-9-2017          labetalol 5 mg     in 12 ml glucose 10%   (12 ml extra)  0,5 ml/uur  0,21 mg/kg/uur     Exp: 29-9-2017 </t>
  </si>
  <si>
    <t xml:space="preserve"> 28-9-2017          labetalol 5 mg     in 12 ml glucose 5%   (12 ml extra)  0,5 ml/uur  0,21 mg/kg/uur     Exp: 29-9-2017 </t>
  </si>
  <si>
    <t xml:space="preserve"> 28-9-2017          labetalol 5 mg     in 12 ml glucose 5%   (12 ml extra)  1 ml/uur  0,42 mg/kg/uur     Exp: 29-9-2017 </t>
  </si>
  <si>
    <t xml:space="preserve"> 28-9-2017          labetalol 5 mg     in 24 ml glucose 5%   (12 ml extra)  0,5 ml/uur  0,1 mg/kg/uur     Exp: 29-9-2017 </t>
  </si>
  <si>
    <t xml:space="preserve"> 28-9-2017          labetalol 5 mg     in 24 ml glucose 5%   (12 ml extra)  1 ml/uur  0,21 mg/kg/uur     Exp: 29-9-2017 </t>
  </si>
  <si>
    <t>labetalol 0,5 mg in 12 ml glucose 5%, 0,5 ml/uur = 0,021 mg/kg/uur (in 24 uren)</t>
  </si>
  <si>
    <t xml:space="preserve"> 28-9-2017          labetalol 0,5 mg     in 12 ml glucose 5%   (12 ml extra)  0,5 ml/uur  0,021 mg/kg/uur     Exp: 29-9-2017 </t>
  </si>
  <si>
    <t>labetalol 0,5 mg in 24 ml glucose 10%, 0,5 ml/uur = 0,01 mg/kg/uur (in 48 uren)</t>
  </si>
  <si>
    <t xml:space="preserve"> 28-9-2017          labetalol 0,5 mg     in 24 ml glucose 10%   (12 ml extra)  0,5 ml/uur  0,01 mg/kg/uur     Exp: 29-9-2017 </t>
  </si>
  <si>
    <t>labetalol 0,5 mg in 12 ml glucose 10%, 1 ml/uur = 0,042 mg/kg/uur (in 12 uren)</t>
  </si>
  <si>
    <t xml:space="preserve"> 28-9-2017          labetalol 0,5 mg     in 12 ml glucose 10%   (12 ml extra)  1 ml/uur  0,042 mg/kg/uur     Exp: 29-9-2017 </t>
  </si>
  <si>
    <t xml:space="preserve"> 28-9-2017          labetalol 5 mg     in 24 ml glucose 10%   (12 ml extra)  0,5 ml/uur  0,1 mg/kg/uur     Exp: 29-9-2017 </t>
  </si>
  <si>
    <t xml:space="preserve"> 28-9-2017          labetalol 5 mg     in 12 ml glucose 10%   (12 ml extra)  1 ml/uur  0,42 mg/kg/uur     Exp: 29-9-2017 </t>
  </si>
  <si>
    <t xml:space="preserve"> 28-9-2017          labetalol 5 mg     in 24 ml glucose 10%   (12 ml extra)  1 ml/uur  0,21 mg/kg/uur     Exp: 29-9-2017 </t>
  </si>
  <si>
    <t>labetalol 0,5 mg in 24 ml glucose 5%, 0,5 ml/uur = 0,01 mg/kg/uur (in 48 uren)</t>
  </si>
  <si>
    <t xml:space="preserve"> 28-9-2017          labetalol 0,5 mg     in 24 ml glucose 5%   (12 ml extra)  0,5 ml/uur  0,01 mg/kg/uur     Exp: 29-9-2017 </t>
  </si>
  <si>
    <t>labetalol 0,5 mg in 12 ml glucose 5%, 1 ml/uur = 0,042 mg/kg/uur (in 12 uren)</t>
  </si>
  <si>
    <t xml:space="preserve"> 28-9-2017          labetalol 0,5 mg     in 12 ml glucose 5%   (12 ml extra)  1 ml/uur  0,042 mg/kg/uur     Exp: 29-9-2017 </t>
  </si>
  <si>
    <t>labetalol 0,5 mg in 24 ml glucose 5%, 1 ml/uur = 0,021 mg/kg/uur (in 24 uren)</t>
  </si>
  <si>
    <t xml:space="preserve"> 28-9-2017          labetalol 0,5 mg     in 24 ml glucose 5%   (12 ml extra)  1 ml/uur  0,021 mg/kg/uur     Exp: 29-9-2017 </t>
  </si>
  <si>
    <t>labetalol 0,5 mg in 24 ml glucose 10%, 1 ml/uur = 0,021 mg/kg/uur (in 24 uren)</t>
  </si>
  <si>
    <t xml:space="preserve"> 28-9-2017          labetalol 0,5 mg     in 24 ml glucose 10%   (12 ml extra)  1 ml/uur  0,021 mg/kg/uur     Exp: 29-9-2017 </t>
  </si>
  <si>
    <t>labetalol 0,3 mg in 12 ml glucose 10%, 0,5 ml/uur = 0,025 mg/kg/uur (in 24 uren)</t>
  </si>
  <si>
    <t xml:space="preserve"> 28-9-2017          labetalol 0,3 mg     in 12 ml glucose 10%   (12 ml extra)  0,5 ml/uur  0,025 mg/kg/uur     Exp: 29-9-2017 </t>
  </si>
  <si>
    <t>labetalol 3 mg in 12 ml glucose 10%, 0,5 ml/uur = 0,025 mg/kg/uur (in 24 uren)</t>
  </si>
  <si>
    <t xml:space="preserve"> 28-9-2017          labetalol 3 mg     in 12 ml glucose 10%   (12 ml extra)  0,5 ml/uur  0,025 mg/kg/uur     Exp: 29-9-2017 </t>
  </si>
  <si>
    <t xml:space="preserve"> 28-9-2017          labetalol 3 mg     in 12 ml glucose 10%   (12 ml extra)  0,5 ml/uur  0,25 mg/kg/uur     Exp: 29-9-2017 </t>
  </si>
  <si>
    <t xml:space="preserve"> 28-9-2017          labetalol 60 mg     in 12 ml glucose 10%   (12 ml extra)  0,5 ml/uur  0,5 mg/kg/uur     Exp: 29-9-2017 </t>
  </si>
  <si>
    <t>lidocaine 12 mg in 48 ml glucose 10%, 2 ml/uur = 0,5 mg/kg/uur (in 24 uren)</t>
  </si>
  <si>
    <t xml:space="preserve"> 28-9-2017          lidocaine 12 mg     in 48 ml glucose 10%   (12 ml extra)  2 ml/uur  0,5 mg/kg/uur     Exp: 29-9-2017 </t>
  </si>
  <si>
    <t xml:space="preserve"> 28-9-2017          lidocaine 100 mg     in 48 ml glucose 10%   (12 ml extra)  2 ml/uur  4,2 mg/kg/uur     Exp: 29-9-2017 </t>
  </si>
  <si>
    <t xml:space="preserve"> 28-9-2017          lidocaine 100 mg     in 48 ml glucose 5%   (12 ml extra)  2 ml/uur  4,2 mg/kg/uur     Exp: 29-9-2017 </t>
  </si>
  <si>
    <t xml:space="preserve"> 28-9-2017          lidocaine 100 mg     in 48 ml glucose 5%   (12 ml extra)  1 ml/uur  2,1 mg/kg/uur     Exp: 29-9-2017 </t>
  </si>
  <si>
    <t xml:space="preserve"> 28-9-2017          lidocaine 100 mg     in 24 ml glucose 5%   (12 ml extra)  2 ml/uur  8,3 mg/kg/uur     Exp: 29-9-2017 </t>
  </si>
  <si>
    <t xml:space="preserve"> 28-9-2017          lidocaine 100 mg     in 24 ml glucose 5%   (12 ml extra)  1 ml/uur  4,2 mg/kg/uur     Exp: 29-9-2017 </t>
  </si>
  <si>
    <t>lidocaine 12 mg in 48 ml glucose 5%, 2 ml/uur = 0,5 mg/kg/uur (in 24 uren)</t>
  </si>
  <si>
    <t xml:space="preserve"> 28-9-2017          lidocaine 12 mg     in 48 ml glucose 5%   (12 ml extra)  2 ml/uur  0,5 mg/kg/uur     Exp: 29-9-2017 </t>
  </si>
  <si>
    <t>lidocaine 12 mg in 24 ml glucose 10%, 2 ml/uur = 1 mg/kg/uur (in 12 uren)</t>
  </si>
  <si>
    <t xml:space="preserve"> 28-9-2017          lidocaine 12 mg     in 24 ml glucose 10%   (12 ml extra)  2 ml/uur  1 mg/kg/uur     Exp: 29-9-2017 </t>
  </si>
  <si>
    <t>lidocaine 12 mg in 48 ml glucose 10%, 1 ml/uur = 0,25 mg/kg/uur (in 48 uren)</t>
  </si>
  <si>
    <t xml:space="preserve"> 28-9-2017          lidocaine 12 mg     in 48 ml glucose 10%   (12 ml extra)  1 ml/uur  0,25 mg/kg/uur     Exp: 29-9-2017 </t>
  </si>
  <si>
    <t xml:space="preserve"> 28-9-2017          lidocaine 100 mg     in 24 ml glucose 10%   (12 ml extra)  2 ml/uur  8,3 mg/kg/uur     Exp: 29-9-2017 </t>
  </si>
  <si>
    <t xml:space="preserve"> 28-9-2017          lidocaine 100 mg     in 48 ml glucose 10%   (12 ml extra)  1 ml/uur  2,1 mg/kg/uur     Exp: 29-9-2017 </t>
  </si>
  <si>
    <t xml:space="preserve"> 28-9-2017          lidocaine 100 mg     in 24 ml glucose 10%   (12 ml extra)  1 ml/uur  4,2 mg/kg/uur     Exp: 29-9-2017 </t>
  </si>
  <si>
    <t>lidocaine 12 mg in 24 ml glucose 5%, 2 ml/uur = 1 mg/kg/uur (in 12 uren)</t>
  </si>
  <si>
    <t xml:space="preserve"> 28-9-2017          lidocaine 12 mg     in 24 ml glucose 5%   (12 ml extra)  2 ml/uur  1 mg/kg/uur     Exp: 29-9-2017 </t>
  </si>
  <si>
    <t>lidocaine 12 mg in 48 ml glucose 5%, 1 ml/uur = 0,25 mg/kg/uur (in 48 uren)</t>
  </si>
  <si>
    <t xml:space="preserve"> 28-9-2017          lidocaine 12 mg     in 48 ml glucose 5%   (12 ml extra)  1 ml/uur  0,25 mg/kg/uur     Exp: 29-9-2017 </t>
  </si>
  <si>
    <t>lidocaine 12 mg in 24 ml glucose 5%, 1 ml/uur = 0,5 mg/kg/uur (in 24 uren)</t>
  </si>
  <si>
    <t xml:space="preserve"> 28-9-2017          lidocaine 12 mg     in 24 ml glucose 5%   (12 ml extra)  1 ml/uur  0,5 mg/kg/uur     Exp: 29-9-2017 </t>
  </si>
  <si>
    <t>lidocaine 12 mg in 24 ml glucose 10%, 1 ml/uur = 0,5 mg/kg/uur (in 24 uren)</t>
  </si>
  <si>
    <t xml:space="preserve"> 28-9-2017          lidocaine 12 mg     in 24 ml glucose 10%   (12 ml extra)  1 ml/uur  0,5 mg/kg/uur     Exp: 29-9-2017 </t>
  </si>
  <si>
    <t>lidocaine 6 mg in 48 ml glucose 10%, 2 ml/uur = 0,5 mg/kg/uur (in 24 uren)</t>
  </si>
  <si>
    <t xml:space="preserve"> 28-9-2017          lidocaine 6 mg     in 48 ml glucose 10%   (12 ml extra)  2 ml/uur  0,5 mg/kg/uur     Exp: 29-9-2017 </t>
  </si>
  <si>
    <t>lidocaine 60 mg in 48 ml glucose 10%, 2 ml/uur = 0,5 mg/kg/uur (in 24 uren)</t>
  </si>
  <si>
    <t xml:space="preserve"> 28-9-2017          lidocaine 60 mg     in 48 ml glucose 10%   (12 ml extra)  2 ml/uur  0,5 mg/kg/uur     Exp: 29-9-2017 </t>
  </si>
  <si>
    <t xml:space="preserve"> 28-9-2017          lidocaine 60 mg     in 48 ml glucose 10%   (12 ml extra)  2 ml/uur  5 mg/kg/uur     Exp: 29-9-2017 </t>
  </si>
  <si>
    <t xml:space="preserve"> 28-9-2017          lidocaine 840 mg     in 48 ml glucose 10%   (12 ml extra)  2 ml/uur  7 mg/kg/uur     Exp: 29-9-2017 </t>
  </si>
  <si>
    <t>midazolam 0,1 mg in 12 ml glucose 10%, 0,5 ml/uur = 0,0042 mg/kg/uur (in 24 uren)</t>
  </si>
  <si>
    <t xml:space="preserve"> 28-9-2017          midazolam 0,1 mg     in 12 ml glucose 10%   (12 ml extra)  0,5 ml/uur  0,0042 mg/kg/uur     Exp: 29-9-2017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</si>
  <si>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</si>
  <si>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 xml:space="preserve"> 28-9-2017          midazolam 2 mg     in 12 ml glucose 10%   (12 ml extra)  0,5 ml/uur  0,083 mg/kg/uur     Exp: 29-9-2017 </t>
  </si>
  <si>
    <t xml:space="preserve"> 28-9-2017          midazolam 2 mg     in 12 ml glucose 5%   (12 ml extra)  0,5 ml/uur  0,083 mg/kg/uur     Exp: 29-9-2017 </t>
  </si>
  <si>
    <t xml:space="preserve"> 28-9-2017          midazolam 2 mg     in 12 ml glucose 5%   (12 ml extra)  1 ml/uur  0,17 mg/kg/uur     Exp: 29-9-2017 </t>
  </si>
  <si>
    <t xml:space="preserve"> 28-9-2017          midazolam 2 mg     in 24 ml glucose 5%   (12 ml extra)  0,5 ml/uur  0,042 mg/kg/uur     Exp: 29-9-2017 </t>
  </si>
  <si>
    <t xml:space="preserve"> 28-9-2017          midazolam 2 mg     in 24 ml glucose 5%   (12 ml extra)  1 ml/uur  0,083 mg/kg/uur     Exp: 29-9-2017 </t>
  </si>
  <si>
    <t>midazolam 0,1 mg in 12 ml glucose 5%, 0,5 ml/uur = 0,0042 mg/kg/uur (in 24 uren)</t>
  </si>
  <si>
    <t xml:space="preserve"> 28-9-2017          midazolam 0,1 mg     in 12 ml glucose 5%   (12 ml extra)  0,5 ml/uur  0,0042 mg/kg/uur     Exp: 29-9-2017 </t>
  </si>
  <si>
    <t>midazolam 0,15 mg in 24 ml glucose 10%, 0,5 ml/uur = 0,0031 mg/kg/uur (in 48 uren)</t>
  </si>
  <si>
    <t xml:space="preserve"> 28-9-2017          midazolam 0,15 mg     in 24 ml glucose 10%   (12 ml extra)  0,5 ml/uur  0,0031 mg/kg/uur     Exp: 29-9-2017 </t>
  </si>
  <si>
    <t>midazolam 0,1 mg in 12 ml glucose 10%, 1 ml/uur = 0,0083 mg/kg/uur (in 12 uren)</t>
  </si>
  <si>
    <t xml:space="preserve"> 28-9-2017          midazolam 0,1 mg     in 12 ml glucose 10%   (12 ml extra)  1 ml/uur  0,0083 mg/kg/uur     Exp: 29-9-2017 </t>
  </si>
  <si>
    <t xml:space="preserve"> 28-9-2017          midazolam 2 mg     in 24 ml glucose 10%   (12 ml extra)  0,5 ml/uur  0,042 mg/kg/uur     Exp: 29-9-2017 </t>
  </si>
  <si>
    <t xml:space="preserve"> 28-9-2017          midazolam 2 mg     in 12 ml glucose 10%   (12 ml extra)  1 ml/uur  0,17 mg/kg/uur     Exp: 29-9-2017 </t>
  </si>
  <si>
    <t xml:space="preserve"> 28-9-2017          midazolam 2 mg     in 24 ml glucose 10%   (12 ml extra)  1 ml/uur  0,083 mg/kg/uur     Exp: 29-9-2017 </t>
  </si>
  <si>
    <t>midazolam 0,15 mg in 24 ml glucose 5%, 0,5 ml/uur = 0,0031 mg/kg/uur (in 48 uren)</t>
  </si>
  <si>
    <t xml:space="preserve"> 28-9-2017          midazolam 0,15 mg     in 24 ml glucose 5%   (12 ml extra)  0,5 ml/uur  0,0031 mg/kg/uur     Exp: 29-9-2017 </t>
  </si>
  <si>
    <t>midazolam 0,1 mg in 12 ml glucose 5%, 1 ml/uur = 0,0083 mg/kg/uur (in 12 uren)</t>
  </si>
  <si>
    <t xml:space="preserve"> 28-9-2017          midazolam 0,1 mg     in 12 ml glucose 5%   (12 ml extra)  1 ml/uur  0,0083 mg/kg/uur     Exp: 29-9-2017 </t>
  </si>
  <si>
    <t>midazolam 0,1 mg in 24 ml glucose 5%, 1 ml/uur = 0,0042 mg/kg/uur (in 24 uren)</t>
  </si>
  <si>
    <t xml:space="preserve"> 28-9-2017          midazolam 0,1 mg     in 24 ml glucose 5%   (12 ml extra)  1 ml/uur  0,0042 mg/kg/uur     Exp: 29-9-2017 </t>
  </si>
  <si>
    <t>midazolam 0,1 mg in 24 ml glucose 10%, 1 ml/uur = 0,0042 mg/kg/uur (in 24 uren)</t>
  </si>
  <si>
    <t xml:space="preserve"> 28-9-2017          midazolam 0,1 mg     in 24 ml glucose 10%   (12 ml extra)  1 ml/uur  0,0042 mg/kg/uur     Exp: 29-9-2017 </t>
  </si>
  <si>
    <t>midazolam 0,05 mg in 12 ml glucose 10%, 0,5 ml/uur = 0,0042 mg/kg/uur (in 24 uren)</t>
  </si>
  <si>
    <t xml:space="preserve"> 28-9-2017          midazolam 0,05 mg     in 12 ml glucose 10%   (12 ml extra)  0,5 ml/uur  0,0042 mg/kg/uur     Exp: 29-9-2017 </t>
  </si>
  <si>
    <t>midazolam 0,5 mg in 12 ml glucose 10%, 0,5 ml/uur = 0,0042 mg/kg/uur (in 24 uren)</t>
  </si>
  <si>
    <t xml:space="preserve"> 28-9-2017          midazolam 0,5 mg     in 12 ml glucose 10%   (12 ml extra)  0,5 ml/uur  0,0042 mg/kg/uur     Exp: 29-9-2017 </t>
  </si>
  <si>
    <t xml:space="preserve"> 28-9-2017          midazolam 0,5 mg     in 12 ml glucose 10%   (12 ml extra)  0,5 ml/uur  0,042 mg/kg/uur     Exp: 29-9-2017 </t>
  </si>
  <si>
    <t xml:space="preserve"> 28-9-2017          midazolam 60 mg     in 12 ml glucose 10%   (12 ml extra)  0,5 ml/uur  0,5 mg/kg/uur     Exp: 29-9-2017 </t>
  </si>
  <si>
    <t>milrinone 0,04 mg in 12 ml glucose 10%, 0,5 ml/uur = 0,028 microg/kg/min (in 24 uren)</t>
  </si>
  <si>
    <t xml:space="preserve"> 28-9-2017          milrinone 0,04 mg     in 12 ml glucose 10%   (12 ml extra)  0,5 ml/uur  0,028 microg/kg/min     Exp: 29-9-2017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</si>
  <si>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</si>
  <si>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 xml:space="preserve"> 28-9-2017          milrinone 0,5 mg     in 12 ml glucose 10%   (12 ml extra)  0,5 ml/uur  0,35 microg/kg/min     Exp: 29-9-2017 </t>
  </si>
  <si>
    <t xml:space="preserve"> 28-9-2017          milrinone 0,5 mg     in 12 ml glucose 5%   (12 ml extra)  0,5 ml/uur  0,35 microg/kg/min     Exp: 29-9-2017 </t>
  </si>
  <si>
    <t xml:space="preserve"> 28-9-2017          milrinone 0,5 mg     in 12 ml glucose 5%   (12 ml extra)  1 ml/uur  0,69 microg/kg/min     Exp: 29-9-2017 </t>
  </si>
  <si>
    <t xml:space="preserve"> 28-9-2017          milrinone 0,5 mg     in 24 ml glucose 5%   (12 ml extra)  0,5 ml/uur  0,17 microg/kg/min     Exp: 29-9-2017 </t>
  </si>
  <si>
    <t xml:space="preserve"> 28-9-2017          milrinone 0,5 mg     in 24 ml glucose 5%   (12 ml extra)  1 ml/uur  0,35 microg/kg/min     Exp: 29-9-2017 </t>
  </si>
  <si>
    <t>milrinone 0,04 mg in 12 ml glucose 5%, 0,5 ml/uur = 0,028 microg/kg/min (in 24 uren)</t>
  </si>
  <si>
    <t xml:space="preserve"> 28-9-2017          milrinone 0,04 mg     in 12 ml glucose 5%   (12 ml extra)  0,5 ml/uur  0,028 microg/kg/min     Exp: 29-9-2017 </t>
  </si>
  <si>
    <t>milrinone 0,04 mg in 24 ml glucose 10%, 0,5 ml/uur = 0,014 microg/kg/min (in 48 uren)</t>
  </si>
  <si>
    <t xml:space="preserve"> 28-9-2017          milrinone 0,04 mg     in 24 ml glucose 10%   (12 ml extra)  0,5 ml/uur  0,014 microg/kg/min     Exp: 29-9-2017 </t>
  </si>
  <si>
    <t>milrinone 0,04 mg in 12 ml glucose 10%, 1 ml/uur = 0,056 microg/kg/min (in 12 uren)</t>
  </si>
  <si>
    <t xml:space="preserve"> 28-9-2017          milrinone 0,04 mg     in 12 ml glucose 10%   (12 ml extra)  1 ml/uur  0,056 microg/kg/min     Exp: 29-9-2017 </t>
  </si>
  <si>
    <t xml:space="preserve"> 28-9-2017          milrinone 0,5 mg     in 24 ml glucose 10%   (12 ml extra)  0,5 ml/uur  0,17 microg/kg/min     Exp: 29-9-2017 </t>
  </si>
  <si>
    <t xml:space="preserve"> 28-9-2017          milrinone 0,5 mg     in 12 ml glucose 10%   (12 ml extra)  1 ml/uur  0,69 microg/kg/min     Exp: 29-9-2017 </t>
  </si>
  <si>
    <t xml:space="preserve"> 28-9-2017          milrinone 0,5 mg     in 24 ml glucose 10%   (12 ml extra)  1 ml/uur  0,35 microg/kg/min     Exp: 29-9-2017 </t>
  </si>
  <si>
    <t>milrinone 0,04 mg in 24 ml glucose 5%, 0,5 ml/uur = 0,014 microg/kg/min (in 48 uren)</t>
  </si>
  <si>
    <t xml:space="preserve"> 28-9-2017          milrinone 0,04 mg     in 24 ml glucose 5%   (12 ml extra)  0,5 ml/uur  0,014 microg/kg/min     Exp: 29-9-2017 </t>
  </si>
  <si>
    <t>milrinone 0,04 mg in 12 ml glucose 5%, 1 ml/uur = 0,056 microg/kg/min (in 12 uren)</t>
  </si>
  <si>
    <t xml:space="preserve"> 28-9-2017          milrinone 0,04 mg     in 12 ml glucose 5%   (12 ml extra)  1 ml/uur  0,056 microg/kg/min     Exp: 29-9-2017 </t>
  </si>
  <si>
    <t>milrinone 0,04 mg in 24 ml glucose 5%, 1 ml/uur = 0,028 microg/kg/min (in 24 uren)</t>
  </si>
  <si>
    <t xml:space="preserve"> 28-9-2017          milrinone 0,04 mg     in 24 ml glucose 5%   (12 ml extra)  1 ml/uur  0,028 microg/kg/min     Exp: 29-9-2017 </t>
  </si>
  <si>
    <t>milrinone 0,04 mg in 24 ml glucose 10%, 1 ml/uur = 0,028 microg/kg/min (in 24 uren)</t>
  </si>
  <si>
    <t xml:space="preserve"> 28-9-2017          milrinone 0,04 mg     in 24 ml glucose 10%   (12 ml extra)  1 ml/uur  0,028 microg/kg/min     Exp: 29-9-2017 </t>
  </si>
  <si>
    <t>milrinone 0,02 mg in 12 ml glucose 10%, 0,5 ml/uur = 0,028 microg/kg/min (in 24 uren)</t>
  </si>
  <si>
    <t xml:space="preserve"> 28-9-2017          milrinone 0,02 mg     in 12 ml glucose 10%   (12 ml extra)  0,5 ml/uur  0,028 microg/kg/min     Exp: 29-9-2017 </t>
  </si>
  <si>
    <t>milrinone 0,2 mg in 12 ml glucose 10%, 0,5 ml/uur = 0,028 microg/kg/min (in 24 uren)</t>
  </si>
  <si>
    <t xml:space="preserve"> 28-9-2017          milrinone 0,2 mg     in 12 ml glucose 10%   (12 ml extra)  0,5 ml/uur  0,028 microg/kg/min     Exp: 29-9-2017 </t>
  </si>
  <si>
    <t xml:space="preserve"> 28-9-2017          milrinone 0,2 mg     in 12 ml glucose 10%   (12 ml extra)  0,5 ml/uur  0,28 microg/kg/min     Exp: 29-9-2017 </t>
  </si>
  <si>
    <t>milrinone 5,4 mg in 12 ml glucose 10%, 0,5 ml/uur = 0,75 microg/kg/min (in 24 uren)</t>
  </si>
  <si>
    <t xml:space="preserve"> 28-9-2017          milrinone 5,4 mg     in 12 ml glucose 10%   (12 ml extra)  0,5 ml/uur  0,75 microg/kg/min     Exp: 29-9-2017 </t>
  </si>
  <si>
    <t>morfine 0,01 mg in 12 ml glucose 10%, 0,5 ml/uur = 0,01 mg/kg/dag (in 24 uren)</t>
  </si>
  <si>
    <t xml:space="preserve"> 28-9-2017          morfine 0,01 mg     in 12 ml glucose 10%   (12 ml extra)  0,5 ml/uur  0,01 mg/kg/dag     Exp: 29-9-2017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</si>
  <si>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</si>
  <si>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 xml:space="preserve"> 28-9-2017          morfine 0,2 mg     in 12 ml glucose 10%   (12 ml extra)  0,5 ml/uur  0,2 mg/kg/dag     Exp: 29-9-2017 </t>
  </si>
  <si>
    <t xml:space="preserve"> 28-9-2017          morfine 0,2 mg     in 12 ml glucose 5%   (12 ml extra)  0,5 ml/uur  0,2 mg/kg/dag     Exp: 29-9-2017 </t>
  </si>
  <si>
    <t xml:space="preserve"> 28-9-2017          morfine 0,2 mg     in 12 ml glucose 5%   (12 ml extra)  1 ml/uur  0,4 mg/kg/dag     Exp: 29-9-2017 </t>
  </si>
  <si>
    <t xml:space="preserve"> 28-9-2017          morfine 0,2 mg     in 24 ml glucose 5%   (12 ml extra)  0,5 ml/uur  0,1 mg/kg/dag     Exp: 29-9-2017 </t>
  </si>
  <si>
    <t xml:space="preserve"> 28-9-2017          morfine 0,2 mg     in 24 ml glucose 5%   (12 ml extra)  1 ml/uur  0,2 mg/kg/dag     Exp: 29-9-2017 </t>
  </si>
  <si>
    <t>morfine 0,01 mg in 12 ml glucose 5%, 0,5 ml/uur = 0,01 mg/kg/dag (in 24 uren)</t>
  </si>
  <si>
    <t xml:space="preserve"> 28-9-2017          morfine 0,01 mg     in 12 ml glucose 5%   (12 ml extra)  0,5 ml/uur  0,01 mg/kg/dag     Exp: 29-9-2017 </t>
  </si>
  <si>
    <t>morfine 0,01 mg in 24 ml glucose 10%, 0,5 ml/uur = 0,005 mg/kg/dag (in 48 uren)</t>
  </si>
  <si>
    <t xml:space="preserve"> 28-9-2017          morfine 0,01 mg     in 24 ml glucose 10%   (12 ml extra)  0,5 ml/uur  0,005 mg/kg/dag     Exp: 29-9-2017 </t>
  </si>
  <si>
    <t>morfine 0,01 mg in 12 ml glucose 10%, 1 ml/uur = 0,02 mg/kg/dag (in 12 uren)</t>
  </si>
  <si>
    <t xml:space="preserve"> 28-9-2017          morfine 0,01 mg     in 12 ml glucose 10%   (12 ml extra)  1 ml/uur  0,02 mg/kg/dag     Exp: 29-9-2017 </t>
  </si>
  <si>
    <t xml:space="preserve"> 28-9-2017          morfine 0,2 mg     in 24 ml glucose 10%   (12 ml extra)  0,5 ml/uur  0,1 mg/kg/dag     Exp: 29-9-2017 </t>
  </si>
  <si>
    <t xml:space="preserve"> 28-9-2017          morfine 0,2 mg     in 12 ml glucose 10%   (12 ml extra)  1 ml/uur  0,4 mg/kg/dag     Exp: 29-9-2017 </t>
  </si>
  <si>
    <t xml:space="preserve"> 28-9-2017          morfine 0,2 mg     in 24 ml glucose 10%   (12 ml extra)  1 ml/uur  0,2 mg/kg/dag     Exp: 29-9-2017 </t>
  </si>
  <si>
    <t>morfine 0,01 mg in 24 ml glucose 5%, 0,5 ml/uur = 0,005 mg/kg/dag (in 48 uren)</t>
  </si>
  <si>
    <t xml:space="preserve"> 28-9-2017          morfine 0,01 mg     in 24 ml glucose 5%   (12 ml extra)  0,5 ml/uur  0,005 mg/kg/dag     Exp: 29-9-2017 </t>
  </si>
  <si>
    <t>morfine 0,01 mg in 12 ml glucose 5%, 1 ml/uur = 0,02 mg/kg/dag (in 12 uren)</t>
  </si>
  <si>
    <t xml:space="preserve"> 28-9-2017          morfine 0,01 mg     in 12 ml glucose 5%   (12 ml extra)  1 ml/uur  0,02 mg/kg/dag     Exp: 29-9-2017 </t>
  </si>
  <si>
    <t>morfine 0,01 mg in 24 ml glucose 5%, 1 ml/uur = 0,01 mg/kg/dag (in 24 uren)</t>
  </si>
  <si>
    <t xml:space="preserve"> 28-9-2017          morfine 0,01 mg     in 24 ml glucose 5%   (12 ml extra)  1 ml/uur  0,01 mg/kg/dag     Exp: 29-9-2017 </t>
  </si>
  <si>
    <t>morfine 0,01 mg in 24 ml glucose 10%, 1 ml/uur = 0,01 mg/kg/dag (in 24 uren)</t>
  </si>
  <si>
    <t xml:space="preserve"> 28-9-2017          morfine 0,01 mg     in 24 ml glucose 10%   (12 ml extra)  1 ml/uur  0,01 mg/kg/dag     Exp: 29-9-2017 </t>
  </si>
  <si>
    <t>morfine 0,01 mg in 12 ml glucose 10%, 0,5 ml/uur = 0,02 mg/kg/dag (in 24 uren)</t>
  </si>
  <si>
    <t xml:space="preserve"> 28-9-2017          morfine 0,01 mg     in 12 ml glucose 10%   (12 ml extra)  0,5 ml/uur  0,02 mg/kg/dag     Exp: 29-9-2017 </t>
  </si>
  <si>
    <t>morfine 0,06 mg in 12 ml glucose 10%, 0,5 ml/uur = 0,012 mg/kg/dag (in 24 uren)</t>
  </si>
  <si>
    <t xml:space="preserve"> 28-9-2017          morfine 0,06 mg     in 12 ml glucose 10%   (12 ml extra)  0,5 ml/uur  0,012 mg/kg/dag     Exp: 29-9-2017 </t>
  </si>
  <si>
    <t xml:space="preserve"> 28-9-2017          morfine 0,06 mg     in 12 ml glucose 10%   (12 ml extra)  0,5 ml/uur  0,12 mg/kg/dag     Exp: 29-9-2017 </t>
  </si>
  <si>
    <t>morfine 2,5 mg in 12 ml glucose 10%, 0,5 ml/uur = 0,5 mg/kg/dag (in 24 uren)</t>
  </si>
  <si>
    <t xml:space="preserve"> 28-9-2017          morfine 2,5 mg     in 12 ml glucose 10%   (12 ml extra)  0,5 ml/uur  0,5 mg/kg/dag     Exp: 29-9-2017 </t>
  </si>
  <si>
    <t>nicardipine 0,07 mg in 12 ml glucose 10%, 0,5 ml/uur = 0,049 microg/kg/min (in 24 uren)</t>
  </si>
  <si>
    <t xml:space="preserve"> 28-9-2017          nicardipine 0,07 mg     in 12 ml glucose 10%   (12 ml extra)  0,5 ml/uur  0,049 microg/kg/min     Exp: 29-9-2017 </t>
  </si>
  <si>
    <t xml:space="preserve"> 28-9-2017          nicardipine 1 mg     in 12 ml glucose 10%   (12 ml extra)  0,5 ml/uur  0,69 microg/kg/min     Exp: 29-9-2017 </t>
  </si>
  <si>
    <t xml:space="preserve"> 28-9-2017          nicardipine 1 mg     in 12 ml glucose 5%   (12 ml extra)  0,5 ml/uur  0,69 microg/kg/min     Exp: 29-9-2017 </t>
  </si>
  <si>
    <t xml:space="preserve"> 28-9-2017          nicardipine 1 mg     in 12 ml glucose 5%   (12 ml extra)  1 ml/uur  1,4 microg/kg/min     Exp: 29-9-2017 </t>
  </si>
  <si>
    <t xml:space="preserve"> 28-9-2017          nicardipine 1 mg     in 24 ml glucose 5%   (12 ml extra)  0,5 ml/uur  0,35 microg/kg/min     Exp: 29-9-2017 </t>
  </si>
  <si>
    <t xml:space="preserve"> 28-9-2017          nicardipine 1 mg     in 24 ml glucose 5%   (12 ml extra)  1 ml/uur  0,69 microg/kg/min     Exp: 29-9-2017 </t>
  </si>
  <si>
    <t>nicardipine 0,07 mg in 12 ml glucose 5%, 0,5 ml/uur = 0,049 microg/kg/min (in 24 uren)</t>
  </si>
  <si>
    <t xml:space="preserve"> 28-9-2017          nicardipine 0,07 mg     in 12 ml glucose 5%   (12 ml extra)  0,5 ml/uur  0,049 microg/kg/min     Exp: 29-9-2017 </t>
  </si>
  <si>
    <t>nicardipine 0,07 mg in 24 ml glucose 10%, 0,5 ml/uur = 0,024 microg/kg/min (in 48 uren)</t>
  </si>
  <si>
    <t xml:space="preserve"> 28-9-2017          nicardipine 0,07 mg     in 24 ml glucose 10%   (12 ml extra)  0,5 ml/uur  0,024 microg/kg/min     Exp: 29-9-2017 </t>
  </si>
  <si>
    <t>nicardipine 0,07 mg in 12 ml glucose 10%, 1 ml/uur = 0,097 microg/kg/min (in 12 uren)</t>
  </si>
  <si>
    <t xml:space="preserve"> 28-9-2017          nicardipine 0,07 mg     in 12 ml glucose 10%   (12 ml extra)  1 ml/uur  0,097 microg/kg/min     Exp: 29-9-2017 </t>
  </si>
  <si>
    <t xml:space="preserve"> 28-9-2017          nicardipine 1 mg     in 24 ml glucose 10%   (12 ml extra)  0,5 ml/uur  0,35 microg/kg/min     Exp: 29-9-2017 </t>
  </si>
  <si>
    <t xml:space="preserve"> 28-9-2017          nicardipine 1 mg     in 12 ml glucose 10%   (12 ml extra)  1 ml/uur  1,4 microg/kg/min     Exp: 29-9-2017 </t>
  </si>
  <si>
    <t xml:space="preserve"> 28-9-2017          nicardipine 1 mg     in 24 ml glucose 10%   (12 ml extra)  1 ml/uur  0,69 microg/kg/min     Exp: 29-9-2017 </t>
  </si>
  <si>
    <t>nicardipine 0,07 mg in 24 ml glucose 5%, 0,5 ml/uur = 0,024 microg/kg/min (in 48 uren)</t>
  </si>
  <si>
    <t xml:space="preserve"> 28-9-2017          nicardipine 0,07 mg     in 24 ml glucose 5%   (12 ml extra)  0,5 ml/uur  0,024 microg/kg/min     Exp: 29-9-2017 </t>
  </si>
  <si>
    <t>nicardipine 0,07 mg in 12 ml glucose 5%, 1 ml/uur = 0,097 microg/kg/min (in 12 uren)</t>
  </si>
  <si>
    <t xml:space="preserve"> 28-9-2017          nicardipine 0,07 mg     in 12 ml glucose 5%   (12 ml extra)  1 ml/uur  0,097 microg/kg/min     Exp: 29-9-2017 </t>
  </si>
  <si>
    <t>nicardipine 0,07 mg in 24 ml glucose 5%, 1 ml/uur = 0,049 microg/kg/min (in 24 uren)</t>
  </si>
  <si>
    <t xml:space="preserve"> 28-9-2017          nicardipine 0,07 mg     in 24 ml glucose 5%   (12 ml extra)  1 ml/uur  0,049 microg/kg/min     Exp: 29-9-2017 </t>
  </si>
  <si>
    <t>nicardipine 0,07 mg in 24 ml glucose 10%, 1 ml/uur = 0,049 microg/kg/min (in 24 uren)</t>
  </si>
  <si>
    <t xml:space="preserve"> 28-9-2017          nicardipine 0,07 mg     in 24 ml glucose 10%   (12 ml extra)  1 ml/uur  0,049 microg/kg/min     Exp: 29-9-2017 </t>
  </si>
  <si>
    <t>nicardipine 0,04 mg in 12 ml glucose 10%, 0,5 ml/uur = 0,056 microg/kg/min (in 24 uren)</t>
  </si>
  <si>
    <t xml:space="preserve"> 28-9-2017          nicardipine 0,04 mg     in 12 ml glucose 10%   (12 ml extra)  0,5 ml/uur  0,056 microg/kg/min     Exp: 29-9-2017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</si>
  <si>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</si>
  <si>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nicardipine 0,4 mg in 12 ml glucose 10%, 0,5 ml/uur = 0,056 microg/kg/min (in 24 uren)</t>
  </si>
  <si>
    <t xml:space="preserve"> 28-9-2017          nicardipine 0,4 mg     in 12 ml glucose 10%   (12 ml extra)  0,5 ml/uur  0,056 microg/kg/min     Exp: 29-9-2017 </t>
  </si>
  <si>
    <t xml:space="preserve"> 28-9-2017          nicardipine 0,4 mg     in 12 ml glucose 10%   (12 ml extra)  0,5 ml/uur  0,56 microg/kg/min     Exp: 29-9-2017 </t>
  </si>
  <si>
    <t xml:space="preserve"> 28-9-2017          nicardipine 12 mg     in 12 ml glucose 10%   (12 ml extra)  0,5 ml/uur  1,7 microg/kg/min     Exp: 29-9-2017 </t>
  </si>
  <si>
    <t>nitroprusside 0,1 mg in 12 ml glucose 10%, 0,5 ml/uur = 0,069 microg/kg/min (in 24 uren)</t>
  </si>
  <si>
    <t xml:space="preserve"> 28-9-2017          nitroprusside 0,1 mg     in 12 ml glucose 10%   (12 ml extra)  0,5 ml/uur  0,069 microg/kg/min     Exp: 29-9-2017 </t>
  </si>
  <si>
    <t xml:space="preserve"> 28-9-2017          nitroprusside 1 mg     in 12 ml glucose 10%   (12 ml extra)  0,5 ml/uur  0,69 microg/kg/min     Exp: 29-9-2017 </t>
  </si>
  <si>
    <t xml:space="preserve"> 28-9-2017          nitroprusside 1 mg     in 12 ml glucose 5%   (12 ml extra)  0,5 ml/uur  0,69 microg/kg/min     Exp: 29-9-2017 </t>
  </si>
  <si>
    <t xml:space="preserve"> 28-9-2017          nitroprusside 1 mg     in 12 ml glucose 5%   (12 ml extra)  1 ml/uur  1,4 microg/kg/min     Exp: 29-9-2017 </t>
  </si>
  <si>
    <t xml:space="preserve"> 28-9-2017          nitroprusside 1 mg     in 24 ml glucose 5%   (12 ml extra)  0,5 ml/uur  0,35 microg/kg/min     Exp: 29-9-2017 </t>
  </si>
  <si>
    <t xml:space="preserve"> 28-9-2017          nitroprusside 1 mg     in 24 ml glucose 5%   (12 ml extra)  1 ml/uur  0,69 microg/kg/min     Exp: 29-9-2017 </t>
  </si>
  <si>
    <t>nitroprusside 0,1 mg in 12 ml glucose 5%, 0,5 ml/uur = 0,069 microg/kg/min (in 24 uren)</t>
  </si>
  <si>
    <t xml:space="preserve"> 28-9-2017          nitroprusside 0,1 mg     in 12 ml glucose 5%   (12 ml extra)  0,5 ml/uur  0,069 microg/kg/min     Exp: 29-9-2017 </t>
  </si>
  <si>
    <t>nitroprusside 0,1 mg in 24 ml glucose 10%, 0,5 ml/uur = 0,035 microg/kg/min (in 48 uren)</t>
  </si>
  <si>
    <t xml:space="preserve"> 28-9-2017          nitroprusside 0,1 mg     in 24 ml glucose 10%   (12 ml extra)  0,5 ml/uur  0,035 microg/kg/min     Exp: 29-9-2017 </t>
  </si>
  <si>
    <t>nitroprusside 0,1 mg in 12 ml glucose 10%, 1 ml/uur = 0,14 microg/kg/min (in 12 uren)</t>
  </si>
  <si>
    <t xml:space="preserve"> 28-9-2017          nitroprusside 0,1 mg     in 12 ml glucose 10%   (12 ml extra)  1 ml/uur  0,14 microg/kg/min     Exp: 29-9-2017 </t>
  </si>
  <si>
    <t xml:space="preserve"> 28-9-2017          nitroprusside 1 mg     in 24 ml glucose 10%   (12 ml extra)  0,5 ml/uur  0,35 microg/kg/min     Exp: 29-9-2017 </t>
  </si>
  <si>
    <t xml:space="preserve"> 28-9-2017          nitroprusside 1 mg     in 12 ml glucose 10%   (12 ml extra)  1 ml/uur  1,4 microg/kg/min     Exp: 29-9-2017 </t>
  </si>
  <si>
    <t xml:space="preserve"> 28-9-2017          nitroprusside 1 mg     in 24 ml glucose 10%   (12 ml extra)  1 ml/uur  0,69 microg/kg/min     Exp: 29-9-2017 </t>
  </si>
  <si>
    <t>nitroprusside 0,1 mg in 24 ml glucose 5%, 0,5 ml/uur = 0,035 microg/kg/min (in 48 uren)</t>
  </si>
  <si>
    <t xml:space="preserve"> 28-9-2017          nitroprusside 0,1 mg     in 24 ml glucose 5%   (12 ml extra)  0,5 ml/uur  0,035 microg/kg/min     Exp: 29-9-2017 </t>
  </si>
  <si>
    <t>nitroprusside 0,1 mg in 12 ml glucose 5%, 1 ml/uur = 0,14 microg/kg/min (in 12 uren)</t>
  </si>
  <si>
    <t xml:space="preserve"> 28-9-2017          nitroprusside 0,1 mg     in 12 ml glucose 5%   (12 ml extra)  1 ml/uur  0,14 microg/kg/min     Exp: 29-9-2017 </t>
  </si>
  <si>
    <t>nitroprusside 0,1 mg in 24 ml glucose 5%, 1 ml/uur = 0,069 microg/kg/min (in 24 uren)</t>
  </si>
  <si>
    <t xml:space="preserve"> 28-9-2017          nitroprusside 0,1 mg     in 24 ml glucose 5%   (12 ml extra)  1 ml/uur  0,069 microg/kg/min     Exp: 29-9-2017 </t>
  </si>
  <si>
    <t>nitroprusside 0,1 mg in 24 ml glucose 10%, 1 ml/uur = 0,069 microg/kg/min (in 24 uren)</t>
  </si>
  <si>
    <t xml:space="preserve"> 28-9-2017          nitroprusside 0,1 mg     in 24 ml glucose 10%   (12 ml extra)  1 ml/uur  0,069 microg/kg/min     Exp: 29-9-2017 </t>
  </si>
  <si>
    <t>nitroprusside 0,1 mg in 12 ml glucose 10%, 0,5 ml/uur = 0,14 microg/kg/min (in 24 uren)</t>
  </si>
  <si>
    <t xml:space="preserve"> 28-9-2017          nitroprusside 0,1 mg     in 12 ml glucose 10%   (12 ml extra)  0,5 ml/uur  0,14 microg/kg/min     Exp: 29-9-2017 </t>
  </si>
  <si>
    <t>nitroprusside 0,4 mg in 12 ml glucose 10%, 0,5 ml/uur = 0,056 microg/kg/min (in 24 uren)</t>
  </si>
  <si>
    <t xml:space="preserve"> 28-9-2017          nitroprusside 0,4 mg     in 12 ml glucose 10%   (12 ml extra)  0,5 ml/uur  0,056 microg/kg/min     Exp: 29-9-2017 </t>
  </si>
  <si>
    <t xml:space="preserve"> 28-9-2017          nitroprusside 0,4 mg     in 12 ml glucose 10%   (12 ml extra)  0,5 ml/uur  0,56 microg/kg/min     Exp: 29-9-2017 </t>
  </si>
  <si>
    <t>nitroprusside 58 mg in 12 ml glucose 10%, 0,5 ml/uur = 8,1 microg/kg/min (in 24 uren)</t>
  </si>
  <si>
    <t xml:space="preserve"> 28-9-2017          nitroprusside 58 mg     in 12 ml glucose 10%   (12 ml extra)  0,5 ml/uur  8,1 microg/kg/min     Exp: 29-9-2017 </t>
  </si>
  <si>
    <t>noradrenaline 0,01 mg in 12 ml glucose 10%, 0,5 ml/uur = 0,0069 microg/kg/min (in 24 uren)</t>
  </si>
  <si>
    <t xml:space="preserve"> 28-9-2017          noradrenaline 0,01 mg     in 12 ml glucose 10%   (12 ml extra)  0,5 ml/uur  0,0069 microg/kg/min     Exp: 29-9-2017 </t>
  </si>
  <si>
    <t xml:space="preserve"> 28-9-2017          noradrenaline 0,1 mg     in 12 ml glucose 10%   (12 ml extra)  0,5 ml/uur  0,069 microg/kg/min     Exp: 29-9-2017 </t>
  </si>
  <si>
    <t xml:space="preserve"> 28-9-2017          noradrenaline 0,1 mg     in 12 ml glucose 5%   (12 ml extra)  0,5 ml/uur  0,069 microg/kg/min     Exp: 29-9-2017 </t>
  </si>
  <si>
    <t xml:space="preserve"> 28-9-2017          noradrenaline 0,1 mg     in 12 ml glucose 5%   (12 ml extra)  1 ml/uur  0,14 microg/kg/min     Exp: 29-9-2017 </t>
  </si>
  <si>
    <t xml:space="preserve"> 28-9-2017          noradrenaline 0,1 mg     in 24 ml glucose 5%   (12 ml extra)  0,5 ml/uur  0,035 microg/kg/min     Exp: 29-9-2017 </t>
  </si>
  <si>
    <t xml:space="preserve"> 28-9-2017          noradrenaline 0,1 mg     in 24 ml glucose 5%   (12 ml extra)  1 ml/uur  0,069 microg/kg/min     Exp: 29-9-2017 </t>
  </si>
  <si>
    <t>noradrenaline 0,01 mg in 12 ml glucose 5%, 0,5 ml/uur = 0,0069 microg/kg/min (in 24 uren)</t>
  </si>
  <si>
    <t xml:space="preserve"> 28-9-2017          noradrenaline 0,01 mg     in 12 ml glucose 5%   (12 ml extra)  0,5 ml/uur  0,0069 microg/kg/min     Exp: 29-9-2017 </t>
  </si>
  <si>
    <t>noradrenaline 0,01 mg in 24 ml glucose 10%, 0,5 ml/uur = 0,0035 microg/kg/min (in 48 uren)</t>
  </si>
  <si>
    <t xml:space="preserve"> 28-9-2017          noradrenaline 0,01 mg     in 24 ml glucose 10%   (12 ml extra)  0,5 ml/uur  0,0035 microg/kg/min     Exp: 29-9-2017 </t>
  </si>
  <si>
    <t>noradrenaline 0,01 mg in 12 ml glucose 10%, 1 ml/uur = 0,014 microg/kg/min (in 12 uren)</t>
  </si>
  <si>
    <t xml:space="preserve"> 28-9-2017          noradrenaline 0,01 mg     in 12 ml glucose 10%   (12 ml extra)  1 ml/uur  0,014 microg/kg/min     Exp: 29-9-2017 </t>
  </si>
  <si>
    <t xml:space="preserve"> 28-9-2017          noradrenaline 0,1 mg     in 24 ml glucose 10%   (12 ml extra)  0,5 ml/uur  0,035 microg/kg/min     Exp: 29-9-2017 </t>
  </si>
  <si>
    <t xml:space="preserve"> 28-9-2017          noradrenaline 0,1 mg     in 12 ml glucose 10%   (12 ml extra)  1 ml/uur  0,14 microg/kg/min     Exp: 29-9-2017 </t>
  </si>
  <si>
    <t xml:space="preserve"> 28-9-2017          noradrenaline 0,1 mg     in 24 ml glucose 10%   (12 ml extra)  1 ml/uur  0,069 microg/kg/min     Exp: 29-9-2017 </t>
  </si>
  <si>
    <t>noradrenaline 0,01 mg in 24 ml glucose 5%, 0,5 ml/uur = 0,0035 microg/kg/min (in 48 uren)</t>
  </si>
  <si>
    <t xml:space="preserve"> 28-9-2017          noradrenaline 0,01 mg     in 24 ml glucose 5%   (12 ml extra)  0,5 ml/uur  0,0035 microg/kg/min     Exp: 29-9-2017 </t>
  </si>
  <si>
    <t>noradrenaline 0,01 mg in 12 ml glucose 5%, 1 ml/uur = 0,014 microg/kg/min (in 12 uren)</t>
  </si>
  <si>
    <t xml:space="preserve"> 28-9-2017          noradrenaline 0,01 mg     in 12 ml glucose 5%   (12 ml extra)  1 ml/uur  0,014 microg/kg/min     Exp: 29-9-2017 </t>
  </si>
  <si>
    <t>noradrenaline 0,01 mg in 24 ml glucose 5%, 1 ml/uur = 0,0069 microg/kg/min (in 24 uren)</t>
  </si>
  <si>
    <t xml:space="preserve"> 28-9-2017          noradrenaline 0,01 mg     in 24 ml glucose 5%   (12 ml extra)  1 ml/uur  0,0069 microg/kg/min     Exp: 29-9-2017 </t>
  </si>
  <si>
    <t>noradrenaline 0,01 mg in 24 ml glucose 10%, 1 ml/uur = 0,0069 microg/kg/min (in 24 uren)</t>
  </si>
  <si>
    <t xml:space="preserve"> 28-9-2017          noradrenaline 0,01 mg     in 24 ml glucose 10%   (12 ml extra)  1 ml/uur  0,0069 microg/kg/min     Exp: 29-9-2017 </t>
  </si>
  <si>
    <t>noradrenaline 0,01 mg in 12 ml glucose 10%, 0,5 ml/uur = 0,014 microg/kg/min (in 24 uren)</t>
  </si>
  <si>
    <t xml:space="preserve"> 28-9-2017          noradrenaline 0,01 mg     in 12 ml glucose 10%   (12 ml extra)  0,5 ml/uur  0,014 microg/kg/min     Exp: 29-9-2017 </t>
  </si>
  <si>
    <t>noradrenaline 0,04 mg in 12 ml glucose 10%, 0,5 ml/uur = 0,0056 microg/kg/min (in 24 uren)</t>
  </si>
  <si>
    <t xml:space="preserve"> 28-9-2017          noradrenaline 0,04 mg     in 12 ml glucose 10%   (12 ml extra)  0,5 ml/uur  0,0056 microg/kg/min     Exp: 29-9-2017 </t>
  </si>
  <si>
    <t xml:space="preserve"> 28-9-2017          noradrenaline 0,04 mg     in 12 ml glucose 10%   (12 ml extra)  0,5 ml/uur  0,056 microg/kg/min     Exp: 29-9-2017 </t>
  </si>
  <si>
    <t xml:space="preserve"> 28-9-2017          noradrenaline 12 mg     in 12 ml glucose 10%   (12 ml extra)  0,5 ml/uur  1,7 microg/kg/min     Exp: 29-9-2017 </t>
  </si>
  <si>
    <t>rocuronium 0,7 mg in 12 ml glucose 10%, 0,5 ml/uur = 0,029 mg/kg/uur (in 24 uren)</t>
  </si>
  <si>
    <t xml:space="preserve"> 28-9-2017          rocuronium 0,7 mg     in 12 ml glucose 10%   (12 ml extra)  0,5 ml/uur  0,029 mg/kg/uur     Exp: 29-9-2017 </t>
  </si>
  <si>
    <t xml:space="preserve"> 28-9-2017          rocuronium 10 mg     in 12 ml glucose 10%   (12 ml extra)  0,5 ml/uur  0,42 mg/kg/uur     Exp: 29-9-2017 </t>
  </si>
  <si>
    <t xml:space="preserve"> 28-9-2017          rocuronium 10 mg     in 12 ml glucose 5%   (12 ml extra)  0,5 ml/uur  0,42 mg/kg/uur     Exp: 29-9-2017 </t>
  </si>
  <si>
    <t xml:space="preserve"> 28-9-2017          rocuronium 10 mg     in 12 ml glucose 5%   (12 ml extra)  1 ml/uur  0,83 mg/kg/uur     Exp: 29-9-2017 </t>
  </si>
  <si>
    <t xml:space="preserve"> 28-9-2017          rocuronium 10 mg     in 24 ml glucose 5%   (12 ml extra)  0,5 ml/uur  0,21 mg/kg/uur     Exp: 29-9-2017 </t>
  </si>
  <si>
    <t xml:space="preserve"> 28-9-2017          rocuronium 10 mg     in 24 ml glucose 5%   (12 ml extra)  1 ml/uur  0,42 mg/kg/uur     Exp: 29-9-2017 </t>
  </si>
  <si>
    <t>rocuronium 0,7 mg in 12 ml glucose 5%, 0,5 ml/uur = 0,029 mg/kg/uur (in 24 uren)</t>
  </si>
  <si>
    <t xml:space="preserve"> 28-9-2017          rocuronium 0,7 mg     in 12 ml glucose 5%   (12 ml extra)  0,5 ml/uur  0,029 mg/kg/uur     Exp: 29-9-2017 </t>
  </si>
  <si>
    <t>rocuronium 0,7 mg in 24 ml glucose 10%, 0,5 ml/uur = 0,015 mg/kg/uur (in 48 uren)</t>
  </si>
  <si>
    <t xml:space="preserve"> 28-9-2017          rocuronium 0,7 mg     in 24 ml glucose 10%   (12 ml extra)  0,5 ml/uur  0,015 mg/kg/uur     Exp: 29-9-2017 </t>
  </si>
  <si>
    <t>rocuronium 0,7 mg in 12 ml glucose 10%, 1 ml/uur = 0,058 mg/kg/uur (in 12 uren)</t>
  </si>
  <si>
    <t xml:space="preserve"> 28-9-2017          rocuronium 0,7 mg     in 12 ml glucose 10%   (12 ml extra)  1 ml/uur  0,058 mg/kg/uur     Exp: 29-9-2017 </t>
  </si>
  <si>
    <t xml:space="preserve"> 28-9-2017          rocuronium 10 mg     in 24 ml glucose 10%   (12 ml extra)  0,5 ml/uur  0,21 mg/kg/uur     Exp: 29-9-2017 </t>
  </si>
  <si>
    <t xml:space="preserve"> 28-9-2017          rocuronium 10 mg     in 12 ml glucose 10%   (12 ml extra)  1 ml/uur  0,83 mg/kg/uur     Exp: 29-9-2017 </t>
  </si>
  <si>
    <t xml:space="preserve"> 28-9-2017          rocuronium 10 mg     in 24 ml glucose 10%   (12 ml extra)  1 ml/uur  0,42 mg/kg/uur     Exp: 29-9-2017 </t>
  </si>
  <si>
    <t>rocuronium 0,7 mg in 24 ml glucose 5%, 0,5 ml/uur = 0,015 mg/kg/uur (in 48 uren)</t>
  </si>
  <si>
    <t xml:space="preserve"> 28-9-2017          rocuronium 0,7 mg     in 24 ml glucose 5%   (12 ml extra)  0,5 ml/uur  0,015 mg/kg/uur     Exp: 29-9-2017 </t>
  </si>
  <si>
    <t>rocuronium 0,7 mg in 12 ml glucose 5%, 1 ml/uur = 0,058 mg/kg/uur (in 12 uren)</t>
  </si>
  <si>
    <t xml:space="preserve"> 28-9-2017          rocuronium 0,7 mg     in 12 ml glucose 5%   (12 ml extra)  1 ml/uur  0,058 mg/kg/uur     Exp: 29-9-2017 </t>
  </si>
  <si>
    <t>rocuronium 0,7 mg in 24 ml glucose 5%, 1 ml/uur = 0,029 mg/kg/uur (in 24 uren)</t>
  </si>
  <si>
    <t xml:space="preserve"> 28-9-2017          rocuronium 0,7 mg     in 24 ml glucose 5%   (12 ml extra)  1 ml/uur  0,029 mg/kg/uur     Exp: 29-9-2017 </t>
  </si>
  <si>
    <t>rocuronium 0,7 mg in 24 ml glucose 10%, 1 ml/uur = 0,029 mg/kg/uur (in 24 uren)</t>
  </si>
  <si>
    <t xml:space="preserve"> 28-9-2017          rocuronium 0,7 mg     in 24 ml glucose 10%   (12 ml extra)  1 ml/uur  0,029 mg/kg/uur     Exp: 29-9-2017 </t>
  </si>
  <si>
    <t>rocuronium 0,4 mg in 12 ml glucose 10%, 0,5 ml/uur = 0,033 mg/kg/uur (in 24 uren)</t>
  </si>
  <si>
    <t xml:space="preserve"> 28-9-2017          rocuronium 0,4 mg     in 12 ml glucose 10%   (12 ml extra)  0,5 ml/uur  0,033 mg/kg/uur     Exp: 29-9-2017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</si>
  <si>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</si>
  <si>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4 mg in 12 ml glucose 10%, 0,5 ml/uur = 0,033 mg/kg/uur (in 24 uren)</t>
  </si>
  <si>
    <t xml:space="preserve"> 28-9-2017          rocuronium 4 mg     in 12 ml glucose 10%   (12 ml extra)  0,5 ml/uur  0,033 mg/kg/uur     Exp: 29-9-2017 </t>
  </si>
  <si>
    <t xml:space="preserve"> 28-9-2017          rocuronium 4 mg     in 12 ml glucose 10%   (12 ml extra)  0,5 ml/uur  0,33 mg/kg/uur     Exp: 29-9-2017 </t>
  </si>
  <si>
    <t xml:space="preserve"> 28-9-2017          rocuronium 120 mg     in 12 ml glucose 10%   (12 ml extra)  0,5 ml/uur  1 mg/kg/uur     Exp: 29-9-2017 </t>
  </si>
  <si>
    <t xml:space="preserve"> 28-9-2017          sufentanil/bupivac EPIDURAAL 0 ml     in 24 ml NaCl 0,9%   (12 ml extra)  1 ml/uur  1 ml/uur     Exp: 29-9-2017 </t>
  </si>
  <si>
    <t xml:space="preserve"> 28-9-2017          sufentanil/bupivac EPIDURAAL 2 ml     in 24 ml NaCl 0,9%   (12 ml extra)  1 ml/uur  1 ml/uur     Exp: 29-9-2017 </t>
  </si>
  <si>
    <t xml:space="preserve"> 28-9-2017          sufentanil/bupivac EPIDURAAL 2 ml     in 24 ml NaCl 0,9%   (12 ml extra)  0,5 ml/uur  0,5 ml/uur     Exp: 29-9-2017 </t>
  </si>
  <si>
    <t xml:space="preserve"> 28-9-2017          sufentanil/bupivac EPIDURAAL 2 ml     in 12 ml NaCl 0,9%   (12 ml extra)  1 ml/uur  1 ml/uur     Exp: 29-9-2017 </t>
  </si>
  <si>
    <t xml:space="preserve"> 28-9-2017          sufentanil/bupivac EPIDURAAL 2 ml     in 12 ml NaCl 0,9%   (12 ml extra)  0,5 ml/uur  0,5 ml/uur     Exp: 29-9-2017 </t>
  </si>
  <si>
    <t xml:space="preserve"> 28-9-2017          sufentanil/bupivac EPIDURAAL 0 ml     in 12 ml NaCl 0,9%   (12 ml extra)  1 ml/uur  1 ml/uur     Exp: 29-9-2017 </t>
  </si>
  <si>
    <t xml:space="preserve"> 28-9-2017          sufentanil/bupivac EPIDURAAL 0 ml     in 24 ml NaCl 0,9%   (12 ml extra)  0,5 ml/uur  0,5 ml/uur     Exp: 29-9-2017 </t>
  </si>
  <si>
    <t xml:space="preserve"> 28-9-2017          sufentanil/bupivac EPIDURAAL 0 ml     in 12 ml NaCl 0,9%   (12 ml extra)  0,5 ml/uur  0,5 ml/uur     Exp: 29-9-2017 </t>
  </si>
  <si>
    <t xml:space="preserve"> 28-9-2017          sufentanil/bupivac EPIDURAAL 0,2 ml     in 24 ml NaCl 0,9%   (12 ml extra)  1 ml/uur  1 ml/uur     Exp: 29-9-2017 </t>
  </si>
  <si>
    <t xml:space="preserve"> 28-9-2017          sufentanil/bupivac EPIDURAAL 5 ml     in 24 ml NaCl 0,9%   (12 ml extra)  1 ml/uur  1 ml/uur     Exp: 29-9-2017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</si>
</sst>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46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5" fillId="0" borderId="0" xfId="0" applyFont="1" applyFill="1" applyAlignment="1" applyProtection="1">
      <alignment wrapText="1"/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0" fontId="0" fillId="0" borderId="0" xfId="0" applyNumberFormat="1" applyFont="1" applyFill="1" applyAlignment="1" applyProtection="1">
      <alignment horizontal="right"/>
      <protection locked="0"/>
    </xf>
    <xf numFmtId="2" fontId="0" fillId="0" borderId="0" xfId="0" applyNumberFormat="1" applyFont="1" applyFill="1" applyProtection="1">
      <protection locked="0"/>
    </xf>
    <xf numFmtId="0" fontId="0" fillId="0" borderId="0" xfId="0" applyFont="1" applyFill="1" applyAlignment="1" applyProtection="1">
      <alignment horizontal="right" wrapText="1"/>
      <protection locked="0"/>
    </xf>
    <xf numFmtId="0" fontId="0" fillId="0" borderId="0" xfId="0" applyNumberFormat="1" applyFont="1" applyFill="1" applyAlignment="1" applyProtection="1">
      <alignment horizontal="right" wrapText="1"/>
      <protection locked="0"/>
    </xf>
    <xf numFmtId="164" fontId="0" fillId="0" borderId="0" xfId="0" applyNumberFormat="1" applyFont="1" applyFill="1" applyAlignment="1" applyProtection="1">
      <alignment wrapText="1"/>
      <protection locked="0"/>
    </xf>
    <xf numFmtId="0" fontId="1" fillId="3" borderId="0" xfId="0" applyFont="1" applyFill="1" applyAlignment="1" applyProtection="1">
      <alignment wrapText="1"/>
    </xf>
    <xf numFmtId="0" fontId="1" fillId="3" borderId="1" xfId="0" applyFont="1" applyFill="1" applyBorder="1" applyAlignment="1" applyProtection="1">
      <alignment wrapText="1"/>
    </xf>
    <xf numFmtId="0" fontId="1" fillId="3" borderId="0" xfId="0" applyNumberFormat="1" applyFont="1" applyFill="1" applyAlignment="1" applyProtection="1">
      <alignment wrapText="1"/>
    </xf>
    <xf numFmtId="0" fontId="1" fillId="3" borderId="0" xfId="0" applyFont="1" applyFill="1" applyAlignment="1" applyProtection="1">
      <alignment horizontal="right" wrapText="1"/>
    </xf>
    <xf numFmtId="0" fontId="1" fillId="3" borderId="0" xfId="0" applyNumberFormat="1" applyFont="1" applyFill="1" applyAlignment="1" applyProtection="1">
      <alignment horizontal="right" wrapText="1"/>
    </xf>
    <xf numFmtId="2" fontId="1" fillId="3" borderId="0" xfId="0" applyNumberFormat="1" applyFont="1" applyFill="1" applyAlignment="1" applyProtection="1">
      <alignment wrapText="1"/>
    </xf>
    <xf numFmtId="0" fontId="1" fillId="3" borderId="0" xfId="0" applyFont="1" applyFill="1" applyAlignment="1" applyProtection="1"/>
    <xf numFmtId="0" fontId="1" fillId="2" borderId="0" xfId="0" applyFont="1" applyFill="1" applyAlignment="1" applyProtection="1">
      <alignment wrapText="1"/>
    </xf>
    <xf numFmtId="0" fontId="1" fillId="3" borderId="0" xfId="0" applyNumberFormat="1" applyFont="1" applyFill="1" applyAlignment="1" applyProtection="1">
      <alignment horizontal="left" wrapText="1"/>
    </xf>
    <xf numFmtId="0" fontId="2" fillId="2" borderId="0" xfId="0" applyFont="1" applyFill="1" applyAlignment="1" applyProtection="1">
      <alignment wrapText="1"/>
    </xf>
    <xf numFmtId="0" fontId="0" fillId="2" borderId="0" xfId="0" applyFill="1" applyAlignment="1" applyProtection="1">
      <alignment wrapText="1"/>
    </xf>
    <xf numFmtId="0" fontId="0" fillId="2" borderId="1" xfId="0" applyFill="1" applyBorder="1" applyProtection="1"/>
    <xf numFmtId="0" fontId="0" fillId="2" borderId="0" xfId="0" applyFill="1" applyProtection="1"/>
    <xf numFmtId="0" fontId="0" fillId="2" borderId="0" xfId="0" applyNumberFormat="1" applyFill="1" applyProtection="1"/>
    <xf numFmtId="0" fontId="2" fillId="2" borderId="0" xfId="0" applyNumberFormat="1" applyFont="1" applyFill="1" applyAlignment="1" applyProtection="1">
      <alignment horizontal="right"/>
    </xf>
    <xf numFmtId="0" fontId="5" fillId="2" borderId="1" xfId="0" applyFont="1" applyFill="1" applyBorder="1" applyProtection="1"/>
    <xf numFmtId="0" fontId="5" fillId="2" borderId="0" xfId="0" applyFont="1" applyFill="1" applyProtection="1"/>
    <xf numFmtId="0" fontId="5" fillId="2" borderId="0" xfId="0" applyNumberFormat="1" applyFont="1" applyFill="1" applyProtection="1"/>
    <xf numFmtId="0" fontId="6" fillId="2" borderId="0" xfId="0" applyNumberFormat="1" applyFont="1" applyFill="1" applyAlignment="1" applyProtection="1">
      <alignment horizontal="right"/>
    </xf>
    <xf numFmtId="2" fontId="5" fillId="2" borderId="0" xfId="0" applyNumberFormat="1" applyFont="1" applyFill="1" applyProtection="1"/>
    <xf numFmtId="0" fontId="0" fillId="5" borderId="0" xfId="0" applyFill="1" applyProtection="1"/>
    <xf numFmtId="0" fontId="0" fillId="5" borderId="0" xfId="0" applyNumberFormat="1" applyFill="1" applyProtection="1"/>
    <xf numFmtId="0" fontId="0" fillId="2" borderId="1" xfId="0" applyFill="1" applyBorder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2" borderId="0" xfId="0" applyFill="1" applyAlignment="1" applyProtection="1">
      <alignment horizontal="right" wrapText="1"/>
    </xf>
    <xf numFmtId="0" fontId="2" fillId="2" borderId="0" xfId="0" applyNumberFormat="1" applyFont="1" applyFill="1" applyAlignment="1" applyProtection="1">
      <alignment horizontal="right" wrapText="1"/>
    </xf>
    <xf numFmtId="2" fontId="0" fillId="2" borderId="0" xfId="0" applyNumberFormat="1" applyFill="1" applyAlignment="1" applyProtection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464"/>
  <sheetViews>
    <sheetView showZeros="0" tabSelected="1" zoomScale="80" zoomScaleNormal="80" workbookViewId="0">
      <pane xSplit="8" ySplit="2" topLeftCell="I36" activePane="bottomRight" state="frozen"/>
      <selection pane="topRight" activeCell="I1" sqref="I1"/>
      <selection pane="bottomLeft" activeCell="A3" sqref="A3"/>
      <selection pane="bottomRight" activeCell="B53" sqref="B53"/>
    </sheetView>
  </sheetViews>
  <sheetFormatPr defaultRowHeight="15" x14ac:dyDescent="0.25"/>
  <cols>
    <col min="1" max="1" width="5.5703125" style="29" customWidth="1"/>
    <col min="2" max="2" width="8.140625" style="41" customWidth="1"/>
    <col min="3" max="3" width="16.28515625" style="29" customWidth="1"/>
    <col min="4" max="4" width="12.28515625" style="29" customWidth="1"/>
    <col min="5" max="5" width="13" style="29" hidden="1" customWidth="1"/>
    <col min="6" max="7" width="13" style="29" customWidth="1"/>
    <col min="8" max="8" width="13" style="42" customWidth="1"/>
    <col min="9" max="9" width="9.5703125" style="29" customWidth="1"/>
    <col min="10" max="10" width="17" style="29" customWidth="1"/>
    <col min="11" max="11" width="12.28515625" style="29" customWidth="1"/>
    <col min="12" max="12" width="8.42578125" style="29" customWidth="1"/>
    <col min="13" max="14" width="13" style="29" customWidth="1"/>
    <col min="15" max="15" width="13" style="43" customWidth="1"/>
    <col min="16" max="16" width="13" style="44" customWidth="1"/>
    <col min="17" max="17" width="20.7109375" style="29" customWidth="1"/>
    <col min="18" max="18" width="25.85546875" style="29" customWidth="1"/>
    <col min="19" max="19" width="13" style="29" customWidth="1"/>
    <col min="20" max="20" width="13" style="45" customWidth="1"/>
    <col min="21" max="21" width="13" style="29" customWidth="1"/>
    <col min="22" max="22" width="9.5703125" style="41" customWidth="1"/>
    <col min="23" max="23" width="14.140625" style="29" customWidth="1"/>
    <col min="24" max="24" width="12.28515625" style="29" customWidth="1"/>
    <col min="25" max="25" width="8.42578125" style="29" customWidth="1"/>
    <col min="26" max="27" width="13" style="29" customWidth="1"/>
    <col min="28" max="28" width="13" style="42" customWidth="1"/>
    <col min="29" max="29" width="9.140625" style="44" bestFit="1" customWidth="1"/>
    <col min="30" max="30" width="20.7109375" style="29" hidden="1" customWidth="1"/>
    <col min="31" max="31" width="19.42578125" style="29" hidden="1" customWidth="1"/>
    <col min="32" max="32" width="13" style="29" hidden="1" customWidth="1"/>
    <col min="33" max="34" width="13" style="29" customWidth="1"/>
    <col min="35" max="35" width="15.140625" style="29" bestFit="1" customWidth="1"/>
    <col min="36" max="36" width="8.5703125" style="29" customWidth="1"/>
    <col min="37" max="37" width="10.5703125" style="29" bestFit="1" customWidth="1"/>
    <col min="38" max="38" width="12.42578125" style="29" bestFit="1" customWidth="1"/>
    <col min="39" max="48" width="8.5703125" style="29" customWidth="1"/>
    <col min="49" max="50" width="48.7109375" style="29" customWidth="1"/>
    <col min="51" max="51" width="121.28515625" style="29" customWidth="1"/>
    <col min="52" max="16384" width="9.140625" style="29"/>
  </cols>
  <sheetData>
    <row r="1" spans="1:51" s="26" customFormat="1" x14ac:dyDescent="0.25">
      <c r="A1" s="19"/>
      <c r="B1" s="20" t="s">
        <v>22</v>
      </c>
      <c r="C1" s="19"/>
      <c r="D1" s="19"/>
      <c r="E1" s="19"/>
      <c r="F1" s="19"/>
      <c r="G1" s="19"/>
      <c r="H1" s="21"/>
      <c r="I1" s="19" t="s">
        <v>0</v>
      </c>
      <c r="J1" s="19"/>
      <c r="K1" s="19"/>
      <c r="L1" s="19"/>
      <c r="M1" s="19"/>
      <c r="N1" s="19"/>
      <c r="O1" s="22"/>
      <c r="P1" s="23"/>
      <c r="Q1" s="19"/>
      <c r="R1" s="19"/>
      <c r="S1" s="19"/>
      <c r="T1" s="24"/>
      <c r="U1" s="19"/>
      <c r="V1" s="20" t="s">
        <v>60</v>
      </c>
      <c r="W1" s="19"/>
      <c r="X1" s="19"/>
      <c r="Y1" s="19"/>
      <c r="Z1" s="19"/>
      <c r="AA1" s="19"/>
      <c r="AB1" s="21"/>
      <c r="AC1" s="23"/>
      <c r="AD1" s="19"/>
      <c r="AE1" s="19"/>
      <c r="AF1" s="19"/>
      <c r="AG1" s="19"/>
      <c r="AH1" s="19"/>
      <c r="AI1" s="25" t="s">
        <v>23</v>
      </c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</row>
    <row r="2" spans="1:51" s="28" customFormat="1" ht="30" customHeight="1" x14ac:dyDescent="0.25">
      <c r="A2" s="19" t="s">
        <v>1</v>
      </c>
      <c r="B2" s="20" t="s">
        <v>10</v>
      </c>
      <c r="C2" s="19" t="s">
        <v>11</v>
      </c>
      <c r="D2" s="19" t="s">
        <v>3223</v>
      </c>
      <c r="E2" s="19" t="s">
        <v>3224</v>
      </c>
      <c r="F2" s="19" t="s">
        <v>3225</v>
      </c>
      <c r="G2" s="19" t="s">
        <v>3226</v>
      </c>
      <c r="H2" s="21" t="s">
        <v>104</v>
      </c>
      <c r="I2" s="19" t="s">
        <v>10</v>
      </c>
      <c r="J2" s="19" t="s">
        <v>11</v>
      </c>
      <c r="K2" s="19" t="s">
        <v>3223</v>
      </c>
      <c r="L2" s="19" t="s">
        <v>3227</v>
      </c>
      <c r="M2" s="19" t="s">
        <v>3224</v>
      </c>
      <c r="N2" s="19" t="s">
        <v>3225</v>
      </c>
      <c r="O2" s="22" t="s">
        <v>3226</v>
      </c>
      <c r="P2" s="23" t="s">
        <v>104</v>
      </c>
      <c r="Q2" s="19" t="s">
        <v>3228</v>
      </c>
      <c r="R2" s="19" t="s">
        <v>3229</v>
      </c>
      <c r="S2" s="19" t="s">
        <v>3230</v>
      </c>
      <c r="T2" s="24" t="s">
        <v>24</v>
      </c>
      <c r="U2" s="19" t="s">
        <v>25</v>
      </c>
      <c r="V2" s="20" t="s">
        <v>10</v>
      </c>
      <c r="W2" s="19" t="s">
        <v>11</v>
      </c>
      <c r="X2" s="19" t="s">
        <v>3223</v>
      </c>
      <c r="Y2" s="19" t="s">
        <v>3227</v>
      </c>
      <c r="Z2" s="19" t="s">
        <v>3224</v>
      </c>
      <c r="AA2" s="19" t="s">
        <v>3225</v>
      </c>
      <c r="AB2" s="21" t="s">
        <v>3226</v>
      </c>
      <c r="AC2" s="27" t="s">
        <v>104</v>
      </c>
      <c r="AD2" s="19" t="s">
        <v>3228</v>
      </c>
      <c r="AE2" s="19" t="s">
        <v>3229</v>
      </c>
      <c r="AF2" s="19" t="s">
        <v>3230</v>
      </c>
      <c r="AG2" s="19" t="s">
        <v>24</v>
      </c>
      <c r="AH2" s="19" t="s">
        <v>25</v>
      </c>
      <c r="AI2" s="19" t="s">
        <v>3231</v>
      </c>
      <c r="AJ2" s="19" t="s">
        <v>10</v>
      </c>
      <c r="AK2" s="19" t="s">
        <v>11</v>
      </c>
      <c r="AL2" s="19" t="s">
        <v>3223</v>
      </c>
      <c r="AM2" s="19" t="s">
        <v>3227</v>
      </c>
      <c r="AN2" s="19" t="s">
        <v>3224</v>
      </c>
      <c r="AO2" s="19" t="s">
        <v>3225</v>
      </c>
      <c r="AP2" s="19" t="s">
        <v>3226</v>
      </c>
      <c r="AQ2" s="19" t="s">
        <v>104</v>
      </c>
      <c r="AR2" s="19" t="s">
        <v>3228</v>
      </c>
      <c r="AS2" s="19" t="s">
        <v>3229</v>
      </c>
      <c r="AT2" s="19" t="s">
        <v>3230</v>
      </c>
      <c r="AU2" s="19" t="s">
        <v>24</v>
      </c>
      <c r="AV2" s="19" t="s">
        <v>25</v>
      </c>
      <c r="AW2" s="19" t="s">
        <v>30</v>
      </c>
      <c r="AX2" s="19" t="s">
        <v>31</v>
      </c>
      <c r="AY2" s="19" t="s">
        <v>92</v>
      </c>
    </row>
    <row r="3" spans="1:51" x14ac:dyDescent="0.25">
      <c r="A3" s="29">
        <v>1</v>
      </c>
      <c r="B3" s="9">
        <v>1</v>
      </c>
      <c r="C3" s="10"/>
      <c r="D3" s="10"/>
      <c r="E3" s="10"/>
      <c r="F3" s="10"/>
      <c r="G3" s="10"/>
      <c r="H3" s="11">
        <v>0</v>
      </c>
      <c r="I3" s="10">
        <f>B3</f>
        <v>1</v>
      </c>
      <c r="J3" s="12"/>
      <c r="K3" s="12"/>
      <c r="L3" s="12"/>
      <c r="M3" s="12"/>
      <c r="N3" s="12">
        <v>0</v>
      </c>
      <c r="O3" s="13"/>
      <c r="P3" s="14"/>
      <c r="Q3" s="12"/>
      <c r="R3" s="12"/>
      <c r="S3" s="12"/>
      <c r="T3" s="15">
        <v>0</v>
      </c>
      <c r="U3" s="12"/>
      <c r="V3" s="30">
        <v>1</v>
      </c>
      <c r="W3" s="31"/>
      <c r="X3" s="31"/>
      <c r="Y3" s="31"/>
      <c r="Z3" s="31"/>
      <c r="AA3" s="31">
        <v>0</v>
      </c>
      <c r="AB3" s="32"/>
      <c r="AC3" s="33"/>
      <c r="AD3" s="31"/>
      <c r="AE3" s="31"/>
      <c r="AF3" s="31"/>
      <c r="AG3" s="31">
        <v>0</v>
      </c>
      <c r="AH3" s="31">
        <v>0</v>
      </c>
      <c r="AI3" s="29" t="b">
        <f>AND(AJ3:AV3)</f>
        <v>1</v>
      </c>
      <c r="AJ3" s="29" t="b">
        <f t="shared" ref="AJ3:AJ66" si="0">I3=V3</f>
        <v>1</v>
      </c>
      <c r="AK3" s="29" t="b">
        <f t="shared" ref="AK3:AK66" si="1">J3=W3</f>
        <v>1</v>
      </c>
      <c r="AL3" s="29" t="b">
        <f t="shared" ref="AL3:AL66" si="2">K3=X3</f>
        <v>1</v>
      </c>
      <c r="AM3" s="29" t="b">
        <f t="shared" ref="AM3:AM66" si="3">L3=Y3</f>
        <v>1</v>
      </c>
      <c r="AN3" s="29" t="b">
        <f t="shared" ref="AN3:AN66" si="4">M3=Z3</f>
        <v>1</v>
      </c>
      <c r="AO3" s="29" t="b">
        <f t="shared" ref="AO3:AO66" si="5">N3=AA3</f>
        <v>1</v>
      </c>
      <c r="AP3" s="29" t="b">
        <f t="shared" ref="AP3:AP66" si="6">O3=AB3</f>
        <v>1</v>
      </c>
      <c r="AQ3" s="29" t="b">
        <f t="shared" ref="AQ3:AQ66" si="7">P3=AC3</f>
        <v>1</v>
      </c>
      <c r="AR3" s="29" t="b">
        <f t="shared" ref="AR3:AR66" si="8">Q3=AD3</f>
        <v>1</v>
      </c>
      <c r="AS3" s="29" t="b">
        <f t="shared" ref="AS3:AS66" si="9">R3=AE3</f>
        <v>1</v>
      </c>
      <c r="AT3" s="29" t="b">
        <f t="shared" ref="AT3:AT66" si="10">S3=AF3</f>
        <v>1</v>
      </c>
      <c r="AU3" s="29" t="b">
        <f t="shared" ref="AU3:AU66" si="11">T3=AG3</f>
        <v>1</v>
      </c>
      <c r="AV3" s="29" t="b">
        <f t="shared" ref="AV3:AV66" si="12">U3=AH3</f>
        <v>1</v>
      </c>
    </row>
    <row r="4" spans="1:51" ht="45" customHeight="1" x14ac:dyDescent="0.25">
      <c r="A4" s="29">
        <f>A3+1</f>
        <v>2</v>
      </c>
      <c r="B4" s="9">
        <v>1</v>
      </c>
      <c r="C4" s="10" t="s">
        <v>2</v>
      </c>
      <c r="D4" s="10"/>
      <c r="E4" s="10"/>
      <c r="F4" s="10"/>
      <c r="G4" s="10"/>
      <c r="H4" s="11">
        <v>0.05</v>
      </c>
      <c r="I4" s="10">
        <f>IF(B4="",1,B4)</f>
        <v>1</v>
      </c>
      <c r="J4" s="10" t="str">
        <f>IF(C4="",1,C4)</f>
        <v>adrenaline</v>
      </c>
      <c r="K4" s="10">
        <f>IF(D4="",0.072,D4)</f>
        <v>7.1999999999999995E-2</v>
      </c>
      <c r="L4" s="10" t="s">
        <v>35</v>
      </c>
      <c r="M4" s="10" t="str">
        <f>IF(E4="","glucose 10%",E4)</f>
        <v>glucose 10%</v>
      </c>
      <c r="N4" s="10">
        <f t="shared" ref="N4:N35" si="13">IF(F4="",12,F4)</f>
        <v>12</v>
      </c>
      <c r="O4" s="16">
        <f t="shared" ref="O4:O35" si="14">IF(G4="",0.5,G4)</f>
        <v>0.5</v>
      </c>
      <c r="P4" s="17">
        <v>0.05</v>
      </c>
      <c r="Q4" s="12" t="s">
        <v>3214</v>
      </c>
      <c r="R4" s="12" t="s">
        <v>37</v>
      </c>
      <c r="S4" s="12" t="s">
        <v>38</v>
      </c>
      <c r="T4" s="15">
        <v>0.72</v>
      </c>
      <c r="U4" s="15">
        <v>11.28</v>
      </c>
      <c r="V4" s="34">
        <v>1</v>
      </c>
      <c r="W4" s="35" t="s">
        <v>2</v>
      </c>
      <c r="X4" s="35">
        <v>7.000000000000001E-3</v>
      </c>
      <c r="Y4" s="35" t="s">
        <v>35</v>
      </c>
      <c r="Z4" s="35" t="s">
        <v>36</v>
      </c>
      <c r="AA4" s="35">
        <v>12</v>
      </c>
      <c r="AB4" s="36">
        <v>0.5</v>
      </c>
      <c r="AC4" s="37">
        <v>4.8999999999999998E-3</v>
      </c>
      <c r="AD4" s="35" t="s">
        <v>3214</v>
      </c>
      <c r="AE4" s="35" t="s">
        <v>37</v>
      </c>
      <c r="AF4" s="35" t="s">
        <v>38</v>
      </c>
      <c r="AG4" s="38">
        <v>7.0000000000000007E-2</v>
      </c>
      <c r="AH4" s="35">
        <v>11.93</v>
      </c>
      <c r="AI4" s="29" t="b">
        <f t="shared" ref="AI4:AI67" si="15">AND(AJ4:AV4)</f>
        <v>0</v>
      </c>
      <c r="AJ4" s="29" t="b">
        <f t="shared" si="0"/>
        <v>1</v>
      </c>
      <c r="AK4" s="29" t="b">
        <f t="shared" si="1"/>
        <v>1</v>
      </c>
      <c r="AL4" s="29" t="b">
        <f t="shared" si="2"/>
        <v>0</v>
      </c>
      <c r="AM4" s="29" t="b">
        <f t="shared" si="3"/>
        <v>1</v>
      </c>
      <c r="AN4" s="29" t="b">
        <f t="shared" si="4"/>
        <v>1</v>
      </c>
      <c r="AO4" s="29" t="b">
        <f t="shared" si="5"/>
        <v>1</v>
      </c>
      <c r="AP4" s="29" t="b">
        <f t="shared" si="6"/>
        <v>1</v>
      </c>
      <c r="AQ4" s="29" t="b">
        <f t="shared" si="7"/>
        <v>0</v>
      </c>
      <c r="AR4" s="29" t="b">
        <f t="shared" si="8"/>
        <v>1</v>
      </c>
      <c r="AS4" s="29" t="b">
        <f t="shared" si="9"/>
        <v>1</v>
      </c>
      <c r="AT4" s="29" t="b">
        <f t="shared" si="10"/>
        <v>1</v>
      </c>
      <c r="AU4" s="29" t="b">
        <f t="shared" si="11"/>
        <v>0</v>
      </c>
      <c r="AV4" s="29" t="b">
        <f t="shared" si="12"/>
        <v>0</v>
      </c>
      <c r="AW4" s="29" t="s">
        <v>3491</v>
      </c>
      <c r="AX4" s="29" t="s">
        <v>3492</v>
      </c>
      <c r="AY4" s="29" t="s">
        <v>3233</v>
      </c>
    </row>
    <row r="5" spans="1:51" ht="45" customHeight="1" x14ac:dyDescent="0.25">
      <c r="A5" s="29">
        <f t="shared" ref="A5:A68" si="16">A4+1</f>
        <v>3</v>
      </c>
      <c r="B5" s="9">
        <v>1</v>
      </c>
      <c r="C5" s="10" t="s">
        <v>2</v>
      </c>
      <c r="D5" s="10">
        <v>0.1</v>
      </c>
      <c r="E5" s="10"/>
      <c r="F5" s="10"/>
      <c r="G5" s="10"/>
      <c r="H5" s="11" t="s">
        <v>3222</v>
      </c>
      <c r="I5" s="10">
        <f t="shared" ref="I5:I24" si="17">IF(B5="",1,B5)</f>
        <v>1</v>
      </c>
      <c r="J5" s="10" t="str">
        <f t="shared" ref="J5:J24" si="18">IF(C5="",1,C5)</f>
        <v>adrenaline</v>
      </c>
      <c r="K5" s="10">
        <f>IF(D5="",0.072,D5)</f>
        <v>0.1</v>
      </c>
      <c r="L5" s="10" t="s">
        <v>35</v>
      </c>
      <c r="M5" s="10" t="str">
        <f t="shared" ref="M5:M24" si="19">IF(E5="","glucose 10%",E5)</f>
        <v>glucose 10%</v>
      </c>
      <c r="N5" s="10">
        <f t="shared" si="13"/>
        <v>12</v>
      </c>
      <c r="O5" s="16">
        <f t="shared" si="14"/>
        <v>0.5</v>
      </c>
      <c r="P5" s="17">
        <v>6.9000000000000006E-2</v>
      </c>
      <c r="Q5" s="12" t="s">
        <v>3214</v>
      </c>
      <c r="R5" s="12" t="s">
        <v>37</v>
      </c>
      <c r="S5" s="12" t="s">
        <v>38</v>
      </c>
      <c r="T5" s="15">
        <v>1</v>
      </c>
      <c r="U5" s="15">
        <v>11</v>
      </c>
      <c r="V5" s="30">
        <v>1</v>
      </c>
      <c r="W5" s="31" t="s">
        <v>2</v>
      </c>
      <c r="X5" s="31">
        <v>0.1</v>
      </c>
      <c r="Y5" s="31" t="s">
        <v>35</v>
      </c>
      <c r="Z5" s="31" t="s">
        <v>36</v>
      </c>
      <c r="AA5" s="31">
        <v>12</v>
      </c>
      <c r="AB5" s="32">
        <v>0.5</v>
      </c>
      <c r="AC5" s="33">
        <v>6.9000000000000006E-2</v>
      </c>
      <c r="AD5" s="31" t="s">
        <v>3214</v>
      </c>
      <c r="AE5" s="31" t="s">
        <v>37</v>
      </c>
      <c r="AF5" s="31" t="s">
        <v>38</v>
      </c>
      <c r="AG5" s="31">
        <v>1</v>
      </c>
      <c r="AH5" s="31">
        <v>11</v>
      </c>
      <c r="AI5" s="29" t="b">
        <f t="shared" si="15"/>
        <v>1</v>
      </c>
      <c r="AJ5" s="29" t="b">
        <f t="shared" si="0"/>
        <v>1</v>
      </c>
      <c r="AK5" s="29" t="b">
        <f t="shared" si="1"/>
        <v>1</v>
      </c>
      <c r="AL5" s="29" t="b">
        <f t="shared" si="2"/>
        <v>1</v>
      </c>
      <c r="AM5" s="29" t="b">
        <f t="shared" si="3"/>
        <v>1</v>
      </c>
      <c r="AN5" s="29" t="b">
        <f t="shared" si="4"/>
        <v>1</v>
      </c>
      <c r="AO5" s="29" t="b">
        <f t="shared" si="5"/>
        <v>1</v>
      </c>
      <c r="AP5" s="29" t="b">
        <f t="shared" si="6"/>
        <v>1</v>
      </c>
      <c r="AQ5" s="29" t="b">
        <f t="shared" si="7"/>
        <v>1</v>
      </c>
      <c r="AR5" s="29" t="b">
        <f t="shared" si="8"/>
        <v>1</v>
      </c>
      <c r="AS5" s="29" t="b">
        <f t="shared" si="9"/>
        <v>1</v>
      </c>
      <c r="AT5" s="29" t="b">
        <f t="shared" si="10"/>
        <v>1</v>
      </c>
      <c r="AU5" s="29" t="b">
        <f t="shared" si="11"/>
        <v>1</v>
      </c>
      <c r="AV5" s="29" t="b">
        <f t="shared" si="12"/>
        <v>1</v>
      </c>
      <c r="AW5" s="29" t="s">
        <v>3234</v>
      </c>
      <c r="AX5" s="29" t="s">
        <v>3493</v>
      </c>
      <c r="AY5" s="29" t="s">
        <v>3233</v>
      </c>
    </row>
    <row r="6" spans="1:51" ht="45" customHeight="1" x14ac:dyDescent="0.25">
      <c r="A6" s="29">
        <f t="shared" si="16"/>
        <v>4</v>
      </c>
      <c r="B6" s="9">
        <v>1</v>
      </c>
      <c r="C6" s="10" t="s">
        <v>2</v>
      </c>
      <c r="D6" s="10">
        <v>0.1</v>
      </c>
      <c r="E6" s="10" t="s">
        <v>20</v>
      </c>
      <c r="F6" s="10"/>
      <c r="G6" s="10"/>
      <c r="H6" s="11" t="s">
        <v>3222</v>
      </c>
      <c r="I6" s="10">
        <f t="shared" si="17"/>
        <v>1</v>
      </c>
      <c r="J6" s="10" t="str">
        <f t="shared" si="18"/>
        <v>adrenaline</v>
      </c>
      <c r="K6" s="10">
        <f t="shared" ref="K6:K10" si="20">IF(D6="",0.072,D6)</f>
        <v>0.1</v>
      </c>
      <c r="L6" s="10" t="s">
        <v>35</v>
      </c>
      <c r="M6" s="10" t="str">
        <f t="shared" si="19"/>
        <v>glucose 5%</v>
      </c>
      <c r="N6" s="10">
        <f t="shared" si="13"/>
        <v>12</v>
      </c>
      <c r="O6" s="16">
        <f t="shared" si="14"/>
        <v>0.5</v>
      </c>
      <c r="P6" s="17">
        <v>6.9000000000000006E-2</v>
      </c>
      <c r="Q6" s="12" t="s">
        <v>3214</v>
      </c>
      <c r="R6" s="12" t="s">
        <v>37</v>
      </c>
      <c r="S6" s="12" t="s">
        <v>38</v>
      </c>
      <c r="T6" s="15">
        <v>1</v>
      </c>
      <c r="U6" s="15">
        <v>11</v>
      </c>
      <c r="V6" s="30">
        <v>1</v>
      </c>
      <c r="W6" s="31" t="s">
        <v>2</v>
      </c>
      <c r="X6" s="31">
        <v>0.1</v>
      </c>
      <c r="Y6" s="31" t="s">
        <v>35</v>
      </c>
      <c r="Z6" s="31" t="s">
        <v>20</v>
      </c>
      <c r="AA6" s="31">
        <v>12</v>
      </c>
      <c r="AB6" s="32">
        <v>0.5</v>
      </c>
      <c r="AC6" s="33">
        <v>6.9000000000000006E-2</v>
      </c>
      <c r="AD6" s="31" t="s">
        <v>3214</v>
      </c>
      <c r="AE6" s="31" t="s">
        <v>37</v>
      </c>
      <c r="AF6" s="31" t="s">
        <v>38</v>
      </c>
      <c r="AG6" s="31">
        <v>1</v>
      </c>
      <c r="AH6" s="31">
        <v>11</v>
      </c>
      <c r="AI6" s="29" t="b">
        <f t="shared" si="15"/>
        <v>1</v>
      </c>
      <c r="AJ6" s="29" t="b">
        <f t="shared" si="0"/>
        <v>1</v>
      </c>
      <c r="AK6" s="29" t="b">
        <f t="shared" si="1"/>
        <v>1</v>
      </c>
      <c r="AL6" s="29" t="b">
        <f t="shared" si="2"/>
        <v>1</v>
      </c>
      <c r="AM6" s="29" t="b">
        <f t="shared" si="3"/>
        <v>1</v>
      </c>
      <c r="AN6" s="29" t="b">
        <f t="shared" si="4"/>
        <v>1</v>
      </c>
      <c r="AO6" s="29" t="b">
        <f t="shared" si="5"/>
        <v>1</v>
      </c>
      <c r="AP6" s="29" t="b">
        <f t="shared" si="6"/>
        <v>1</v>
      </c>
      <c r="AQ6" s="29" t="b">
        <f t="shared" si="7"/>
        <v>1</v>
      </c>
      <c r="AR6" s="29" t="b">
        <f t="shared" si="8"/>
        <v>1</v>
      </c>
      <c r="AS6" s="29" t="b">
        <f t="shared" si="9"/>
        <v>1</v>
      </c>
      <c r="AT6" s="29" t="b">
        <f t="shared" si="10"/>
        <v>1</v>
      </c>
      <c r="AU6" s="29" t="b">
        <f t="shared" si="11"/>
        <v>1</v>
      </c>
      <c r="AV6" s="29" t="b">
        <f t="shared" si="12"/>
        <v>1</v>
      </c>
      <c r="AW6" s="29" t="s">
        <v>3235</v>
      </c>
      <c r="AX6" s="29" t="s">
        <v>3494</v>
      </c>
      <c r="AY6" s="29" t="s">
        <v>3233</v>
      </c>
    </row>
    <row r="7" spans="1:51" ht="45" customHeight="1" x14ac:dyDescent="0.25">
      <c r="A7" s="29">
        <f t="shared" si="16"/>
        <v>5</v>
      </c>
      <c r="B7" s="9">
        <v>1</v>
      </c>
      <c r="C7" s="10" t="s">
        <v>2</v>
      </c>
      <c r="D7" s="10">
        <v>0.1</v>
      </c>
      <c r="E7" s="10" t="s">
        <v>20</v>
      </c>
      <c r="F7" s="10"/>
      <c r="G7" s="10">
        <v>1</v>
      </c>
      <c r="H7" s="11" t="s">
        <v>3222</v>
      </c>
      <c r="I7" s="10">
        <f t="shared" si="17"/>
        <v>1</v>
      </c>
      <c r="J7" s="10" t="str">
        <f t="shared" si="18"/>
        <v>adrenaline</v>
      </c>
      <c r="K7" s="10">
        <f t="shared" si="20"/>
        <v>0.1</v>
      </c>
      <c r="L7" s="10" t="s">
        <v>35</v>
      </c>
      <c r="M7" s="10" t="str">
        <f t="shared" si="19"/>
        <v>glucose 5%</v>
      </c>
      <c r="N7" s="10">
        <f t="shared" si="13"/>
        <v>12</v>
      </c>
      <c r="O7" s="16">
        <f t="shared" si="14"/>
        <v>1</v>
      </c>
      <c r="P7" s="17">
        <v>0.14000000000000001</v>
      </c>
      <c r="Q7" s="12" t="s">
        <v>3214</v>
      </c>
      <c r="R7" s="12" t="s">
        <v>37</v>
      </c>
      <c r="S7" s="12" t="s">
        <v>40</v>
      </c>
      <c r="T7" s="15">
        <v>1</v>
      </c>
      <c r="U7" s="15">
        <v>11</v>
      </c>
      <c r="V7" s="30">
        <v>1</v>
      </c>
      <c r="W7" s="31" t="s">
        <v>2</v>
      </c>
      <c r="X7" s="31">
        <v>0.1</v>
      </c>
      <c r="Y7" s="31" t="s">
        <v>35</v>
      </c>
      <c r="Z7" s="31" t="s">
        <v>20</v>
      </c>
      <c r="AA7" s="31">
        <v>12</v>
      </c>
      <c r="AB7" s="32">
        <v>1</v>
      </c>
      <c r="AC7" s="33">
        <v>0.14000000000000001</v>
      </c>
      <c r="AD7" s="31" t="s">
        <v>3214</v>
      </c>
      <c r="AE7" s="31" t="s">
        <v>37</v>
      </c>
      <c r="AF7" s="31" t="s">
        <v>40</v>
      </c>
      <c r="AG7" s="31">
        <v>1</v>
      </c>
      <c r="AH7" s="31">
        <v>11</v>
      </c>
      <c r="AI7" s="29" t="b">
        <f t="shared" si="15"/>
        <v>1</v>
      </c>
      <c r="AJ7" s="29" t="b">
        <f t="shared" si="0"/>
        <v>1</v>
      </c>
      <c r="AK7" s="29" t="b">
        <f t="shared" si="1"/>
        <v>1</v>
      </c>
      <c r="AL7" s="29" t="b">
        <f t="shared" si="2"/>
        <v>1</v>
      </c>
      <c r="AM7" s="29" t="b">
        <f t="shared" si="3"/>
        <v>1</v>
      </c>
      <c r="AN7" s="29" t="b">
        <f t="shared" si="4"/>
        <v>1</v>
      </c>
      <c r="AO7" s="29" t="b">
        <f t="shared" si="5"/>
        <v>1</v>
      </c>
      <c r="AP7" s="29" t="b">
        <f t="shared" si="6"/>
        <v>1</v>
      </c>
      <c r="AQ7" s="29" t="b">
        <f t="shared" si="7"/>
        <v>1</v>
      </c>
      <c r="AR7" s="29" t="b">
        <f t="shared" si="8"/>
        <v>1</v>
      </c>
      <c r="AS7" s="29" t="b">
        <f t="shared" si="9"/>
        <v>1</v>
      </c>
      <c r="AT7" s="29" t="b">
        <f t="shared" si="10"/>
        <v>1</v>
      </c>
      <c r="AU7" s="29" t="b">
        <f t="shared" si="11"/>
        <v>1</v>
      </c>
      <c r="AV7" s="29" t="b">
        <f t="shared" si="12"/>
        <v>1</v>
      </c>
      <c r="AW7" s="29" t="s">
        <v>3236</v>
      </c>
      <c r="AX7" s="29" t="s">
        <v>3495</v>
      </c>
      <c r="AY7" s="29" t="s">
        <v>3233</v>
      </c>
    </row>
    <row r="8" spans="1:51" ht="45" customHeight="1" x14ac:dyDescent="0.25">
      <c r="A8" s="29">
        <f t="shared" si="16"/>
        <v>6</v>
      </c>
      <c r="B8" s="9">
        <v>1</v>
      </c>
      <c r="C8" s="10" t="s">
        <v>2</v>
      </c>
      <c r="D8" s="10">
        <v>0.1</v>
      </c>
      <c r="E8" s="10" t="s">
        <v>20</v>
      </c>
      <c r="F8" s="10">
        <v>24</v>
      </c>
      <c r="G8" s="10"/>
      <c r="H8" s="11" t="s">
        <v>3222</v>
      </c>
      <c r="I8" s="10">
        <f t="shared" si="17"/>
        <v>1</v>
      </c>
      <c r="J8" s="10" t="str">
        <f t="shared" si="18"/>
        <v>adrenaline</v>
      </c>
      <c r="K8" s="10">
        <f t="shared" si="20"/>
        <v>0.1</v>
      </c>
      <c r="L8" s="10" t="s">
        <v>35</v>
      </c>
      <c r="M8" s="10" t="str">
        <f t="shared" si="19"/>
        <v>glucose 5%</v>
      </c>
      <c r="N8" s="10">
        <f t="shared" si="13"/>
        <v>24</v>
      </c>
      <c r="O8" s="16">
        <f t="shared" si="14"/>
        <v>0.5</v>
      </c>
      <c r="P8" s="17">
        <v>3.5000000000000003E-2</v>
      </c>
      <c r="Q8" s="12" t="s">
        <v>3214</v>
      </c>
      <c r="R8" s="12" t="s">
        <v>37</v>
      </c>
      <c r="S8" s="12" t="s">
        <v>39</v>
      </c>
      <c r="T8" s="15">
        <v>1</v>
      </c>
      <c r="U8" s="15">
        <v>23</v>
      </c>
      <c r="V8" s="30">
        <v>1</v>
      </c>
      <c r="W8" s="31" t="s">
        <v>2</v>
      </c>
      <c r="X8" s="31">
        <v>0.1</v>
      </c>
      <c r="Y8" s="31" t="s">
        <v>35</v>
      </c>
      <c r="Z8" s="31" t="s">
        <v>20</v>
      </c>
      <c r="AA8" s="31">
        <v>24</v>
      </c>
      <c r="AB8" s="32">
        <v>0.5</v>
      </c>
      <c r="AC8" s="33">
        <v>3.5000000000000003E-2</v>
      </c>
      <c r="AD8" s="31" t="s">
        <v>3214</v>
      </c>
      <c r="AE8" s="31" t="s">
        <v>37</v>
      </c>
      <c r="AF8" s="31" t="s">
        <v>39</v>
      </c>
      <c r="AG8" s="31">
        <v>1</v>
      </c>
      <c r="AH8" s="31">
        <v>23</v>
      </c>
      <c r="AI8" s="29" t="b">
        <f t="shared" si="15"/>
        <v>1</v>
      </c>
      <c r="AJ8" s="29" t="b">
        <f t="shared" si="0"/>
        <v>1</v>
      </c>
      <c r="AK8" s="29" t="b">
        <f t="shared" si="1"/>
        <v>1</v>
      </c>
      <c r="AL8" s="29" t="b">
        <f t="shared" si="2"/>
        <v>1</v>
      </c>
      <c r="AM8" s="29" t="b">
        <f t="shared" si="3"/>
        <v>1</v>
      </c>
      <c r="AN8" s="29" t="b">
        <f t="shared" si="4"/>
        <v>1</v>
      </c>
      <c r="AO8" s="29" t="b">
        <f t="shared" si="5"/>
        <v>1</v>
      </c>
      <c r="AP8" s="29" t="b">
        <f t="shared" si="6"/>
        <v>1</v>
      </c>
      <c r="AQ8" s="29" t="b">
        <f t="shared" si="7"/>
        <v>1</v>
      </c>
      <c r="AR8" s="29" t="b">
        <f t="shared" si="8"/>
        <v>1</v>
      </c>
      <c r="AS8" s="29" t="b">
        <f t="shared" si="9"/>
        <v>1</v>
      </c>
      <c r="AT8" s="29" t="b">
        <f t="shared" si="10"/>
        <v>1</v>
      </c>
      <c r="AU8" s="29" t="b">
        <f t="shared" si="11"/>
        <v>1</v>
      </c>
      <c r="AV8" s="29" t="b">
        <f t="shared" si="12"/>
        <v>1</v>
      </c>
      <c r="AW8" s="29" t="s">
        <v>3237</v>
      </c>
      <c r="AX8" s="29" t="s">
        <v>3496</v>
      </c>
      <c r="AY8" s="29" t="s">
        <v>3233</v>
      </c>
    </row>
    <row r="9" spans="1:51" ht="45" customHeight="1" x14ac:dyDescent="0.25">
      <c r="A9" s="29">
        <f t="shared" si="16"/>
        <v>7</v>
      </c>
      <c r="B9" s="9">
        <v>1</v>
      </c>
      <c r="C9" s="10" t="s">
        <v>2</v>
      </c>
      <c r="D9" s="10">
        <v>0.1</v>
      </c>
      <c r="E9" s="10" t="s">
        <v>20</v>
      </c>
      <c r="F9" s="10">
        <v>24</v>
      </c>
      <c r="G9" s="10">
        <v>1</v>
      </c>
      <c r="H9" s="11" t="s">
        <v>3222</v>
      </c>
      <c r="I9" s="10">
        <f t="shared" si="17"/>
        <v>1</v>
      </c>
      <c r="J9" s="10" t="str">
        <f t="shared" si="18"/>
        <v>adrenaline</v>
      </c>
      <c r="K9" s="10">
        <f t="shared" si="20"/>
        <v>0.1</v>
      </c>
      <c r="L9" s="10" t="s">
        <v>35</v>
      </c>
      <c r="M9" s="10" t="str">
        <f t="shared" si="19"/>
        <v>glucose 5%</v>
      </c>
      <c r="N9" s="10">
        <f t="shared" si="13"/>
        <v>24</v>
      </c>
      <c r="O9" s="16">
        <f t="shared" si="14"/>
        <v>1</v>
      </c>
      <c r="P9" s="17">
        <v>6.9000000000000006E-2</v>
      </c>
      <c r="Q9" s="12" t="s">
        <v>3214</v>
      </c>
      <c r="R9" s="12" t="s">
        <v>37</v>
      </c>
      <c r="S9" s="12" t="s">
        <v>38</v>
      </c>
      <c r="T9" s="15">
        <v>1</v>
      </c>
      <c r="U9" s="15">
        <v>23</v>
      </c>
      <c r="V9" s="30">
        <v>1</v>
      </c>
      <c r="W9" s="31" t="s">
        <v>2</v>
      </c>
      <c r="X9" s="31">
        <v>0.1</v>
      </c>
      <c r="Y9" s="31" t="s">
        <v>35</v>
      </c>
      <c r="Z9" s="31" t="s">
        <v>20</v>
      </c>
      <c r="AA9" s="31">
        <v>24</v>
      </c>
      <c r="AB9" s="32">
        <v>1</v>
      </c>
      <c r="AC9" s="33">
        <v>6.9000000000000006E-2</v>
      </c>
      <c r="AD9" s="31" t="s">
        <v>3214</v>
      </c>
      <c r="AE9" s="31" t="s">
        <v>37</v>
      </c>
      <c r="AF9" s="31" t="s">
        <v>38</v>
      </c>
      <c r="AG9" s="31">
        <v>1</v>
      </c>
      <c r="AH9" s="31">
        <v>23</v>
      </c>
      <c r="AI9" s="29" t="b">
        <f t="shared" si="15"/>
        <v>1</v>
      </c>
      <c r="AJ9" s="29" t="b">
        <f t="shared" si="0"/>
        <v>1</v>
      </c>
      <c r="AK9" s="29" t="b">
        <f t="shared" si="1"/>
        <v>1</v>
      </c>
      <c r="AL9" s="29" t="b">
        <f t="shared" si="2"/>
        <v>1</v>
      </c>
      <c r="AM9" s="29" t="b">
        <f t="shared" si="3"/>
        <v>1</v>
      </c>
      <c r="AN9" s="29" t="b">
        <f t="shared" si="4"/>
        <v>1</v>
      </c>
      <c r="AO9" s="29" t="b">
        <f t="shared" si="5"/>
        <v>1</v>
      </c>
      <c r="AP9" s="29" t="b">
        <f t="shared" si="6"/>
        <v>1</v>
      </c>
      <c r="AQ9" s="29" t="b">
        <f t="shared" si="7"/>
        <v>1</v>
      </c>
      <c r="AR9" s="29" t="b">
        <f t="shared" si="8"/>
        <v>1</v>
      </c>
      <c r="AS9" s="29" t="b">
        <f t="shared" si="9"/>
        <v>1</v>
      </c>
      <c r="AT9" s="29" t="b">
        <f t="shared" si="10"/>
        <v>1</v>
      </c>
      <c r="AU9" s="29" t="b">
        <f t="shared" si="11"/>
        <v>1</v>
      </c>
      <c r="AV9" s="29" t="b">
        <f t="shared" si="12"/>
        <v>1</v>
      </c>
      <c r="AW9" s="29" t="s">
        <v>3238</v>
      </c>
      <c r="AX9" s="29" t="s">
        <v>3497</v>
      </c>
      <c r="AY9" s="29" t="s">
        <v>3233</v>
      </c>
    </row>
    <row r="10" spans="1:51" ht="45" customHeight="1" x14ac:dyDescent="0.25">
      <c r="A10" s="29">
        <f t="shared" si="16"/>
        <v>8</v>
      </c>
      <c r="B10" s="9">
        <v>1</v>
      </c>
      <c r="C10" s="10" t="s">
        <v>2</v>
      </c>
      <c r="D10" s="10"/>
      <c r="E10" s="10" t="s">
        <v>20</v>
      </c>
      <c r="F10" s="10"/>
      <c r="G10" s="10"/>
      <c r="H10" s="11">
        <v>0.05</v>
      </c>
      <c r="I10" s="10">
        <f t="shared" si="17"/>
        <v>1</v>
      </c>
      <c r="J10" s="10" t="str">
        <f t="shared" si="18"/>
        <v>adrenaline</v>
      </c>
      <c r="K10" s="10">
        <f t="shared" si="20"/>
        <v>7.1999999999999995E-2</v>
      </c>
      <c r="L10" s="10" t="s">
        <v>35</v>
      </c>
      <c r="M10" s="10" t="str">
        <f t="shared" si="19"/>
        <v>glucose 5%</v>
      </c>
      <c r="N10" s="10">
        <f t="shared" si="13"/>
        <v>12</v>
      </c>
      <c r="O10" s="16">
        <f t="shared" si="14"/>
        <v>0.5</v>
      </c>
      <c r="P10" s="17">
        <v>0.05</v>
      </c>
      <c r="Q10" s="12" t="s">
        <v>3214</v>
      </c>
      <c r="R10" s="12" t="s">
        <v>37</v>
      </c>
      <c r="S10" s="12" t="s">
        <v>38</v>
      </c>
      <c r="T10" s="15">
        <v>0.72</v>
      </c>
      <c r="U10" s="15">
        <v>11.28</v>
      </c>
      <c r="V10" s="30">
        <v>1</v>
      </c>
      <c r="W10" s="31" t="s">
        <v>2</v>
      </c>
      <c r="X10" s="31">
        <v>7.000000000000001E-3</v>
      </c>
      <c r="Y10" s="31" t="s">
        <v>35</v>
      </c>
      <c r="Z10" s="31" t="s">
        <v>20</v>
      </c>
      <c r="AA10" s="31">
        <v>12</v>
      </c>
      <c r="AB10" s="32">
        <v>0.5</v>
      </c>
      <c r="AC10" s="33">
        <v>4.8999999999999998E-3</v>
      </c>
      <c r="AD10" s="31" t="s">
        <v>3214</v>
      </c>
      <c r="AE10" s="31" t="s">
        <v>37</v>
      </c>
      <c r="AF10" s="31" t="s">
        <v>38</v>
      </c>
      <c r="AG10" s="31">
        <v>7.0000000000000007E-2</v>
      </c>
      <c r="AH10" s="31">
        <v>11.93</v>
      </c>
      <c r="AI10" s="29" t="b">
        <f t="shared" si="15"/>
        <v>0</v>
      </c>
      <c r="AJ10" s="29" t="b">
        <f t="shared" si="0"/>
        <v>1</v>
      </c>
      <c r="AK10" s="29" t="b">
        <f t="shared" si="1"/>
        <v>1</v>
      </c>
      <c r="AL10" s="29" t="b">
        <f t="shared" si="2"/>
        <v>0</v>
      </c>
      <c r="AM10" s="29" t="b">
        <f t="shared" si="3"/>
        <v>1</v>
      </c>
      <c r="AN10" s="29" t="b">
        <f t="shared" si="4"/>
        <v>1</v>
      </c>
      <c r="AO10" s="29" t="b">
        <f t="shared" si="5"/>
        <v>1</v>
      </c>
      <c r="AP10" s="29" t="b">
        <f t="shared" si="6"/>
        <v>1</v>
      </c>
      <c r="AQ10" s="29" t="b">
        <f t="shared" si="7"/>
        <v>0</v>
      </c>
      <c r="AR10" s="29" t="b">
        <f t="shared" si="8"/>
        <v>1</v>
      </c>
      <c r="AS10" s="29" t="b">
        <f t="shared" si="9"/>
        <v>1</v>
      </c>
      <c r="AT10" s="29" t="b">
        <f t="shared" si="10"/>
        <v>1</v>
      </c>
      <c r="AU10" s="29" t="b">
        <f t="shared" si="11"/>
        <v>0</v>
      </c>
      <c r="AV10" s="29" t="b">
        <f t="shared" si="12"/>
        <v>0</v>
      </c>
      <c r="AW10" s="29" t="s">
        <v>3498</v>
      </c>
      <c r="AX10" s="29" t="s">
        <v>3499</v>
      </c>
      <c r="AY10" s="29" t="s">
        <v>3233</v>
      </c>
    </row>
    <row r="11" spans="1:51" ht="45" customHeight="1" x14ac:dyDescent="0.25">
      <c r="A11" s="29">
        <f t="shared" si="16"/>
        <v>9</v>
      </c>
      <c r="B11" s="9">
        <v>1</v>
      </c>
      <c r="C11" s="10" t="s">
        <v>2</v>
      </c>
      <c r="D11" s="10"/>
      <c r="E11" s="10"/>
      <c r="F11" s="10">
        <v>24</v>
      </c>
      <c r="G11" s="10"/>
      <c r="H11" s="11">
        <v>0.02</v>
      </c>
      <c r="I11" s="10">
        <f t="shared" si="17"/>
        <v>1</v>
      </c>
      <c r="J11" s="10" t="str">
        <f t="shared" si="18"/>
        <v>adrenaline</v>
      </c>
      <c r="K11" s="18">
        <v>2.9000000000000001E-2</v>
      </c>
      <c r="L11" s="10" t="s">
        <v>35</v>
      </c>
      <c r="M11" s="10" t="str">
        <f t="shared" si="19"/>
        <v>glucose 10%</v>
      </c>
      <c r="N11" s="10">
        <f t="shared" si="13"/>
        <v>24</v>
      </c>
      <c r="O11" s="16">
        <f t="shared" si="14"/>
        <v>0.5</v>
      </c>
      <c r="P11" s="17">
        <v>0.01</v>
      </c>
      <c r="Q11" s="12" t="s">
        <v>3214</v>
      </c>
      <c r="R11" s="12" t="s">
        <v>37</v>
      </c>
      <c r="S11" s="12" t="s">
        <v>39</v>
      </c>
      <c r="T11" s="15">
        <v>0.28999999999999998</v>
      </c>
      <c r="U11" s="15">
        <v>23.71</v>
      </c>
      <c r="V11" s="30">
        <v>1</v>
      </c>
      <c r="W11" s="31" t="s">
        <v>2</v>
      </c>
      <c r="X11" s="31">
        <v>6.0000000000000001E-3</v>
      </c>
      <c r="Y11" s="31" t="s">
        <v>35</v>
      </c>
      <c r="Z11" s="31" t="s">
        <v>36</v>
      </c>
      <c r="AA11" s="31">
        <v>24</v>
      </c>
      <c r="AB11" s="32">
        <v>0.5</v>
      </c>
      <c r="AC11" s="33">
        <v>2.0999999999999999E-3</v>
      </c>
      <c r="AD11" s="31" t="s">
        <v>3214</v>
      </c>
      <c r="AE11" s="31" t="s">
        <v>37</v>
      </c>
      <c r="AF11" s="31" t="s">
        <v>39</v>
      </c>
      <c r="AG11" s="31">
        <v>0.06</v>
      </c>
      <c r="AH11" s="31">
        <v>23.94</v>
      </c>
      <c r="AI11" s="29" t="b">
        <f t="shared" si="15"/>
        <v>0</v>
      </c>
      <c r="AJ11" s="29" t="b">
        <f t="shared" si="0"/>
        <v>1</v>
      </c>
      <c r="AK11" s="29" t="b">
        <f t="shared" si="1"/>
        <v>1</v>
      </c>
      <c r="AL11" s="29" t="b">
        <f t="shared" si="2"/>
        <v>0</v>
      </c>
      <c r="AM11" s="29" t="b">
        <f t="shared" si="3"/>
        <v>1</v>
      </c>
      <c r="AN11" s="29" t="b">
        <f t="shared" si="4"/>
        <v>1</v>
      </c>
      <c r="AO11" s="29" t="b">
        <f t="shared" si="5"/>
        <v>1</v>
      </c>
      <c r="AP11" s="29" t="b">
        <f t="shared" si="6"/>
        <v>1</v>
      </c>
      <c r="AQ11" s="29" t="b">
        <f t="shared" si="7"/>
        <v>0</v>
      </c>
      <c r="AR11" s="29" t="b">
        <f t="shared" si="8"/>
        <v>1</v>
      </c>
      <c r="AS11" s="29" t="b">
        <f t="shared" si="9"/>
        <v>1</v>
      </c>
      <c r="AT11" s="29" t="b">
        <f t="shared" si="10"/>
        <v>1</v>
      </c>
      <c r="AU11" s="29" t="b">
        <f t="shared" si="11"/>
        <v>0</v>
      </c>
      <c r="AV11" s="29" t="b">
        <f t="shared" si="12"/>
        <v>0</v>
      </c>
      <c r="AW11" s="29" t="s">
        <v>3500</v>
      </c>
      <c r="AX11" s="29" t="s">
        <v>3501</v>
      </c>
      <c r="AY11" s="29" t="s">
        <v>3233</v>
      </c>
    </row>
    <row r="12" spans="1:51" ht="45" customHeight="1" x14ac:dyDescent="0.25">
      <c r="A12" s="29">
        <f t="shared" si="16"/>
        <v>10</v>
      </c>
      <c r="B12" s="9">
        <v>1</v>
      </c>
      <c r="C12" s="10" t="s">
        <v>2</v>
      </c>
      <c r="D12" s="10"/>
      <c r="E12" s="10"/>
      <c r="F12" s="10"/>
      <c r="G12" s="10">
        <v>1</v>
      </c>
      <c r="H12" s="11">
        <v>0.1</v>
      </c>
      <c r="I12" s="10">
        <f t="shared" si="17"/>
        <v>1</v>
      </c>
      <c r="J12" s="10" t="str">
        <f t="shared" si="18"/>
        <v>adrenaline</v>
      </c>
      <c r="K12" s="10">
        <v>0.14000000000000001</v>
      </c>
      <c r="L12" s="10" t="s">
        <v>35</v>
      </c>
      <c r="M12" s="10" t="str">
        <f t="shared" si="19"/>
        <v>glucose 10%</v>
      </c>
      <c r="N12" s="10">
        <f t="shared" si="13"/>
        <v>12</v>
      </c>
      <c r="O12" s="16">
        <f t="shared" si="14"/>
        <v>1</v>
      </c>
      <c r="P12" s="17">
        <v>0.19</v>
      </c>
      <c r="Q12" s="12" t="s">
        <v>3214</v>
      </c>
      <c r="R12" s="12" t="s">
        <v>37</v>
      </c>
      <c r="S12" s="12" t="s">
        <v>40</v>
      </c>
      <c r="T12" s="15">
        <v>1.4</v>
      </c>
      <c r="U12" s="15">
        <v>10.6</v>
      </c>
      <c r="V12" s="30">
        <v>1</v>
      </c>
      <c r="W12" s="31" t="s">
        <v>2</v>
      </c>
      <c r="X12" s="31">
        <v>7.000000000000001E-3</v>
      </c>
      <c r="Y12" s="31" t="s">
        <v>35</v>
      </c>
      <c r="Z12" s="31" t="s">
        <v>36</v>
      </c>
      <c r="AA12" s="31">
        <v>12</v>
      </c>
      <c r="AB12" s="32">
        <v>1</v>
      </c>
      <c r="AC12" s="33">
        <v>9.7000000000000003E-3</v>
      </c>
      <c r="AD12" s="31" t="s">
        <v>3214</v>
      </c>
      <c r="AE12" s="31" t="s">
        <v>37</v>
      </c>
      <c r="AF12" s="31" t="s">
        <v>40</v>
      </c>
      <c r="AG12" s="31">
        <v>7.0000000000000007E-2</v>
      </c>
      <c r="AH12" s="31">
        <v>11.93</v>
      </c>
      <c r="AI12" s="29" t="b">
        <f t="shared" si="15"/>
        <v>0</v>
      </c>
      <c r="AJ12" s="29" t="b">
        <f t="shared" si="0"/>
        <v>1</v>
      </c>
      <c r="AK12" s="29" t="b">
        <f t="shared" si="1"/>
        <v>1</v>
      </c>
      <c r="AL12" s="29" t="b">
        <f t="shared" si="2"/>
        <v>0</v>
      </c>
      <c r="AM12" s="29" t="b">
        <f t="shared" si="3"/>
        <v>1</v>
      </c>
      <c r="AN12" s="29" t="b">
        <f t="shared" si="4"/>
        <v>1</v>
      </c>
      <c r="AO12" s="29" t="b">
        <f t="shared" si="5"/>
        <v>1</v>
      </c>
      <c r="AP12" s="29" t="b">
        <f t="shared" si="6"/>
        <v>1</v>
      </c>
      <c r="AQ12" s="29" t="b">
        <f t="shared" si="7"/>
        <v>0</v>
      </c>
      <c r="AR12" s="29" t="b">
        <f t="shared" si="8"/>
        <v>1</v>
      </c>
      <c r="AS12" s="29" t="b">
        <f t="shared" si="9"/>
        <v>1</v>
      </c>
      <c r="AT12" s="29" t="b">
        <f t="shared" si="10"/>
        <v>1</v>
      </c>
      <c r="AU12" s="29" t="b">
        <f t="shared" si="11"/>
        <v>0</v>
      </c>
      <c r="AV12" s="29" t="b">
        <f t="shared" si="12"/>
        <v>0</v>
      </c>
      <c r="AW12" s="29" t="s">
        <v>3502</v>
      </c>
      <c r="AX12" s="29" t="s">
        <v>3503</v>
      </c>
      <c r="AY12" s="29" t="s">
        <v>3233</v>
      </c>
    </row>
    <row r="13" spans="1:51" ht="45" customHeight="1" x14ac:dyDescent="0.25">
      <c r="A13" s="29">
        <f t="shared" si="16"/>
        <v>11</v>
      </c>
      <c r="B13" s="9">
        <v>1</v>
      </c>
      <c r="C13" s="10" t="s">
        <v>2</v>
      </c>
      <c r="D13" s="10">
        <v>0.1</v>
      </c>
      <c r="E13" s="10"/>
      <c r="F13" s="10">
        <v>24</v>
      </c>
      <c r="G13" s="10"/>
      <c r="H13" s="11" t="s">
        <v>3222</v>
      </c>
      <c r="I13" s="10">
        <f t="shared" si="17"/>
        <v>1</v>
      </c>
      <c r="J13" s="10" t="str">
        <f t="shared" si="18"/>
        <v>adrenaline</v>
      </c>
      <c r="K13" s="10">
        <v>0.1</v>
      </c>
      <c r="L13" s="10" t="s">
        <v>35</v>
      </c>
      <c r="M13" s="10" t="str">
        <f t="shared" si="19"/>
        <v>glucose 10%</v>
      </c>
      <c r="N13" s="10">
        <f t="shared" si="13"/>
        <v>24</v>
      </c>
      <c r="O13" s="16">
        <f t="shared" si="14"/>
        <v>0.5</v>
      </c>
      <c r="P13" s="17">
        <v>3.5000000000000003E-2</v>
      </c>
      <c r="Q13" s="12" t="s">
        <v>3214</v>
      </c>
      <c r="R13" s="12" t="s">
        <v>37</v>
      </c>
      <c r="S13" s="12" t="s">
        <v>39</v>
      </c>
      <c r="T13" s="15">
        <v>1</v>
      </c>
      <c r="U13" s="15">
        <v>23</v>
      </c>
      <c r="V13" s="30">
        <v>1</v>
      </c>
      <c r="W13" s="31" t="s">
        <v>2</v>
      </c>
      <c r="X13" s="31">
        <v>0.1</v>
      </c>
      <c r="Y13" s="31" t="s">
        <v>35</v>
      </c>
      <c r="Z13" s="31" t="s">
        <v>36</v>
      </c>
      <c r="AA13" s="31">
        <v>24</v>
      </c>
      <c r="AB13" s="32">
        <v>0.5</v>
      </c>
      <c r="AC13" s="33">
        <v>3.5000000000000003E-2</v>
      </c>
      <c r="AD13" s="31" t="s">
        <v>3214</v>
      </c>
      <c r="AE13" s="31" t="s">
        <v>37</v>
      </c>
      <c r="AF13" s="31" t="s">
        <v>39</v>
      </c>
      <c r="AG13" s="31">
        <v>1</v>
      </c>
      <c r="AH13" s="31">
        <v>23</v>
      </c>
      <c r="AI13" s="29" t="b">
        <f t="shared" si="15"/>
        <v>1</v>
      </c>
      <c r="AJ13" s="29" t="b">
        <f t="shared" si="0"/>
        <v>1</v>
      </c>
      <c r="AK13" s="29" t="b">
        <f t="shared" si="1"/>
        <v>1</v>
      </c>
      <c r="AL13" s="29" t="b">
        <f t="shared" si="2"/>
        <v>1</v>
      </c>
      <c r="AM13" s="29" t="b">
        <f t="shared" si="3"/>
        <v>1</v>
      </c>
      <c r="AN13" s="29" t="b">
        <f t="shared" si="4"/>
        <v>1</v>
      </c>
      <c r="AO13" s="29" t="b">
        <f t="shared" si="5"/>
        <v>1</v>
      </c>
      <c r="AP13" s="29" t="b">
        <f t="shared" si="6"/>
        <v>1</v>
      </c>
      <c r="AQ13" s="29" t="b">
        <f t="shared" si="7"/>
        <v>1</v>
      </c>
      <c r="AR13" s="29" t="b">
        <f t="shared" si="8"/>
        <v>1</v>
      </c>
      <c r="AS13" s="29" t="b">
        <f t="shared" si="9"/>
        <v>1</v>
      </c>
      <c r="AT13" s="29" t="b">
        <f t="shared" si="10"/>
        <v>1</v>
      </c>
      <c r="AU13" s="29" t="b">
        <f t="shared" si="11"/>
        <v>1</v>
      </c>
      <c r="AV13" s="29" t="b">
        <f t="shared" si="12"/>
        <v>1</v>
      </c>
      <c r="AW13" s="29" t="s">
        <v>3239</v>
      </c>
      <c r="AX13" s="29" t="s">
        <v>3504</v>
      </c>
      <c r="AY13" s="29" t="s">
        <v>3233</v>
      </c>
    </row>
    <row r="14" spans="1:51" ht="45" customHeight="1" x14ac:dyDescent="0.25">
      <c r="A14" s="29">
        <f t="shared" si="16"/>
        <v>12</v>
      </c>
      <c r="B14" s="9">
        <v>1</v>
      </c>
      <c r="C14" s="10" t="s">
        <v>2</v>
      </c>
      <c r="D14" s="10">
        <v>0.1</v>
      </c>
      <c r="E14" s="10"/>
      <c r="F14" s="10"/>
      <c r="G14" s="10">
        <v>1</v>
      </c>
      <c r="H14" s="11" t="s">
        <v>3222</v>
      </c>
      <c r="I14" s="10">
        <f t="shared" si="17"/>
        <v>1</v>
      </c>
      <c r="J14" s="10" t="str">
        <f t="shared" si="18"/>
        <v>adrenaline</v>
      </c>
      <c r="K14" s="10">
        <f t="shared" ref="K14:K23" si="21">IF(D14="",0.07,D14)</f>
        <v>0.1</v>
      </c>
      <c r="L14" s="10" t="s">
        <v>35</v>
      </c>
      <c r="M14" s="10" t="str">
        <f t="shared" si="19"/>
        <v>glucose 10%</v>
      </c>
      <c r="N14" s="10">
        <f t="shared" si="13"/>
        <v>12</v>
      </c>
      <c r="O14" s="16">
        <f t="shared" si="14"/>
        <v>1</v>
      </c>
      <c r="P14" s="17">
        <v>0.14000000000000001</v>
      </c>
      <c r="Q14" s="12" t="s">
        <v>3214</v>
      </c>
      <c r="R14" s="12" t="s">
        <v>37</v>
      </c>
      <c r="S14" s="12" t="s">
        <v>40</v>
      </c>
      <c r="T14" s="15">
        <v>1</v>
      </c>
      <c r="U14" s="15">
        <v>11</v>
      </c>
      <c r="V14" s="30">
        <v>1</v>
      </c>
      <c r="W14" s="31" t="s">
        <v>2</v>
      </c>
      <c r="X14" s="31">
        <v>0.1</v>
      </c>
      <c r="Y14" s="31" t="s">
        <v>35</v>
      </c>
      <c r="Z14" s="31" t="s">
        <v>36</v>
      </c>
      <c r="AA14" s="31">
        <v>12</v>
      </c>
      <c r="AB14" s="32">
        <v>1</v>
      </c>
      <c r="AC14" s="33">
        <v>0.14000000000000001</v>
      </c>
      <c r="AD14" s="31" t="s">
        <v>3214</v>
      </c>
      <c r="AE14" s="31" t="s">
        <v>37</v>
      </c>
      <c r="AF14" s="31" t="s">
        <v>40</v>
      </c>
      <c r="AG14" s="31">
        <v>1</v>
      </c>
      <c r="AH14" s="31">
        <v>11</v>
      </c>
      <c r="AI14" s="29" t="b">
        <f t="shared" si="15"/>
        <v>1</v>
      </c>
      <c r="AJ14" s="29" t="b">
        <f t="shared" si="0"/>
        <v>1</v>
      </c>
      <c r="AK14" s="29" t="b">
        <f t="shared" si="1"/>
        <v>1</v>
      </c>
      <c r="AL14" s="29" t="b">
        <f t="shared" si="2"/>
        <v>1</v>
      </c>
      <c r="AM14" s="29" t="b">
        <f t="shared" si="3"/>
        <v>1</v>
      </c>
      <c r="AN14" s="29" t="b">
        <f t="shared" si="4"/>
        <v>1</v>
      </c>
      <c r="AO14" s="29" t="b">
        <f t="shared" si="5"/>
        <v>1</v>
      </c>
      <c r="AP14" s="29" t="b">
        <f t="shared" si="6"/>
        <v>1</v>
      </c>
      <c r="AQ14" s="29" t="b">
        <f t="shared" si="7"/>
        <v>1</v>
      </c>
      <c r="AR14" s="29" t="b">
        <f t="shared" si="8"/>
        <v>1</v>
      </c>
      <c r="AS14" s="29" t="b">
        <f t="shared" si="9"/>
        <v>1</v>
      </c>
      <c r="AT14" s="29" t="b">
        <f t="shared" si="10"/>
        <v>1</v>
      </c>
      <c r="AU14" s="29" t="b">
        <f t="shared" si="11"/>
        <v>1</v>
      </c>
      <c r="AV14" s="29" t="b">
        <f t="shared" si="12"/>
        <v>1</v>
      </c>
      <c r="AW14" s="29" t="s">
        <v>3240</v>
      </c>
      <c r="AX14" s="29" t="s">
        <v>3505</v>
      </c>
      <c r="AY14" s="29" t="s">
        <v>3233</v>
      </c>
    </row>
    <row r="15" spans="1:51" ht="45" customHeight="1" x14ac:dyDescent="0.25">
      <c r="A15" s="29">
        <f t="shared" si="16"/>
        <v>13</v>
      </c>
      <c r="B15" s="9">
        <v>1</v>
      </c>
      <c r="C15" s="10" t="s">
        <v>2</v>
      </c>
      <c r="D15" s="10">
        <v>0.1</v>
      </c>
      <c r="E15" s="10"/>
      <c r="F15" s="10">
        <v>24</v>
      </c>
      <c r="G15" s="10">
        <v>1</v>
      </c>
      <c r="H15" s="11" t="s">
        <v>3222</v>
      </c>
      <c r="I15" s="10">
        <f t="shared" si="17"/>
        <v>1</v>
      </c>
      <c r="J15" s="10" t="str">
        <f t="shared" si="18"/>
        <v>adrenaline</v>
      </c>
      <c r="K15" s="10">
        <f t="shared" si="21"/>
        <v>0.1</v>
      </c>
      <c r="L15" s="10" t="s">
        <v>35</v>
      </c>
      <c r="M15" s="10" t="str">
        <f t="shared" si="19"/>
        <v>glucose 10%</v>
      </c>
      <c r="N15" s="10">
        <f t="shared" si="13"/>
        <v>24</v>
      </c>
      <c r="O15" s="16">
        <f t="shared" si="14"/>
        <v>1</v>
      </c>
      <c r="P15" s="17">
        <v>6.9000000000000006E-2</v>
      </c>
      <c r="Q15" s="12" t="s">
        <v>3214</v>
      </c>
      <c r="R15" s="12" t="s">
        <v>37</v>
      </c>
      <c r="S15" s="12" t="s">
        <v>38</v>
      </c>
      <c r="T15" s="15">
        <v>1</v>
      </c>
      <c r="U15" s="15">
        <v>23</v>
      </c>
      <c r="V15" s="30">
        <v>1</v>
      </c>
      <c r="W15" s="31" t="s">
        <v>2</v>
      </c>
      <c r="X15" s="31">
        <v>0.1</v>
      </c>
      <c r="Y15" s="31" t="s">
        <v>35</v>
      </c>
      <c r="Z15" s="31" t="s">
        <v>36</v>
      </c>
      <c r="AA15" s="31">
        <v>24</v>
      </c>
      <c r="AB15" s="32">
        <v>1</v>
      </c>
      <c r="AC15" s="33">
        <v>6.9000000000000006E-2</v>
      </c>
      <c r="AD15" s="31" t="s">
        <v>3214</v>
      </c>
      <c r="AE15" s="31" t="s">
        <v>37</v>
      </c>
      <c r="AF15" s="31" t="s">
        <v>38</v>
      </c>
      <c r="AG15" s="31">
        <v>1</v>
      </c>
      <c r="AH15" s="31">
        <v>23</v>
      </c>
      <c r="AI15" s="29" t="b">
        <f t="shared" si="15"/>
        <v>1</v>
      </c>
      <c r="AJ15" s="29" t="b">
        <f t="shared" si="0"/>
        <v>1</v>
      </c>
      <c r="AK15" s="29" t="b">
        <f t="shared" si="1"/>
        <v>1</v>
      </c>
      <c r="AL15" s="29" t="b">
        <f t="shared" si="2"/>
        <v>1</v>
      </c>
      <c r="AM15" s="29" t="b">
        <f t="shared" si="3"/>
        <v>1</v>
      </c>
      <c r="AN15" s="29" t="b">
        <f t="shared" si="4"/>
        <v>1</v>
      </c>
      <c r="AO15" s="29" t="b">
        <f t="shared" si="5"/>
        <v>1</v>
      </c>
      <c r="AP15" s="29" t="b">
        <f t="shared" si="6"/>
        <v>1</v>
      </c>
      <c r="AQ15" s="29" t="b">
        <f t="shared" si="7"/>
        <v>1</v>
      </c>
      <c r="AR15" s="29" t="b">
        <f t="shared" si="8"/>
        <v>1</v>
      </c>
      <c r="AS15" s="29" t="b">
        <f t="shared" si="9"/>
        <v>1</v>
      </c>
      <c r="AT15" s="29" t="b">
        <f t="shared" si="10"/>
        <v>1</v>
      </c>
      <c r="AU15" s="29" t="b">
        <f t="shared" si="11"/>
        <v>1</v>
      </c>
      <c r="AV15" s="29" t="b">
        <f t="shared" si="12"/>
        <v>1</v>
      </c>
      <c r="AW15" s="29" t="s">
        <v>3241</v>
      </c>
      <c r="AX15" s="29" t="s">
        <v>3506</v>
      </c>
      <c r="AY15" s="29" t="s">
        <v>3233</v>
      </c>
    </row>
    <row r="16" spans="1:51" ht="45" customHeight="1" x14ac:dyDescent="0.25">
      <c r="A16" s="29">
        <f t="shared" si="16"/>
        <v>14</v>
      </c>
      <c r="B16" s="9">
        <v>1</v>
      </c>
      <c r="C16" s="10" t="s">
        <v>2</v>
      </c>
      <c r="D16" s="10"/>
      <c r="E16" s="10" t="s">
        <v>20</v>
      </c>
      <c r="F16" s="10">
        <v>24</v>
      </c>
      <c r="G16" s="10"/>
      <c r="H16" s="11">
        <v>0.02</v>
      </c>
      <c r="I16" s="10">
        <f t="shared" si="17"/>
        <v>1</v>
      </c>
      <c r="J16" s="10" t="str">
        <f t="shared" si="18"/>
        <v>adrenaline</v>
      </c>
      <c r="K16" s="10">
        <v>2.9000000000000001E-2</v>
      </c>
      <c r="L16" s="10" t="s">
        <v>35</v>
      </c>
      <c r="M16" s="10" t="str">
        <f t="shared" si="19"/>
        <v>glucose 5%</v>
      </c>
      <c r="N16" s="10">
        <f t="shared" si="13"/>
        <v>24</v>
      </c>
      <c r="O16" s="16">
        <f t="shared" si="14"/>
        <v>0.5</v>
      </c>
      <c r="P16" s="17">
        <v>0.01</v>
      </c>
      <c r="Q16" s="12" t="s">
        <v>3214</v>
      </c>
      <c r="R16" s="12" t="s">
        <v>37</v>
      </c>
      <c r="S16" s="12" t="s">
        <v>39</v>
      </c>
      <c r="T16" s="15">
        <v>0.28999999999999998</v>
      </c>
      <c r="U16" s="15">
        <v>23.71</v>
      </c>
      <c r="V16" s="30">
        <v>1</v>
      </c>
      <c r="W16" s="31" t="s">
        <v>2</v>
      </c>
      <c r="X16" s="31">
        <v>6.0000000000000001E-3</v>
      </c>
      <c r="Y16" s="31" t="s">
        <v>35</v>
      </c>
      <c r="Z16" s="31" t="s">
        <v>20</v>
      </c>
      <c r="AA16" s="31">
        <v>24</v>
      </c>
      <c r="AB16" s="32">
        <v>0.5</v>
      </c>
      <c r="AC16" s="33">
        <v>2.0999999999999999E-3</v>
      </c>
      <c r="AD16" s="31" t="s">
        <v>3214</v>
      </c>
      <c r="AE16" s="31" t="s">
        <v>37</v>
      </c>
      <c r="AF16" s="31" t="s">
        <v>39</v>
      </c>
      <c r="AG16" s="31">
        <v>0.06</v>
      </c>
      <c r="AH16" s="31">
        <v>23.94</v>
      </c>
      <c r="AI16" s="29" t="b">
        <f t="shared" si="15"/>
        <v>0</v>
      </c>
      <c r="AJ16" s="29" t="b">
        <f t="shared" si="0"/>
        <v>1</v>
      </c>
      <c r="AK16" s="29" t="b">
        <f t="shared" si="1"/>
        <v>1</v>
      </c>
      <c r="AL16" s="29" t="b">
        <f t="shared" si="2"/>
        <v>0</v>
      </c>
      <c r="AM16" s="29" t="b">
        <f t="shared" si="3"/>
        <v>1</v>
      </c>
      <c r="AN16" s="29" t="b">
        <f t="shared" si="4"/>
        <v>1</v>
      </c>
      <c r="AO16" s="29" t="b">
        <f t="shared" si="5"/>
        <v>1</v>
      </c>
      <c r="AP16" s="29" t="b">
        <f t="shared" si="6"/>
        <v>1</v>
      </c>
      <c r="AQ16" s="29" t="b">
        <f t="shared" si="7"/>
        <v>0</v>
      </c>
      <c r="AR16" s="29" t="b">
        <f t="shared" si="8"/>
        <v>1</v>
      </c>
      <c r="AS16" s="29" t="b">
        <f t="shared" si="9"/>
        <v>1</v>
      </c>
      <c r="AT16" s="29" t="b">
        <f t="shared" si="10"/>
        <v>1</v>
      </c>
      <c r="AU16" s="29" t="b">
        <f t="shared" si="11"/>
        <v>0</v>
      </c>
      <c r="AV16" s="29" t="b">
        <f t="shared" si="12"/>
        <v>0</v>
      </c>
      <c r="AW16" s="29" t="s">
        <v>3507</v>
      </c>
      <c r="AX16" s="29" t="s">
        <v>3508</v>
      </c>
      <c r="AY16" s="29" t="s">
        <v>3233</v>
      </c>
    </row>
    <row r="17" spans="1:51" ht="45" customHeight="1" x14ac:dyDescent="0.25">
      <c r="A17" s="29">
        <f t="shared" si="16"/>
        <v>15</v>
      </c>
      <c r="B17" s="9">
        <v>1</v>
      </c>
      <c r="C17" s="10" t="s">
        <v>2</v>
      </c>
      <c r="D17" s="10"/>
      <c r="E17" s="10" t="s">
        <v>20</v>
      </c>
      <c r="F17" s="10"/>
      <c r="G17" s="10">
        <v>1</v>
      </c>
      <c r="H17" s="11">
        <v>0.1</v>
      </c>
      <c r="I17" s="10">
        <f t="shared" si="17"/>
        <v>1</v>
      </c>
      <c r="J17" s="10" t="str">
        <f t="shared" si="18"/>
        <v>adrenaline</v>
      </c>
      <c r="K17" s="10">
        <v>0.14000000000000001</v>
      </c>
      <c r="L17" s="10" t="s">
        <v>35</v>
      </c>
      <c r="M17" s="10" t="str">
        <f t="shared" si="19"/>
        <v>glucose 5%</v>
      </c>
      <c r="N17" s="10">
        <f t="shared" si="13"/>
        <v>12</v>
      </c>
      <c r="O17" s="16">
        <f t="shared" si="14"/>
        <v>1</v>
      </c>
      <c r="P17" s="17">
        <v>0.19</v>
      </c>
      <c r="Q17" s="12" t="s">
        <v>3214</v>
      </c>
      <c r="R17" s="12" t="s">
        <v>37</v>
      </c>
      <c r="S17" s="12" t="s">
        <v>40</v>
      </c>
      <c r="T17" s="15">
        <v>1.4</v>
      </c>
      <c r="U17" s="15">
        <v>10.6</v>
      </c>
      <c r="V17" s="30">
        <v>1</v>
      </c>
      <c r="W17" s="31" t="s">
        <v>2</v>
      </c>
      <c r="X17" s="31">
        <v>7.000000000000001E-3</v>
      </c>
      <c r="Y17" s="31" t="s">
        <v>35</v>
      </c>
      <c r="Z17" s="31" t="s">
        <v>20</v>
      </c>
      <c r="AA17" s="31">
        <v>12</v>
      </c>
      <c r="AB17" s="32">
        <v>1</v>
      </c>
      <c r="AC17" s="33">
        <v>9.7000000000000003E-3</v>
      </c>
      <c r="AD17" s="31" t="s">
        <v>3214</v>
      </c>
      <c r="AE17" s="31" t="s">
        <v>37</v>
      </c>
      <c r="AF17" s="31" t="s">
        <v>40</v>
      </c>
      <c r="AG17" s="31">
        <v>7.0000000000000007E-2</v>
      </c>
      <c r="AH17" s="31">
        <v>11.93</v>
      </c>
      <c r="AI17" s="29" t="b">
        <f t="shared" si="15"/>
        <v>0</v>
      </c>
      <c r="AJ17" s="29" t="b">
        <f t="shared" si="0"/>
        <v>1</v>
      </c>
      <c r="AK17" s="29" t="b">
        <f t="shared" si="1"/>
        <v>1</v>
      </c>
      <c r="AL17" s="29" t="b">
        <f t="shared" si="2"/>
        <v>0</v>
      </c>
      <c r="AM17" s="29" t="b">
        <f t="shared" si="3"/>
        <v>1</v>
      </c>
      <c r="AN17" s="29" t="b">
        <f t="shared" si="4"/>
        <v>1</v>
      </c>
      <c r="AO17" s="29" t="b">
        <f t="shared" si="5"/>
        <v>1</v>
      </c>
      <c r="AP17" s="29" t="b">
        <f t="shared" si="6"/>
        <v>1</v>
      </c>
      <c r="AQ17" s="29" t="b">
        <f t="shared" si="7"/>
        <v>0</v>
      </c>
      <c r="AR17" s="29" t="b">
        <f t="shared" si="8"/>
        <v>1</v>
      </c>
      <c r="AS17" s="29" t="b">
        <f t="shared" si="9"/>
        <v>1</v>
      </c>
      <c r="AT17" s="29" t="b">
        <f t="shared" si="10"/>
        <v>1</v>
      </c>
      <c r="AU17" s="29" t="b">
        <f t="shared" si="11"/>
        <v>0</v>
      </c>
      <c r="AV17" s="29" t="b">
        <f t="shared" si="12"/>
        <v>0</v>
      </c>
      <c r="AW17" s="29" t="s">
        <v>3509</v>
      </c>
      <c r="AX17" s="29" t="s">
        <v>3510</v>
      </c>
      <c r="AY17" s="29" t="s">
        <v>3233</v>
      </c>
    </row>
    <row r="18" spans="1:51" ht="45" customHeight="1" x14ac:dyDescent="0.25">
      <c r="A18" s="29">
        <f t="shared" si="16"/>
        <v>16</v>
      </c>
      <c r="B18" s="9">
        <v>1</v>
      </c>
      <c r="C18" s="10" t="s">
        <v>2</v>
      </c>
      <c r="D18" s="10"/>
      <c r="E18" s="10" t="s">
        <v>20</v>
      </c>
      <c r="F18" s="10">
        <v>24</v>
      </c>
      <c r="G18" s="10">
        <v>1</v>
      </c>
      <c r="H18" s="11">
        <v>0.05</v>
      </c>
      <c r="I18" s="10">
        <f t="shared" si="17"/>
        <v>1</v>
      </c>
      <c r="J18" s="10" t="str">
        <f t="shared" si="18"/>
        <v>adrenaline</v>
      </c>
      <c r="K18" s="10">
        <f t="shared" ref="K18:K19" si="22">IF(D18="",0.072,D18)</f>
        <v>7.1999999999999995E-2</v>
      </c>
      <c r="L18" s="10" t="s">
        <v>35</v>
      </c>
      <c r="M18" s="10" t="str">
        <f t="shared" si="19"/>
        <v>glucose 5%</v>
      </c>
      <c r="N18" s="10">
        <f t="shared" si="13"/>
        <v>24</v>
      </c>
      <c r="O18" s="16">
        <f t="shared" si="14"/>
        <v>1</v>
      </c>
      <c r="P18" s="17">
        <v>0.05</v>
      </c>
      <c r="Q18" s="12" t="s">
        <v>3214</v>
      </c>
      <c r="R18" s="12" t="s">
        <v>37</v>
      </c>
      <c r="S18" s="12" t="s">
        <v>38</v>
      </c>
      <c r="T18" s="15">
        <v>0.72</v>
      </c>
      <c r="U18" s="15">
        <v>23.28</v>
      </c>
      <c r="V18" s="30">
        <v>1</v>
      </c>
      <c r="W18" s="31" t="s">
        <v>2</v>
      </c>
      <c r="X18" s="31">
        <v>7.000000000000001E-3</v>
      </c>
      <c r="Y18" s="31" t="s">
        <v>35</v>
      </c>
      <c r="Z18" s="31" t="s">
        <v>20</v>
      </c>
      <c r="AA18" s="31">
        <v>24</v>
      </c>
      <c r="AB18" s="32">
        <v>1</v>
      </c>
      <c r="AC18" s="33">
        <v>4.8999999999999998E-3</v>
      </c>
      <c r="AD18" s="31" t="s">
        <v>3214</v>
      </c>
      <c r="AE18" s="31" t="s">
        <v>37</v>
      </c>
      <c r="AF18" s="31" t="s">
        <v>38</v>
      </c>
      <c r="AG18" s="31">
        <v>7.0000000000000007E-2</v>
      </c>
      <c r="AH18" s="31">
        <v>23.93</v>
      </c>
      <c r="AI18" s="29" t="b">
        <f t="shared" si="15"/>
        <v>0</v>
      </c>
      <c r="AJ18" s="29" t="b">
        <f t="shared" si="0"/>
        <v>1</v>
      </c>
      <c r="AK18" s="29" t="b">
        <f t="shared" si="1"/>
        <v>1</v>
      </c>
      <c r="AL18" s="29" t="b">
        <f t="shared" si="2"/>
        <v>0</v>
      </c>
      <c r="AM18" s="29" t="b">
        <f t="shared" si="3"/>
        <v>1</v>
      </c>
      <c r="AN18" s="29" t="b">
        <f t="shared" si="4"/>
        <v>1</v>
      </c>
      <c r="AO18" s="29" t="b">
        <f t="shared" si="5"/>
        <v>1</v>
      </c>
      <c r="AP18" s="29" t="b">
        <f t="shared" si="6"/>
        <v>1</v>
      </c>
      <c r="AQ18" s="29" t="b">
        <f t="shared" si="7"/>
        <v>0</v>
      </c>
      <c r="AR18" s="29" t="b">
        <f t="shared" si="8"/>
        <v>1</v>
      </c>
      <c r="AS18" s="29" t="b">
        <f t="shared" si="9"/>
        <v>1</v>
      </c>
      <c r="AT18" s="29" t="b">
        <f t="shared" si="10"/>
        <v>1</v>
      </c>
      <c r="AU18" s="29" t="b">
        <f t="shared" si="11"/>
        <v>0</v>
      </c>
      <c r="AV18" s="29" t="b">
        <f t="shared" si="12"/>
        <v>0</v>
      </c>
      <c r="AW18" s="29" t="s">
        <v>3511</v>
      </c>
      <c r="AX18" s="29" t="s">
        <v>3512</v>
      </c>
      <c r="AY18" s="29" t="s">
        <v>3233</v>
      </c>
    </row>
    <row r="19" spans="1:51" ht="45" customHeight="1" x14ac:dyDescent="0.25">
      <c r="A19" s="29">
        <f t="shared" si="16"/>
        <v>17</v>
      </c>
      <c r="B19" s="9">
        <v>1</v>
      </c>
      <c r="C19" s="10" t="s">
        <v>2</v>
      </c>
      <c r="D19" s="10"/>
      <c r="E19" s="10"/>
      <c r="F19" s="10">
        <v>24</v>
      </c>
      <c r="G19" s="10">
        <v>1</v>
      </c>
      <c r="H19" s="11">
        <v>0.05</v>
      </c>
      <c r="I19" s="10">
        <f t="shared" si="17"/>
        <v>1</v>
      </c>
      <c r="J19" s="10" t="str">
        <f t="shared" si="18"/>
        <v>adrenaline</v>
      </c>
      <c r="K19" s="10">
        <f t="shared" si="22"/>
        <v>7.1999999999999995E-2</v>
      </c>
      <c r="L19" s="10" t="s">
        <v>35</v>
      </c>
      <c r="M19" s="10" t="str">
        <f t="shared" si="19"/>
        <v>glucose 10%</v>
      </c>
      <c r="N19" s="10">
        <f t="shared" si="13"/>
        <v>24</v>
      </c>
      <c r="O19" s="16">
        <f t="shared" si="14"/>
        <v>1</v>
      </c>
      <c r="P19" s="17">
        <v>0.05</v>
      </c>
      <c r="Q19" s="12" t="s">
        <v>3214</v>
      </c>
      <c r="R19" s="12" t="s">
        <v>37</v>
      </c>
      <c r="S19" s="12" t="s">
        <v>38</v>
      </c>
      <c r="T19" s="15">
        <v>0.72</v>
      </c>
      <c r="U19" s="15">
        <v>23.28</v>
      </c>
      <c r="V19" s="30">
        <v>1</v>
      </c>
      <c r="W19" s="31" t="s">
        <v>2</v>
      </c>
      <c r="X19" s="31">
        <v>7.000000000000001E-3</v>
      </c>
      <c r="Y19" s="31" t="s">
        <v>35</v>
      </c>
      <c r="Z19" s="31" t="s">
        <v>36</v>
      </c>
      <c r="AA19" s="31">
        <v>24</v>
      </c>
      <c r="AB19" s="32">
        <v>1</v>
      </c>
      <c r="AC19" s="33">
        <v>4.8999999999999998E-3</v>
      </c>
      <c r="AD19" s="31" t="s">
        <v>3214</v>
      </c>
      <c r="AE19" s="31" t="s">
        <v>37</v>
      </c>
      <c r="AF19" s="31" t="s">
        <v>38</v>
      </c>
      <c r="AG19" s="31">
        <v>7.0000000000000007E-2</v>
      </c>
      <c r="AH19" s="31">
        <v>23.93</v>
      </c>
      <c r="AI19" s="29" t="b">
        <f t="shared" si="15"/>
        <v>0</v>
      </c>
      <c r="AJ19" s="29" t="b">
        <f t="shared" si="0"/>
        <v>1</v>
      </c>
      <c r="AK19" s="29" t="b">
        <f t="shared" si="1"/>
        <v>1</v>
      </c>
      <c r="AL19" s="29" t="b">
        <f t="shared" si="2"/>
        <v>0</v>
      </c>
      <c r="AM19" s="29" t="b">
        <f t="shared" si="3"/>
        <v>1</v>
      </c>
      <c r="AN19" s="29" t="b">
        <f t="shared" si="4"/>
        <v>1</v>
      </c>
      <c r="AO19" s="29" t="b">
        <f t="shared" si="5"/>
        <v>1</v>
      </c>
      <c r="AP19" s="29" t="b">
        <f t="shared" si="6"/>
        <v>1</v>
      </c>
      <c r="AQ19" s="29" t="b">
        <f t="shared" si="7"/>
        <v>0</v>
      </c>
      <c r="AR19" s="29" t="b">
        <f t="shared" si="8"/>
        <v>1</v>
      </c>
      <c r="AS19" s="29" t="b">
        <f t="shared" si="9"/>
        <v>1</v>
      </c>
      <c r="AT19" s="29" t="b">
        <f t="shared" si="10"/>
        <v>1</v>
      </c>
      <c r="AU19" s="29" t="b">
        <f t="shared" si="11"/>
        <v>0</v>
      </c>
      <c r="AV19" s="29" t="b">
        <f t="shared" si="12"/>
        <v>0</v>
      </c>
      <c r="AW19" s="29" t="s">
        <v>3513</v>
      </c>
      <c r="AX19" s="29" t="s">
        <v>3514</v>
      </c>
      <c r="AY19" s="29" t="s">
        <v>3233</v>
      </c>
    </row>
    <row r="20" spans="1:51" ht="45" customHeight="1" x14ac:dyDescent="0.25">
      <c r="A20" s="29">
        <f t="shared" si="16"/>
        <v>18</v>
      </c>
      <c r="B20" s="9">
        <v>0.5</v>
      </c>
      <c r="C20" s="10" t="s">
        <v>2</v>
      </c>
      <c r="D20" s="10"/>
      <c r="E20" s="10"/>
      <c r="F20" s="10"/>
      <c r="G20" s="10"/>
      <c r="H20" s="11">
        <v>0.06</v>
      </c>
      <c r="I20" s="10">
        <f t="shared" si="17"/>
        <v>0.5</v>
      </c>
      <c r="J20" s="10" t="str">
        <f t="shared" si="18"/>
        <v>adrenaline</v>
      </c>
      <c r="K20" s="10">
        <v>4.2999999999999997E-2</v>
      </c>
      <c r="L20" s="10" t="s">
        <v>35</v>
      </c>
      <c r="M20" s="10" t="str">
        <f t="shared" si="19"/>
        <v>glucose 10%</v>
      </c>
      <c r="N20" s="10">
        <f t="shared" si="13"/>
        <v>12</v>
      </c>
      <c r="O20" s="16">
        <f t="shared" si="14"/>
        <v>0.5</v>
      </c>
      <c r="P20" s="17">
        <v>0.06</v>
      </c>
      <c r="Q20" s="12" t="s">
        <v>3214</v>
      </c>
      <c r="R20" s="12" t="s">
        <v>37</v>
      </c>
      <c r="S20" s="12" t="s">
        <v>38</v>
      </c>
      <c r="T20" s="15">
        <v>0.43</v>
      </c>
      <c r="U20" s="15">
        <v>11.57</v>
      </c>
      <c r="V20" s="30">
        <v>0.5</v>
      </c>
      <c r="W20" s="31" t="s">
        <v>2</v>
      </c>
      <c r="X20" s="31">
        <v>4.0000000000000001E-3</v>
      </c>
      <c r="Y20" s="31" t="s">
        <v>35</v>
      </c>
      <c r="Z20" s="31" t="s">
        <v>36</v>
      </c>
      <c r="AA20" s="31">
        <v>12</v>
      </c>
      <c r="AB20" s="32">
        <v>0.5</v>
      </c>
      <c r="AC20" s="33">
        <v>5.5999999999999999E-3</v>
      </c>
      <c r="AD20" s="31" t="s">
        <v>3214</v>
      </c>
      <c r="AE20" s="31" t="s">
        <v>37</v>
      </c>
      <c r="AF20" s="31" t="s">
        <v>38</v>
      </c>
      <c r="AG20" s="31">
        <v>0.04</v>
      </c>
      <c r="AH20" s="31">
        <v>11.96</v>
      </c>
      <c r="AI20" s="29" t="b">
        <f t="shared" si="15"/>
        <v>0</v>
      </c>
      <c r="AJ20" s="29" t="b">
        <f t="shared" si="0"/>
        <v>1</v>
      </c>
      <c r="AK20" s="29" t="b">
        <f t="shared" si="1"/>
        <v>1</v>
      </c>
      <c r="AL20" s="29" t="b">
        <f t="shared" si="2"/>
        <v>0</v>
      </c>
      <c r="AM20" s="29" t="b">
        <f t="shared" si="3"/>
        <v>1</v>
      </c>
      <c r="AN20" s="29" t="b">
        <f t="shared" si="4"/>
        <v>1</v>
      </c>
      <c r="AO20" s="29" t="b">
        <f t="shared" si="5"/>
        <v>1</v>
      </c>
      <c r="AP20" s="29" t="b">
        <f t="shared" si="6"/>
        <v>1</v>
      </c>
      <c r="AQ20" s="29" t="b">
        <f t="shared" si="7"/>
        <v>0</v>
      </c>
      <c r="AR20" s="29" t="b">
        <f t="shared" si="8"/>
        <v>1</v>
      </c>
      <c r="AS20" s="29" t="b">
        <f t="shared" si="9"/>
        <v>1</v>
      </c>
      <c r="AT20" s="29" t="b">
        <f t="shared" si="10"/>
        <v>1</v>
      </c>
      <c r="AU20" s="29" t="b">
        <f t="shared" si="11"/>
        <v>0</v>
      </c>
      <c r="AV20" s="29" t="b">
        <f t="shared" si="12"/>
        <v>0</v>
      </c>
      <c r="AW20" s="29" t="s">
        <v>3515</v>
      </c>
      <c r="AX20" s="29" t="s">
        <v>3516</v>
      </c>
      <c r="AY20" s="29" t="s">
        <v>3517</v>
      </c>
    </row>
    <row r="21" spans="1:51" ht="45" customHeight="1" x14ac:dyDescent="0.25">
      <c r="A21" s="29">
        <f t="shared" si="16"/>
        <v>19</v>
      </c>
      <c r="B21" s="9">
        <v>5</v>
      </c>
      <c r="C21" s="10" t="s">
        <v>2</v>
      </c>
      <c r="D21" s="10"/>
      <c r="E21" s="10"/>
      <c r="F21" s="10"/>
      <c r="G21" s="10"/>
      <c r="H21" s="11">
        <v>0.06</v>
      </c>
      <c r="I21" s="10">
        <f t="shared" si="17"/>
        <v>5</v>
      </c>
      <c r="J21" s="10" t="str">
        <f t="shared" si="18"/>
        <v>adrenaline</v>
      </c>
      <c r="K21" s="10">
        <v>0.43</v>
      </c>
      <c r="L21" s="10" t="s">
        <v>35</v>
      </c>
      <c r="M21" s="10" t="str">
        <f t="shared" si="19"/>
        <v>glucose 10%</v>
      </c>
      <c r="N21" s="10">
        <f t="shared" si="13"/>
        <v>12</v>
      </c>
      <c r="O21" s="16">
        <f t="shared" si="14"/>
        <v>0.5</v>
      </c>
      <c r="P21" s="17">
        <v>0.06</v>
      </c>
      <c r="Q21" s="12" t="s">
        <v>3214</v>
      </c>
      <c r="R21" s="12" t="s">
        <v>37</v>
      </c>
      <c r="S21" s="12" t="s">
        <v>38</v>
      </c>
      <c r="T21" s="15">
        <v>4.3</v>
      </c>
      <c r="U21" s="15">
        <v>7.7</v>
      </c>
      <c r="V21" s="30">
        <v>5</v>
      </c>
      <c r="W21" s="31" t="s">
        <v>2</v>
      </c>
      <c r="X21" s="31">
        <v>0.04</v>
      </c>
      <c r="Y21" s="31" t="s">
        <v>35</v>
      </c>
      <c r="Z21" s="31" t="s">
        <v>36</v>
      </c>
      <c r="AA21" s="31">
        <v>12</v>
      </c>
      <c r="AB21" s="32">
        <v>0.5</v>
      </c>
      <c r="AC21" s="33">
        <v>5.5999999999999999E-3</v>
      </c>
      <c r="AD21" s="31" t="s">
        <v>3214</v>
      </c>
      <c r="AE21" s="31" t="s">
        <v>37</v>
      </c>
      <c r="AF21" s="31" t="s">
        <v>38</v>
      </c>
      <c r="AG21" s="31">
        <v>0.4</v>
      </c>
      <c r="AH21" s="31">
        <v>11.6</v>
      </c>
      <c r="AI21" s="29" t="b">
        <f t="shared" si="15"/>
        <v>0</v>
      </c>
      <c r="AJ21" s="29" t="b">
        <f t="shared" si="0"/>
        <v>1</v>
      </c>
      <c r="AK21" s="29" t="b">
        <f t="shared" si="1"/>
        <v>1</v>
      </c>
      <c r="AL21" s="29" t="b">
        <f t="shared" si="2"/>
        <v>0</v>
      </c>
      <c r="AM21" s="29" t="b">
        <f t="shared" si="3"/>
        <v>1</v>
      </c>
      <c r="AN21" s="29" t="b">
        <f t="shared" si="4"/>
        <v>1</v>
      </c>
      <c r="AO21" s="29" t="b">
        <f t="shared" si="5"/>
        <v>1</v>
      </c>
      <c r="AP21" s="29" t="b">
        <f t="shared" si="6"/>
        <v>1</v>
      </c>
      <c r="AQ21" s="29" t="b">
        <f t="shared" si="7"/>
        <v>0</v>
      </c>
      <c r="AR21" s="29" t="b">
        <f t="shared" si="8"/>
        <v>1</v>
      </c>
      <c r="AS21" s="29" t="b">
        <f t="shared" si="9"/>
        <v>1</v>
      </c>
      <c r="AT21" s="29" t="b">
        <f t="shared" si="10"/>
        <v>1</v>
      </c>
      <c r="AU21" s="29" t="b">
        <f t="shared" si="11"/>
        <v>0</v>
      </c>
      <c r="AV21" s="29" t="b">
        <f t="shared" si="12"/>
        <v>0</v>
      </c>
      <c r="AW21" s="29" t="s">
        <v>3518</v>
      </c>
      <c r="AX21" s="29" t="s">
        <v>3519</v>
      </c>
      <c r="AY21" s="29" t="s">
        <v>3233</v>
      </c>
    </row>
    <row r="22" spans="1:51" ht="45" customHeight="1" x14ac:dyDescent="0.25">
      <c r="A22" s="29">
        <f t="shared" si="16"/>
        <v>20</v>
      </c>
      <c r="B22" s="9">
        <v>0.5</v>
      </c>
      <c r="C22" s="10" t="s">
        <v>2</v>
      </c>
      <c r="D22" s="10">
        <v>3.5999999999999997E-2</v>
      </c>
      <c r="E22" s="10"/>
      <c r="F22" s="10"/>
      <c r="G22" s="10"/>
      <c r="H22" s="11" t="s">
        <v>3222</v>
      </c>
      <c r="I22" s="10">
        <f t="shared" si="17"/>
        <v>0.5</v>
      </c>
      <c r="J22" s="10" t="str">
        <f t="shared" si="18"/>
        <v>adrenaline</v>
      </c>
      <c r="K22" s="10">
        <f t="shared" si="21"/>
        <v>3.5999999999999997E-2</v>
      </c>
      <c r="L22" s="10" t="s">
        <v>35</v>
      </c>
      <c r="M22" s="10" t="str">
        <f t="shared" si="19"/>
        <v>glucose 10%</v>
      </c>
      <c r="N22" s="10">
        <f t="shared" si="13"/>
        <v>12</v>
      </c>
      <c r="O22" s="16">
        <f t="shared" si="14"/>
        <v>0.5</v>
      </c>
      <c r="P22" s="17">
        <v>0.05</v>
      </c>
      <c r="Q22" s="12" t="s">
        <v>3214</v>
      </c>
      <c r="R22" s="12" t="s">
        <v>37</v>
      </c>
      <c r="S22" s="12" t="s">
        <v>38</v>
      </c>
      <c r="T22" s="15">
        <f>K22/0.1</f>
        <v>0.35999999999999993</v>
      </c>
      <c r="U22" s="15">
        <v>11.64</v>
      </c>
      <c r="V22" s="30">
        <v>0.5</v>
      </c>
      <c r="W22" s="31" t="s">
        <v>2</v>
      </c>
      <c r="X22" s="31">
        <v>0.04</v>
      </c>
      <c r="Y22" s="31" t="s">
        <v>35</v>
      </c>
      <c r="Z22" s="31" t="s">
        <v>36</v>
      </c>
      <c r="AA22" s="31">
        <v>12</v>
      </c>
      <c r="AB22" s="32">
        <v>0.5</v>
      </c>
      <c r="AC22" s="33">
        <v>5.6000000000000001E-2</v>
      </c>
      <c r="AD22" s="31" t="s">
        <v>3214</v>
      </c>
      <c r="AE22" s="31" t="s">
        <v>37</v>
      </c>
      <c r="AF22" s="31" t="s">
        <v>38</v>
      </c>
      <c r="AG22" s="31">
        <v>0.4</v>
      </c>
      <c r="AH22" s="31">
        <v>11.6</v>
      </c>
      <c r="AI22" s="29" t="b">
        <f t="shared" si="15"/>
        <v>0</v>
      </c>
      <c r="AJ22" s="29" t="b">
        <f t="shared" si="0"/>
        <v>1</v>
      </c>
      <c r="AK22" s="29" t="b">
        <f t="shared" si="1"/>
        <v>1</v>
      </c>
      <c r="AL22" s="29" t="b">
        <f t="shared" si="2"/>
        <v>0</v>
      </c>
      <c r="AM22" s="29" t="b">
        <f t="shared" si="3"/>
        <v>1</v>
      </c>
      <c r="AN22" s="29" t="b">
        <f t="shared" si="4"/>
        <v>1</v>
      </c>
      <c r="AO22" s="29" t="b">
        <f t="shared" si="5"/>
        <v>1</v>
      </c>
      <c r="AP22" s="29" t="b">
        <f t="shared" si="6"/>
        <v>1</v>
      </c>
      <c r="AQ22" s="29" t="b">
        <f t="shared" si="7"/>
        <v>0</v>
      </c>
      <c r="AR22" s="29" t="b">
        <f t="shared" si="8"/>
        <v>1</v>
      </c>
      <c r="AS22" s="29" t="b">
        <f t="shared" si="9"/>
        <v>1</v>
      </c>
      <c r="AT22" s="29" t="b">
        <f t="shared" si="10"/>
        <v>1</v>
      </c>
      <c r="AU22" s="29" t="b">
        <f t="shared" si="11"/>
        <v>0</v>
      </c>
      <c r="AV22" s="29" t="b">
        <f t="shared" si="12"/>
        <v>0</v>
      </c>
      <c r="AW22" s="29" t="s">
        <v>3457</v>
      </c>
      <c r="AX22" s="29" t="s">
        <v>3520</v>
      </c>
      <c r="AY22" s="29" t="s">
        <v>3233</v>
      </c>
    </row>
    <row r="23" spans="1:51" ht="45" customHeight="1" x14ac:dyDescent="0.25">
      <c r="A23" s="29">
        <f t="shared" si="16"/>
        <v>21</v>
      </c>
      <c r="B23" s="9">
        <v>5</v>
      </c>
      <c r="C23" s="10" t="s">
        <v>2</v>
      </c>
      <c r="D23" s="10">
        <v>0.72</v>
      </c>
      <c r="E23" s="10"/>
      <c r="F23" s="10"/>
      <c r="G23" s="10"/>
      <c r="H23" s="11" t="s">
        <v>3222</v>
      </c>
      <c r="I23" s="10">
        <f t="shared" si="17"/>
        <v>5</v>
      </c>
      <c r="J23" s="10" t="str">
        <f t="shared" si="18"/>
        <v>adrenaline</v>
      </c>
      <c r="K23" s="10">
        <f t="shared" si="21"/>
        <v>0.72</v>
      </c>
      <c r="L23" s="10" t="s">
        <v>35</v>
      </c>
      <c r="M23" s="10" t="str">
        <f t="shared" si="19"/>
        <v>glucose 10%</v>
      </c>
      <c r="N23" s="10">
        <f t="shared" si="13"/>
        <v>12</v>
      </c>
      <c r="O23" s="16">
        <f t="shared" si="14"/>
        <v>0.5</v>
      </c>
      <c r="P23" s="17">
        <v>0.1</v>
      </c>
      <c r="Q23" s="12" t="s">
        <v>3214</v>
      </c>
      <c r="R23" s="12" t="s">
        <v>37</v>
      </c>
      <c r="S23" s="12" t="s">
        <v>38</v>
      </c>
      <c r="T23" s="15">
        <f>K23/0.1</f>
        <v>7.1999999999999993</v>
      </c>
      <c r="U23" s="15">
        <v>4.8</v>
      </c>
      <c r="V23" s="30">
        <v>5</v>
      </c>
      <c r="W23" s="31" t="s">
        <v>2</v>
      </c>
      <c r="X23" s="31">
        <v>0.72</v>
      </c>
      <c r="Y23" s="31" t="s">
        <v>35</v>
      </c>
      <c r="Z23" s="31" t="s">
        <v>36</v>
      </c>
      <c r="AA23" s="31">
        <v>12</v>
      </c>
      <c r="AB23" s="32">
        <v>0.5</v>
      </c>
      <c r="AC23" s="33">
        <v>0.1</v>
      </c>
      <c r="AD23" s="31" t="s">
        <v>3214</v>
      </c>
      <c r="AE23" s="31" t="s">
        <v>37</v>
      </c>
      <c r="AF23" s="31" t="s">
        <v>38</v>
      </c>
      <c r="AG23" s="31">
        <v>7.2</v>
      </c>
      <c r="AH23" s="31">
        <v>4.8</v>
      </c>
      <c r="AI23" s="29" t="b">
        <f t="shared" si="15"/>
        <v>1</v>
      </c>
      <c r="AJ23" s="29" t="b">
        <f t="shared" si="0"/>
        <v>1</v>
      </c>
      <c r="AK23" s="29" t="b">
        <f t="shared" si="1"/>
        <v>1</v>
      </c>
      <c r="AL23" s="29" t="b">
        <f t="shared" si="2"/>
        <v>1</v>
      </c>
      <c r="AM23" s="29" t="b">
        <f t="shared" si="3"/>
        <v>1</v>
      </c>
      <c r="AN23" s="29" t="b">
        <f t="shared" si="4"/>
        <v>1</v>
      </c>
      <c r="AO23" s="29" t="b">
        <f t="shared" si="5"/>
        <v>1</v>
      </c>
      <c r="AP23" s="29" t="b">
        <f t="shared" si="6"/>
        <v>1</v>
      </c>
      <c r="AQ23" s="29" t="b">
        <f t="shared" si="7"/>
        <v>1</v>
      </c>
      <c r="AR23" s="29" t="b">
        <f t="shared" si="8"/>
        <v>1</v>
      </c>
      <c r="AS23" s="29" t="b">
        <f t="shared" si="9"/>
        <v>1</v>
      </c>
      <c r="AT23" s="29" t="b">
        <f t="shared" si="10"/>
        <v>1</v>
      </c>
      <c r="AU23" s="29" t="b">
        <f t="shared" si="11"/>
        <v>1</v>
      </c>
      <c r="AV23" s="29" t="b">
        <f t="shared" si="12"/>
        <v>1</v>
      </c>
      <c r="AW23" s="29" t="s">
        <v>3521</v>
      </c>
      <c r="AX23" s="29" t="s">
        <v>3522</v>
      </c>
      <c r="AY23" s="29" t="s">
        <v>3233</v>
      </c>
    </row>
    <row r="24" spans="1:51" ht="45" customHeight="1" x14ac:dyDescent="0.25">
      <c r="A24" s="29">
        <f t="shared" si="16"/>
        <v>22</v>
      </c>
      <c r="B24" s="9">
        <v>1</v>
      </c>
      <c r="C24" s="10" t="s">
        <v>32</v>
      </c>
      <c r="D24" s="10"/>
      <c r="E24" s="10"/>
      <c r="F24" s="10"/>
      <c r="G24" s="10"/>
      <c r="H24" s="11">
        <v>13.89</v>
      </c>
      <c r="I24" s="10">
        <f t="shared" si="17"/>
        <v>1</v>
      </c>
      <c r="J24" s="10" t="str">
        <f t="shared" si="18"/>
        <v>alprostadil</v>
      </c>
      <c r="K24" s="10">
        <v>0.02</v>
      </c>
      <c r="L24" s="10" t="s">
        <v>35</v>
      </c>
      <c r="M24" s="10" t="str">
        <f t="shared" si="19"/>
        <v>glucose 10%</v>
      </c>
      <c r="N24" s="10">
        <f t="shared" si="13"/>
        <v>12</v>
      </c>
      <c r="O24" s="16">
        <f t="shared" si="14"/>
        <v>0.5</v>
      </c>
      <c r="P24" s="17">
        <v>14</v>
      </c>
      <c r="Q24" s="12" t="s">
        <v>3215</v>
      </c>
      <c r="R24" s="12" t="s">
        <v>41</v>
      </c>
      <c r="S24" s="12" t="s">
        <v>38</v>
      </c>
      <c r="T24" s="15">
        <v>0.04</v>
      </c>
      <c r="U24" s="15">
        <v>11.96</v>
      </c>
      <c r="V24" s="30">
        <v>1</v>
      </c>
      <c r="W24" s="31" t="s">
        <v>32</v>
      </c>
      <c r="X24" s="31">
        <v>0.02</v>
      </c>
      <c r="Y24" s="31" t="s">
        <v>35</v>
      </c>
      <c r="Z24" s="31" t="s">
        <v>36</v>
      </c>
      <c r="AA24" s="31">
        <v>12</v>
      </c>
      <c r="AB24" s="32">
        <v>0.5</v>
      </c>
      <c r="AC24" s="33">
        <v>14</v>
      </c>
      <c r="AD24" s="31" t="s">
        <v>3215</v>
      </c>
      <c r="AE24" s="31" t="s">
        <v>41</v>
      </c>
      <c r="AF24" s="31" t="s">
        <v>38</v>
      </c>
      <c r="AG24" s="31">
        <v>0.04</v>
      </c>
      <c r="AH24" s="31">
        <v>11.96</v>
      </c>
      <c r="AI24" s="29" t="b">
        <f t="shared" si="15"/>
        <v>1</v>
      </c>
      <c r="AJ24" s="29" t="b">
        <f t="shared" si="0"/>
        <v>1</v>
      </c>
      <c r="AK24" s="29" t="b">
        <f t="shared" si="1"/>
        <v>1</v>
      </c>
      <c r="AL24" s="29" t="b">
        <f t="shared" si="2"/>
        <v>1</v>
      </c>
      <c r="AM24" s="29" t="b">
        <f t="shared" si="3"/>
        <v>1</v>
      </c>
      <c r="AN24" s="29" t="b">
        <f t="shared" si="4"/>
        <v>1</v>
      </c>
      <c r="AO24" s="29" t="b">
        <f t="shared" si="5"/>
        <v>1</v>
      </c>
      <c r="AP24" s="29" t="b">
        <f t="shared" si="6"/>
        <v>1</v>
      </c>
      <c r="AQ24" s="29" t="b">
        <f t="shared" si="7"/>
        <v>1</v>
      </c>
      <c r="AR24" s="29" t="b">
        <f t="shared" si="8"/>
        <v>1</v>
      </c>
      <c r="AS24" s="29" t="b">
        <f t="shared" si="9"/>
        <v>1</v>
      </c>
      <c r="AT24" s="29" t="b">
        <f t="shared" si="10"/>
        <v>1</v>
      </c>
      <c r="AU24" s="29" t="b">
        <f t="shared" si="11"/>
        <v>1</v>
      </c>
      <c r="AV24" s="29" t="b">
        <f t="shared" si="12"/>
        <v>1</v>
      </c>
      <c r="AW24" s="29" t="s">
        <v>3242</v>
      </c>
      <c r="AX24" s="29" t="s">
        <v>3523</v>
      </c>
      <c r="AY24" s="29" t="s">
        <v>3243</v>
      </c>
    </row>
    <row r="25" spans="1:51" ht="45" customHeight="1" x14ac:dyDescent="0.25">
      <c r="A25" s="29">
        <f t="shared" si="16"/>
        <v>23</v>
      </c>
      <c r="B25" s="9">
        <v>1</v>
      </c>
      <c r="C25" s="10" t="s">
        <v>32</v>
      </c>
      <c r="D25" s="10">
        <v>0.05</v>
      </c>
      <c r="E25" s="10"/>
      <c r="F25" s="10"/>
      <c r="G25" s="10"/>
      <c r="H25" s="11" t="s">
        <v>3222</v>
      </c>
      <c r="I25" s="10">
        <f t="shared" ref="I25:I44" si="23">IF(B25="",1,B25)</f>
        <v>1</v>
      </c>
      <c r="J25" s="10" t="str">
        <f t="shared" ref="J25:J44" si="24">IF(C25="",1,C25)</f>
        <v>alprostadil</v>
      </c>
      <c r="K25" s="10">
        <f t="shared" ref="K25:K42" si="25">IF(D25="",0.018,D25)</f>
        <v>0.05</v>
      </c>
      <c r="L25" s="10" t="s">
        <v>35</v>
      </c>
      <c r="M25" s="10" t="str">
        <f t="shared" ref="M25:M44" si="26">IF(E25="","glucose 10%",E25)</f>
        <v>glucose 10%</v>
      </c>
      <c r="N25" s="10">
        <f t="shared" si="13"/>
        <v>12</v>
      </c>
      <c r="O25" s="16">
        <f t="shared" si="14"/>
        <v>0.5</v>
      </c>
      <c r="P25" s="17">
        <v>35</v>
      </c>
      <c r="Q25" s="12" t="s">
        <v>3215</v>
      </c>
      <c r="R25" s="12" t="s">
        <v>41</v>
      </c>
      <c r="S25" s="12" t="s">
        <v>38</v>
      </c>
      <c r="T25" s="15">
        <f t="shared" ref="T25:T41" si="27">K25/0.5</f>
        <v>0.1</v>
      </c>
      <c r="U25" s="15">
        <v>11.9</v>
      </c>
      <c r="V25" s="30">
        <v>1</v>
      </c>
      <c r="W25" s="31" t="s">
        <v>32</v>
      </c>
      <c r="X25" s="31">
        <v>0.05</v>
      </c>
      <c r="Y25" s="31" t="s">
        <v>35</v>
      </c>
      <c r="Z25" s="31" t="s">
        <v>36</v>
      </c>
      <c r="AA25" s="31">
        <v>12</v>
      </c>
      <c r="AB25" s="32">
        <v>0.5</v>
      </c>
      <c r="AC25" s="33">
        <v>35</v>
      </c>
      <c r="AD25" s="31" t="s">
        <v>3215</v>
      </c>
      <c r="AE25" s="31" t="s">
        <v>41</v>
      </c>
      <c r="AF25" s="31" t="s">
        <v>38</v>
      </c>
      <c r="AG25" s="31">
        <v>0.1</v>
      </c>
      <c r="AH25" s="31">
        <v>11.9</v>
      </c>
      <c r="AI25" s="29" t="b">
        <f t="shared" si="15"/>
        <v>1</v>
      </c>
      <c r="AJ25" s="29" t="b">
        <f t="shared" si="0"/>
        <v>1</v>
      </c>
      <c r="AK25" s="29" t="b">
        <f t="shared" si="1"/>
        <v>1</v>
      </c>
      <c r="AL25" s="29" t="b">
        <f t="shared" si="2"/>
        <v>1</v>
      </c>
      <c r="AM25" s="29" t="b">
        <f t="shared" si="3"/>
        <v>1</v>
      </c>
      <c r="AN25" s="29" t="b">
        <f t="shared" si="4"/>
        <v>1</v>
      </c>
      <c r="AO25" s="29" t="b">
        <f t="shared" si="5"/>
        <v>1</v>
      </c>
      <c r="AP25" s="29" t="b">
        <f t="shared" si="6"/>
        <v>1</v>
      </c>
      <c r="AQ25" s="29" t="b">
        <f t="shared" si="7"/>
        <v>1</v>
      </c>
      <c r="AR25" s="29" t="b">
        <f t="shared" si="8"/>
        <v>1</v>
      </c>
      <c r="AS25" s="29" t="b">
        <f t="shared" si="9"/>
        <v>1</v>
      </c>
      <c r="AT25" s="29" t="b">
        <f t="shared" si="10"/>
        <v>1</v>
      </c>
      <c r="AU25" s="29" t="b">
        <f t="shared" si="11"/>
        <v>1</v>
      </c>
      <c r="AV25" s="29" t="b">
        <f t="shared" si="12"/>
        <v>1</v>
      </c>
      <c r="AW25" s="29" t="s">
        <v>3244</v>
      </c>
      <c r="AX25" s="29" t="s">
        <v>3524</v>
      </c>
      <c r="AY25" s="29" t="s">
        <v>3245</v>
      </c>
    </row>
    <row r="26" spans="1:51" ht="45" customHeight="1" x14ac:dyDescent="0.25">
      <c r="A26" s="29">
        <f t="shared" si="16"/>
        <v>24</v>
      </c>
      <c r="B26" s="9">
        <v>1</v>
      </c>
      <c r="C26" s="10" t="s">
        <v>32</v>
      </c>
      <c r="D26" s="10">
        <v>0.05</v>
      </c>
      <c r="E26" s="10" t="s">
        <v>20</v>
      </c>
      <c r="F26" s="10"/>
      <c r="G26" s="10"/>
      <c r="H26" s="11" t="s">
        <v>3222</v>
      </c>
      <c r="I26" s="10">
        <f t="shared" si="23"/>
        <v>1</v>
      </c>
      <c r="J26" s="10" t="str">
        <f t="shared" si="24"/>
        <v>alprostadil</v>
      </c>
      <c r="K26" s="10">
        <f t="shared" si="25"/>
        <v>0.05</v>
      </c>
      <c r="L26" s="10" t="s">
        <v>35</v>
      </c>
      <c r="M26" s="10" t="str">
        <f t="shared" si="26"/>
        <v>glucose 5%</v>
      </c>
      <c r="N26" s="10">
        <f t="shared" si="13"/>
        <v>12</v>
      </c>
      <c r="O26" s="16">
        <f t="shared" si="14"/>
        <v>0.5</v>
      </c>
      <c r="P26" s="17">
        <v>35</v>
      </c>
      <c r="Q26" s="12" t="s">
        <v>3215</v>
      </c>
      <c r="R26" s="12" t="s">
        <v>41</v>
      </c>
      <c r="S26" s="12" t="s">
        <v>38</v>
      </c>
      <c r="T26" s="15">
        <f t="shared" si="27"/>
        <v>0.1</v>
      </c>
      <c r="U26" s="15">
        <v>11.9</v>
      </c>
      <c r="V26" s="30">
        <v>1</v>
      </c>
      <c r="W26" s="31" t="s">
        <v>32</v>
      </c>
      <c r="X26" s="31">
        <v>0.05</v>
      </c>
      <c r="Y26" s="31" t="s">
        <v>35</v>
      </c>
      <c r="Z26" s="31" t="s">
        <v>20</v>
      </c>
      <c r="AA26" s="31">
        <v>12</v>
      </c>
      <c r="AB26" s="32">
        <v>0.5</v>
      </c>
      <c r="AC26" s="33">
        <v>35</v>
      </c>
      <c r="AD26" s="31" t="s">
        <v>3215</v>
      </c>
      <c r="AE26" s="31" t="s">
        <v>41</v>
      </c>
      <c r="AF26" s="31" t="s">
        <v>38</v>
      </c>
      <c r="AG26" s="31">
        <v>0.1</v>
      </c>
      <c r="AH26" s="31">
        <v>11.9</v>
      </c>
      <c r="AI26" s="29" t="b">
        <f t="shared" si="15"/>
        <v>1</v>
      </c>
      <c r="AJ26" s="29" t="b">
        <f t="shared" si="0"/>
        <v>1</v>
      </c>
      <c r="AK26" s="29" t="b">
        <f t="shared" si="1"/>
        <v>1</v>
      </c>
      <c r="AL26" s="29" t="b">
        <f t="shared" si="2"/>
        <v>1</v>
      </c>
      <c r="AM26" s="29" t="b">
        <f t="shared" si="3"/>
        <v>1</v>
      </c>
      <c r="AN26" s="29" t="b">
        <f t="shared" si="4"/>
        <v>1</v>
      </c>
      <c r="AO26" s="29" t="b">
        <f t="shared" si="5"/>
        <v>1</v>
      </c>
      <c r="AP26" s="29" t="b">
        <f t="shared" si="6"/>
        <v>1</v>
      </c>
      <c r="AQ26" s="29" t="b">
        <f t="shared" si="7"/>
        <v>1</v>
      </c>
      <c r="AR26" s="29" t="b">
        <f t="shared" si="8"/>
        <v>1</v>
      </c>
      <c r="AS26" s="29" t="b">
        <f t="shared" si="9"/>
        <v>1</v>
      </c>
      <c r="AT26" s="29" t="b">
        <f t="shared" si="10"/>
        <v>1</v>
      </c>
      <c r="AU26" s="29" t="b">
        <f t="shared" si="11"/>
        <v>1</v>
      </c>
      <c r="AV26" s="29" t="b">
        <f t="shared" si="12"/>
        <v>1</v>
      </c>
      <c r="AW26" s="29" t="s">
        <v>3246</v>
      </c>
      <c r="AX26" s="29" t="s">
        <v>3525</v>
      </c>
      <c r="AY26" s="29" t="s">
        <v>3245</v>
      </c>
    </row>
    <row r="27" spans="1:51" ht="45" customHeight="1" x14ac:dyDescent="0.25">
      <c r="A27" s="29">
        <f t="shared" si="16"/>
        <v>25</v>
      </c>
      <c r="B27" s="9">
        <v>1</v>
      </c>
      <c r="C27" s="10" t="s">
        <v>32</v>
      </c>
      <c r="D27" s="10">
        <v>0.05</v>
      </c>
      <c r="E27" s="10" t="s">
        <v>20</v>
      </c>
      <c r="F27" s="10"/>
      <c r="G27" s="10">
        <v>1</v>
      </c>
      <c r="H27" s="11" t="s">
        <v>3222</v>
      </c>
      <c r="I27" s="10">
        <f t="shared" si="23"/>
        <v>1</v>
      </c>
      <c r="J27" s="10" t="str">
        <f t="shared" si="24"/>
        <v>alprostadil</v>
      </c>
      <c r="K27" s="10">
        <f t="shared" si="25"/>
        <v>0.05</v>
      </c>
      <c r="L27" s="10" t="s">
        <v>35</v>
      </c>
      <c r="M27" s="10" t="str">
        <f t="shared" si="26"/>
        <v>glucose 5%</v>
      </c>
      <c r="N27" s="10">
        <f t="shared" si="13"/>
        <v>12</v>
      </c>
      <c r="O27" s="16">
        <f t="shared" si="14"/>
        <v>1</v>
      </c>
      <c r="P27" s="17">
        <v>69</v>
      </c>
      <c r="Q27" s="12" t="s">
        <v>3215</v>
      </c>
      <c r="R27" s="12" t="s">
        <v>41</v>
      </c>
      <c r="S27" s="12" t="s">
        <v>40</v>
      </c>
      <c r="T27" s="15">
        <f t="shared" si="27"/>
        <v>0.1</v>
      </c>
      <c r="U27" s="15">
        <v>11.9</v>
      </c>
      <c r="V27" s="30">
        <v>1</v>
      </c>
      <c r="W27" s="31" t="s">
        <v>32</v>
      </c>
      <c r="X27" s="31">
        <v>0.05</v>
      </c>
      <c r="Y27" s="31" t="s">
        <v>35</v>
      </c>
      <c r="Z27" s="31" t="s">
        <v>20</v>
      </c>
      <c r="AA27" s="31">
        <v>12</v>
      </c>
      <c r="AB27" s="32">
        <v>1</v>
      </c>
      <c r="AC27" s="33">
        <v>69</v>
      </c>
      <c r="AD27" s="31" t="s">
        <v>3215</v>
      </c>
      <c r="AE27" s="31" t="s">
        <v>41</v>
      </c>
      <c r="AF27" s="31" t="s">
        <v>40</v>
      </c>
      <c r="AG27" s="31">
        <v>0.1</v>
      </c>
      <c r="AH27" s="31">
        <v>11.9</v>
      </c>
      <c r="AI27" s="29" t="b">
        <f t="shared" si="15"/>
        <v>1</v>
      </c>
      <c r="AJ27" s="29" t="b">
        <f t="shared" si="0"/>
        <v>1</v>
      </c>
      <c r="AK27" s="29" t="b">
        <f t="shared" si="1"/>
        <v>1</v>
      </c>
      <c r="AL27" s="29" t="b">
        <f t="shared" si="2"/>
        <v>1</v>
      </c>
      <c r="AM27" s="29" t="b">
        <f t="shared" si="3"/>
        <v>1</v>
      </c>
      <c r="AN27" s="29" t="b">
        <f t="shared" si="4"/>
        <v>1</v>
      </c>
      <c r="AO27" s="29" t="b">
        <f t="shared" si="5"/>
        <v>1</v>
      </c>
      <c r="AP27" s="29" t="b">
        <f t="shared" si="6"/>
        <v>1</v>
      </c>
      <c r="AQ27" s="29" t="b">
        <f t="shared" si="7"/>
        <v>1</v>
      </c>
      <c r="AR27" s="29" t="b">
        <f t="shared" si="8"/>
        <v>1</v>
      </c>
      <c r="AS27" s="29" t="b">
        <f t="shared" si="9"/>
        <v>1</v>
      </c>
      <c r="AT27" s="29" t="b">
        <f t="shared" si="10"/>
        <v>1</v>
      </c>
      <c r="AU27" s="29" t="b">
        <f t="shared" si="11"/>
        <v>1</v>
      </c>
      <c r="AV27" s="29" t="b">
        <f t="shared" si="12"/>
        <v>1</v>
      </c>
      <c r="AW27" s="29" t="s">
        <v>3247</v>
      </c>
      <c r="AX27" s="29" t="s">
        <v>3526</v>
      </c>
      <c r="AY27" s="29" t="s">
        <v>3245</v>
      </c>
    </row>
    <row r="28" spans="1:51" ht="45" customHeight="1" x14ac:dyDescent="0.25">
      <c r="A28" s="29">
        <f t="shared" si="16"/>
        <v>26</v>
      </c>
      <c r="B28" s="9">
        <v>1</v>
      </c>
      <c r="C28" s="10" t="s">
        <v>32</v>
      </c>
      <c r="D28" s="10">
        <v>0.05</v>
      </c>
      <c r="E28" s="10" t="s">
        <v>20</v>
      </c>
      <c r="F28" s="10">
        <v>24</v>
      </c>
      <c r="G28" s="10"/>
      <c r="H28" s="11" t="s">
        <v>3222</v>
      </c>
      <c r="I28" s="10">
        <f t="shared" si="23"/>
        <v>1</v>
      </c>
      <c r="J28" s="10" t="str">
        <f t="shared" si="24"/>
        <v>alprostadil</v>
      </c>
      <c r="K28" s="10">
        <f t="shared" si="25"/>
        <v>0.05</v>
      </c>
      <c r="L28" s="10" t="s">
        <v>35</v>
      </c>
      <c r="M28" s="10" t="str">
        <f t="shared" si="26"/>
        <v>glucose 5%</v>
      </c>
      <c r="N28" s="10">
        <f t="shared" si="13"/>
        <v>24</v>
      </c>
      <c r="O28" s="16">
        <f t="shared" si="14"/>
        <v>0.5</v>
      </c>
      <c r="P28" s="17">
        <v>17</v>
      </c>
      <c r="Q28" s="12" t="s">
        <v>3215</v>
      </c>
      <c r="R28" s="12" t="s">
        <v>41</v>
      </c>
      <c r="S28" s="12" t="s">
        <v>39</v>
      </c>
      <c r="T28" s="15">
        <f t="shared" si="27"/>
        <v>0.1</v>
      </c>
      <c r="U28" s="15">
        <v>23.9</v>
      </c>
      <c r="V28" s="30">
        <v>1</v>
      </c>
      <c r="W28" s="31" t="s">
        <v>32</v>
      </c>
      <c r="X28" s="31">
        <v>0.05</v>
      </c>
      <c r="Y28" s="31" t="s">
        <v>35</v>
      </c>
      <c r="Z28" s="31" t="s">
        <v>20</v>
      </c>
      <c r="AA28" s="31">
        <v>24</v>
      </c>
      <c r="AB28" s="32">
        <v>0.5</v>
      </c>
      <c r="AC28" s="33">
        <v>17</v>
      </c>
      <c r="AD28" s="31" t="s">
        <v>3215</v>
      </c>
      <c r="AE28" s="31" t="s">
        <v>41</v>
      </c>
      <c r="AF28" s="31" t="s">
        <v>39</v>
      </c>
      <c r="AG28" s="31">
        <v>0.1</v>
      </c>
      <c r="AH28" s="31">
        <v>23.9</v>
      </c>
      <c r="AI28" s="29" t="b">
        <f t="shared" si="15"/>
        <v>1</v>
      </c>
      <c r="AJ28" s="29" t="b">
        <f t="shared" si="0"/>
        <v>1</v>
      </c>
      <c r="AK28" s="29" t="b">
        <f t="shared" si="1"/>
        <v>1</v>
      </c>
      <c r="AL28" s="29" t="b">
        <f t="shared" si="2"/>
        <v>1</v>
      </c>
      <c r="AM28" s="29" t="b">
        <f t="shared" si="3"/>
        <v>1</v>
      </c>
      <c r="AN28" s="29" t="b">
        <f t="shared" si="4"/>
        <v>1</v>
      </c>
      <c r="AO28" s="29" t="b">
        <f t="shared" si="5"/>
        <v>1</v>
      </c>
      <c r="AP28" s="29" t="b">
        <f t="shared" si="6"/>
        <v>1</v>
      </c>
      <c r="AQ28" s="29" t="b">
        <f t="shared" si="7"/>
        <v>1</v>
      </c>
      <c r="AR28" s="29" t="b">
        <f t="shared" si="8"/>
        <v>1</v>
      </c>
      <c r="AS28" s="29" t="b">
        <f t="shared" si="9"/>
        <v>1</v>
      </c>
      <c r="AT28" s="29" t="b">
        <f t="shared" si="10"/>
        <v>1</v>
      </c>
      <c r="AU28" s="29" t="b">
        <f t="shared" si="11"/>
        <v>1</v>
      </c>
      <c r="AV28" s="29" t="b">
        <f t="shared" si="12"/>
        <v>1</v>
      </c>
      <c r="AW28" s="29" t="s">
        <v>3248</v>
      </c>
      <c r="AX28" s="29" t="s">
        <v>3527</v>
      </c>
      <c r="AY28" s="29" t="s">
        <v>3245</v>
      </c>
    </row>
    <row r="29" spans="1:51" ht="45" customHeight="1" x14ac:dyDescent="0.25">
      <c r="A29" s="29">
        <f t="shared" si="16"/>
        <v>27</v>
      </c>
      <c r="B29" s="9">
        <v>1</v>
      </c>
      <c r="C29" s="10" t="s">
        <v>32</v>
      </c>
      <c r="D29" s="10">
        <v>0.05</v>
      </c>
      <c r="E29" s="10" t="s">
        <v>20</v>
      </c>
      <c r="F29" s="10">
        <v>24</v>
      </c>
      <c r="G29" s="10">
        <v>1</v>
      </c>
      <c r="H29" s="11" t="s">
        <v>3222</v>
      </c>
      <c r="I29" s="10">
        <f t="shared" si="23"/>
        <v>1</v>
      </c>
      <c r="J29" s="10" t="str">
        <f t="shared" si="24"/>
        <v>alprostadil</v>
      </c>
      <c r="K29" s="10">
        <f t="shared" si="25"/>
        <v>0.05</v>
      </c>
      <c r="L29" s="10" t="s">
        <v>35</v>
      </c>
      <c r="M29" s="10" t="str">
        <f t="shared" si="26"/>
        <v>glucose 5%</v>
      </c>
      <c r="N29" s="10">
        <f t="shared" si="13"/>
        <v>24</v>
      </c>
      <c r="O29" s="16">
        <f t="shared" si="14"/>
        <v>1</v>
      </c>
      <c r="P29" s="17">
        <v>35</v>
      </c>
      <c r="Q29" s="12" t="s">
        <v>3215</v>
      </c>
      <c r="R29" s="12" t="s">
        <v>41</v>
      </c>
      <c r="S29" s="12" t="s">
        <v>38</v>
      </c>
      <c r="T29" s="15">
        <f t="shared" si="27"/>
        <v>0.1</v>
      </c>
      <c r="U29" s="15">
        <v>23.9</v>
      </c>
      <c r="V29" s="30">
        <v>1</v>
      </c>
      <c r="W29" s="31" t="s">
        <v>32</v>
      </c>
      <c r="X29" s="31">
        <v>0.05</v>
      </c>
      <c r="Y29" s="31" t="s">
        <v>35</v>
      </c>
      <c r="Z29" s="31" t="s">
        <v>20</v>
      </c>
      <c r="AA29" s="31">
        <v>24</v>
      </c>
      <c r="AB29" s="32">
        <v>1</v>
      </c>
      <c r="AC29" s="33">
        <v>35</v>
      </c>
      <c r="AD29" s="31" t="s">
        <v>3215</v>
      </c>
      <c r="AE29" s="31" t="s">
        <v>41</v>
      </c>
      <c r="AF29" s="31" t="s">
        <v>38</v>
      </c>
      <c r="AG29" s="31">
        <v>0.1</v>
      </c>
      <c r="AH29" s="31">
        <v>23.9</v>
      </c>
      <c r="AI29" s="29" t="b">
        <f t="shared" si="15"/>
        <v>1</v>
      </c>
      <c r="AJ29" s="29" t="b">
        <f t="shared" si="0"/>
        <v>1</v>
      </c>
      <c r="AK29" s="29" t="b">
        <f t="shared" si="1"/>
        <v>1</v>
      </c>
      <c r="AL29" s="29" t="b">
        <f t="shared" si="2"/>
        <v>1</v>
      </c>
      <c r="AM29" s="29" t="b">
        <f t="shared" si="3"/>
        <v>1</v>
      </c>
      <c r="AN29" s="29" t="b">
        <f t="shared" si="4"/>
        <v>1</v>
      </c>
      <c r="AO29" s="29" t="b">
        <f t="shared" si="5"/>
        <v>1</v>
      </c>
      <c r="AP29" s="29" t="b">
        <f t="shared" si="6"/>
        <v>1</v>
      </c>
      <c r="AQ29" s="29" t="b">
        <f t="shared" si="7"/>
        <v>1</v>
      </c>
      <c r="AR29" s="29" t="b">
        <f t="shared" si="8"/>
        <v>1</v>
      </c>
      <c r="AS29" s="29" t="b">
        <f t="shared" si="9"/>
        <v>1</v>
      </c>
      <c r="AT29" s="29" t="b">
        <f t="shared" si="10"/>
        <v>1</v>
      </c>
      <c r="AU29" s="29" t="b">
        <f t="shared" si="11"/>
        <v>1</v>
      </c>
      <c r="AV29" s="29" t="b">
        <f t="shared" si="12"/>
        <v>1</v>
      </c>
      <c r="AW29" s="29" t="s">
        <v>3249</v>
      </c>
      <c r="AX29" s="29" t="s">
        <v>3528</v>
      </c>
      <c r="AY29" s="29" t="s">
        <v>3245</v>
      </c>
    </row>
    <row r="30" spans="1:51" ht="45" customHeight="1" x14ac:dyDescent="0.25">
      <c r="A30" s="29">
        <f t="shared" si="16"/>
        <v>28</v>
      </c>
      <c r="B30" s="9">
        <v>1</v>
      </c>
      <c r="C30" s="10" t="s">
        <v>32</v>
      </c>
      <c r="D30" s="10"/>
      <c r="E30" s="10" t="s">
        <v>20</v>
      </c>
      <c r="F30" s="10"/>
      <c r="G30" s="10"/>
      <c r="H30" s="11">
        <v>13.89</v>
      </c>
      <c r="I30" s="10">
        <f t="shared" si="23"/>
        <v>1</v>
      </c>
      <c r="J30" s="10" t="str">
        <f t="shared" si="24"/>
        <v>alprostadil</v>
      </c>
      <c r="K30" s="10">
        <v>0.02</v>
      </c>
      <c r="L30" s="10" t="s">
        <v>35</v>
      </c>
      <c r="M30" s="10" t="str">
        <f t="shared" si="26"/>
        <v>glucose 5%</v>
      </c>
      <c r="N30" s="10">
        <f t="shared" si="13"/>
        <v>12</v>
      </c>
      <c r="O30" s="16">
        <f t="shared" si="14"/>
        <v>0.5</v>
      </c>
      <c r="P30" s="17">
        <v>14</v>
      </c>
      <c r="Q30" s="12" t="s">
        <v>3215</v>
      </c>
      <c r="R30" s="12" t="s">
        <v>41</v>
      </c>
      <c r="S30" s="12" t="s">
        <v>38</v>
      </c>
      <c r="T30" s="15">
        <f t="shared" si="27"/>
        <v>0.04</v>
      </c>
      <c r="U30" s="15">
        <v>11.96</v>
      </c>
      <c r="V30" s="30">
        <v>1</v>
      </c>
      <c r="W30" s="31" t="s">
        <v>32</v>
      </c>
      <c r="X30" s="31">
        <v>0.02</v>
      </c>
      <c r="Y30" s="31" t="s">
        <v>35</v>
      </c>
      <c r="Z30" s="31" t="s">
        <v>20</v>
      </c>
      <c r="AA30" s="31">
        <v>12</v>
      </c>
      <c r="AB30" s="32">
        <v>0.5</v>
      </c>
      <c r="AC30" s="33">
        <v>14</v>
      </c>
      <c r="AD30" s="31" t="s">
        <v>3215</v>
      </c>
      <c r="AE30" s="31" t="s">
        <v>41</v>
      </c>
      <c r="AF30" s="31" t="s">
        <v>38</v>
      </c>
      <c r="AG30" s="31">
        <v>0.04</v>
      </c>
      <c r="AH30" s="31">
        <v>11.96</v>
      </c>
      <c r="AI30" s="29" t="b">
        <f t="shared" si="15"/>
        <v>1</v>
      </c>
      <c r="AJ30" s="29" t="b">
        <f t="shared" si="0"/>
        <v>1</v>
      </c>
      <c r="AK30" s="29" t="b">
        <f t="shared" si="1"/>
        <v>1</v>
      </c>
      <c r="AL30" s="29" t="b">
        <f t="shared" si="2"/>
        <v>1</v>
      </c>
      <c r="AM30" s="29" t="b">
        <f t="shared" si="3"/>
        <v>1</v>
      </c>
      <c r="AN30" s="29" t="b">
        <f t="shared" si="4"/>
        <v>1</v>
      </c>
      <c r="AO30" s="29" t="b">
        <f t="shared" si="5"/>
        <v>1</v>
      </c>
      <c r="AP30" s="29" t="b">
        <f t="shared" si="6"/>
        <v>1</v>
      </c>
      <c r="AQ30" s="29" t="b">
        <f t="shared" si="7"/>
        <v>1</v>
      </c>
      <c r="AR30" s="29" t="b">
        <f t="shared" si="8"/>
        <v>1</v>
      </c>
      <c r="AS30" s="29" t="b">
        <f t="shared" si="9"/>
        <v>1</v>
      </c>
      <c r="AT30" s="29" t="b">
        <f t="shared" si="10"/>
        <v>1</v>
      </c>
      <c r="AU30" s="29" t="b">
        <f t="shared" si="11"/>
        <v>1</v>
      </c>
      <c r="AV30" s="29" t="b">
        <f t="shared" si="12"/>
        <v>1</v>
      </c>
      <c r="AW30" s="29" t="s">
        <v>3349</v>
      </c>
      <c r="AX30" s="29" t="s">
        <v>3529</v>
      </c>
      <c r="AY30" s="29" t="s">
        <v>3243</v>
      </c>
    </row>
    <row r="31" spans="1:51" ht="45" customHeight="1" x14ac:dyDescent="0.25">
      <c r="A31" s="29">
        <f t="shared" si="16"/>
        <v>29</v>
      </c>
      <c r="B31" s="9">
        <v>1</v>
      </c>
      <c r="C31" s="10" t="s">
        <v>32</v>
      </c>
      <c r="D31" s="10"/>
      <c r="E31" s="10"/>
      <c r="F31" s="10">
        <v>24</v>
      </c>
      <c r="G31" s="10"/>
      <c r="H31" s="11">
        <v>6.94</v>
      </c>
      <c r="I31" s="10">
        <f t="shared" si="23"/>
        <v>1</v>
      </c>
      <c r="J31" s="10" t="str">
        <f t="shared" si="24"/>
        <v>alprostadil</v>
      </c>
      <c r="K31" s="10">
        <v>0.04</v>
      </c>
      <c r="L31" s="10" t="s">
        <v>35</v>
      </c>
      <c r="M31" s="10" t="str">
        <f t="shared" si="26"/>
        <v>glucose 10%</v>
      </c>
      <c r="N31" s="10">
        <f t="shared" si="13"/>
        <v>24</v>
      </c>
      <c r="O31" s="16">
        <f t="shared" si="14"/>
        <v>0.5</v>
      </c>
      <c r="P31" s="17">
        <v>14</v>
      </c>
      <c r="Q31" s="12" t="s">
        <v>3215</v>
      </c>
      <c r="R31" s="12" t="s">
        <v>41</v>
      </c>
      <c r="S31" s="12" t="s">
        <v>39</v>
      </c>
      <c r="T31" s="15">
        <f t="shared" si="27"/>
        <v>0.08</v>
      </c>
      <c r="U31" s="15">
        <v>23.92</v>
      </c>
      <c r="V31" s="30">
        <v>1</v>
      </c>
      <c r="W31" s="31" t="s">
        <v>32</v>
      </c>
      <c r="X31" s="31">
        <v>0.04</v>
      </c>
      <c r="Y31" s="31" t="s">
        <v>35</v>
      </c>
      <c r="Z31" s="31" t="s">
        <v>36</v>
      </c>
      <c r="AA31" s="31">
        <v>24</v>
      </c>
      <c r="AB31" s="32">
        <v>0.5</v>
      </c>
      <c r="AC31" s="33">
        <v>14</v>
      </c>
      <c r="AD31" s="31" t="s">
        <v>3215</v>
      </c>
      <c r="AE31" s="31" t="s">
        <v>41</v>
      </c>
      <c r="AF31" s="31" t="s">
        <v>39</v>
      </c>
      <c r="AG31" s="31">
        <v>0.08</v>
      </c>
      <c r="AH31" s="31">
        <v>23.92</v>
      </c>
      <c r="AI31" s="29" t="b">
        <f t="shared" si="15"/>
        <v>1</v>
      </c>
      <c r="AJ31" s="29" t="b">
        <f t="shared" si="0"/>
        <v>1</v>
      </c>
      <c r="AK31" s="29" t="b">
        <f t="shared" si="1"/>
        <v>1</v>
      </c>
      <c r="AL31" s="29" t="b">
        <f t="shared" si="2"/>
        <v>1</v>
      </c>
      <c r="AM31" s="29" t="b">
        <f t="shared" si="3"/>
        <v>1</v>
      </c>
      <c r="AN31" s="29" t="b">
        <f t="shared" si="4"/>
        <v>1</v>
      </c>
      <c r="AO31" s="29" t="b">
        <f t="shared" si="5"/>
        <v>1</v>
      </c>
      <c r="AP31" s="29" t="b">
        <f t="shared" si="6"/>
        <v>1</v>
      </c>
      <c r="AQ31" s="29" t="b">
        <f t="shared" si="7"/>
        <v>1</v>
      </c>
      <c r="AR31" s="29" t="b">
        <f t="shared" si="8"/>
        <v>1</v>
      </c>
      <c r="AS31" s="29" t="b">
        <f t="shared" si="9"/>
        <v>1</v>
      </c>
      <c r="AT31" s="29" t="b">
        <f t="shared" si="10"/>
        <v>1</v>
      </c>
      <c r="AU31" s="29" t="b">
        <f t="shared" si="11"/>
        <v>1</v>
      </c>
      <c r="AV31" s="29" t="b">
        <f t="shared" si="12"/>
        <v>1</v>
      </c>
      <c r="AW31" s="29" t="s">
        <v>3350</v>
      </c>
      <c r="AX31" s="29" t="s">
        <v>3530</v>
      </c>
      <c r="AY31" s="29" t="s">
        <v>3245</v>
      </c>
    </row>
    <row r="32" spans="1:51" ht="45" customHeight="1" x14ac:dyDescent="0.25">
      <c r="A32" s="29">
        <f t="shared" si="16"/>
        <v>30</v>
      </c>
      <c r="B32" s="9">
        <v>1</v>
      </c>
      <c r="C32" s="10" t="s">
        <v>32</v>
      </c>
      <c r="D32" s="10"/>
      <c r="E32" s="10"/>
      <c r="F32" s="10"/>
      <c r="G32" s="10">
        <v>1</v>
      </c>
      <c r="H32" s="11">
        <v>27.78</v>
      </c>
      <c r="I32" s="10">
        <f t="shared" si="23"/>
        <v>1</v>
      </c>
      <c r="J32" s="10" t="str">
        <f t="shared" si="24"/>
        <v>alprostadil</v>
      </c>
      <c r="K32" s="10">
        <v>0.04</v>
      </c>
      <c r="L32" s="10" t="s">
        <v>35</v>
      </c>
      <c r="M32" s="10" t="str">
        <f t="shared" si="26"/>
        <v>glucose 10%</v>
      </c>
      <c r="N32" s="10">
        <f t="shared" si="13"/>
        <v>12</v>
      </c>
      <c r="O32" s="16">
        <f t="shared" si="14"/>
        <v>1</v>
      </c>
      <c r="P32" s="17">
        <v>56</v>
      </c>
      <c r="Q32" s="12" t="s">
        <v>3215</v>
      </c>
      <c r="R32" s="12" t="s">
        <v>41</v>
      </c>
      <c r="S32" s="12" t="s">
        <v>40</v>
      </c>
      <c r="T32" s="15">
        <f t="shared" si="27"/>
        <v>0.08</v>
      </c>
      <c r="U32" s="15">
        <v>11.92</v>
      </c>
      <c r="V32" s="30">
        <v>1</v>
      </c>
      <c r="W32" s="31" t="s">
        <v>32</v>
      </c>
      <c r="X32" s="31">
        <v>0.02</v>
      </c>
      <c r="Y32" s="31" t="s">
        <v>35</v>
      </c>
      <c r="Z32" s="31" t="s">
        <v>36</v>
      </c>
      <c r="AA32" s="31">
        <v>12</v>
      </c>
      <c r="AB32" s="32">
        <v>1</v>
      </c>
      <c r="AC32" s="33">
        <v>28</v>
      </c>
      <c r="AD32" s="31" t="s">
        <v>3215</v>
      </c>
      <c r="AE32" s="31" t="s">
        <v>41</v>
      </c>
      <c r="AF32" s="31" t="s">
        <v>40</v>
      </c>
      <c r="AG32" s="31">
        <v>0.04</v>
      </c>
      <c r="AH32" s="31">
        <v>11.96</v>
      </c>
      <c r="AI32" s="29" t="b">
        <f t="shared" si="15"/>
        <v>0</v>
      </c>
      <c r="AJ32" s="29" t="b">
        <f t="shared" si="0"/>
        <v>1</v>
      </c>
      <c r="AK32" s="29" t="b">
        <f t="shared" si="1"/>
        <v>1</v>
      </c>
      <c r="AL32" s="29" t="b">
        <f t="shared" si="2"/>
        <v>0</v>
      </c>
      <c r="AM32" s="29" t="b">
        <f t="shared" si="3"/>
        <v>1</v>
      </c>
      <c r="AN32" s="29" t="b">
        <f t="shared" si="4"/>
        <v>1</v>
      </c>
      <c r="AO32" s="29" t="b">
        <f t="shared" si="5"/>
        <v>1</v>
      </c>
      <c r="AP32" s="29" t="b">
        <f t="shared" si="6"/>
        <v>1</v>
      </c>
      <c r="AQ32" s="29" t="b">
        <f t="shared" si="7"/>
        <v>0</v>
      </c>
      <c r="AR32" s="29" t="b">
        <f t="shared" si="8"/>
        <v>1</v>
      </c>
      <c r="AS32" s="29" t="b">
        <f t="shared" si="9"/>
        <v>1</v>
      </c>
      <c r="AT32" s="29" t="b">
        <f t="shared" si="10"/>
        <v>1</v>
      </c>
      <c r="AU32" s="29" t="b">
        <f t="shared" si="11"/>
        <v>0</v>
      </c>
      <c r="AV32" s="29" t="b">
        <f t="shared" si="12"/>
        <v>0</v>
      </c>
      <c r="AW32" s="29" t="s">
        <v>3531</v>
      </c>
      <c r="AX32" s="29" t="s">
        <v>3532</v>
      </c>
      <c r="AY32" s="29" t="s">
        <v>3243</v>
      </c>
    </row>
    <row r="33" spans="1:51" ht="45" customHeight="1" x14ac:dyDescent="0.25">
      <c r="A33" s="29">
        <f t="shared" si="16"/>
        <v>31</v>
      </c>
      <c r="B33" s="9">
        <v>1</v>
      </c>
      <c r="C33" s="10" t="s">
        <v>32</v>
      </c>
      <c r="D33" s="10">
        <v>0.05</v>
      </c>
      <c r="E33" s="10"/>
      <c r="F33" s="10">
        <v>24</v>
      </c>
      <c r="G33" s="10"/>
      <c r="H33" s="11" t="s">
        <v>3222</v>
      </c>
      <c r="I33" s="10">
        <f t="shared" si="23"/>
        <v>1</v>
      </c>
      <c r="J33" s="10" t="str">
        <f t="shared" si="24"/>
        <v>alprostadil</v>
      </c>
      <c r="K33" s="10">
        <f t="shared" si="25"/>
        <v>0.05</v>
      </c>
      <c r="L33" s="10" t="s">
        <v>35</v>
      </c>
      <c r="M33" s="10" t="str">
        <f t="shared" si="26"/>
        <v>glucose 10%</v>
      </c>
      <c r="N33" s="10">
        <f t="shared" si="13"/>
        <v>24</v>
      </c>
      <c r="O33" s="16">
        <f t="shared" si="14"/>
        <v>0.5</v>
      </c>
      <c r="P33" s="17">
        <v>17</v>
      </c>
      <c r="Q33" s="12" t="s">
        <v>3215</v>
      </c>
      <c r="R33" s="12" t="s">
        <v>41</v>
      </c>
      <c r="S33" s="12" t="s">
        <v>39</v>
      </c>
      <c r="T33" s="15">
        <f t="shared" si="27"/>
        <v>0.1</v>
      </c>
      <c r="U33" s="15">
        <v>23.9</v>
      </c>
      <c r="V33" s="30">
        <v>1</v>
      </c>
      <c r="W33" s="31" t="s">
        <v>32</v>
      </c>
      <c r="X33" s="31">
        <v>0.05</v>
      </c>
      <c r="Y33" s="31" t="s">
        <v>35</v>
      </c>
      <c r="Z33" s="31" t="s">
        <v>36</v>
      </c>
      <c r="AA33" s="31">
        <v>24</v>
      </c>
      <c r="AB33" s="32">
        <v>0.5</v>
      </c>
      <c r="AC33" s="33">
        <v>17</v>
      </c>
      <c r="AD33" s="31" t="s">
        <v>3215</v>
      </c>
      <c r="AE33" s="31" t="s">
        <v>41</v>
      </c>
      <c r="AF33" s="31" t="s">
        <v>39</v>
      </c>
      <c r="AG33" s="31">
        <v>0.1</v>
      </c>
      <c r="AH33" s="31">
        <v>23.9</v>
      </c>
      <c r="AI33" s="29" t="b">
        <f t="shared" si="15"/>
        <v>1</v>
      </c>
      <c r="AJ33" s="29" t="b">
        <f t="shared" si="0"/>
        <v>1</v>
      </c>
      <c r="AK33" s="29" t="b">
        <f t="shared" si="1"/>
        <v>1</v>
      </c>
      <c r="AL33" s="29" t="b">
        <f t="shared" si="2"/>
        <v>1</v>
      </c>
      <c r="AM33" s="29" t="b">
        <f t="shared" si="3"/>
        <v>1</v>
      </c>
      <c r="AN33" s="29" t="b">
        <f t="shared" si="4"/>
        <v>1</v>
      </c>
      <c r="AO33" s="29" t="b">
        <f t="shared" si="5"/>
        <v>1</v>
      </c>
      <c r="AP33" s="29" t="b">
        <f t="shared" si="6"/>
        <v>1</v>
      </c>
      <c r="AQ33" s="29" t="b">
        <f t="shared" si="7"/>
        <v>1</v>
      </c>
      <c r="AR33" s="29" t="b">
        <f t="shared" si="8"/>
        <v>1</v>
      </c>
      <c r="AS33" s="29" t="b">
        <f t="shared" si="9"/>
        <v>1</v>
      </c>
      <c r="AT33" s="29" t="b">
        <f t="shared" si="10"/>
        <v>1</v>
      </c>
      <c r="AU33" s="29" t="b">
        <f t="shared" si="11"/>
        <v>1</v>
      </c>
      <c r="AV33" s="29" t="b">
        <f t="shared" si="12"/>
        <v>1</v>
      </c>
      <c r="AW33" s="29" t="s">
        <v>3351</v>
      </c>
      <c r="AX33" s="29" t="s">
        <v>3533</v>
      </c>
      <c r="AY33" s="29" t="s">
        <v>3245</v>
      </c>
    </row>
    <row r="34" spans="1:51" ht="45" customHeight="1" x14ac:dyDescent="0.25">
      <c r="A34" s="29">
        <f t="shared" si="16"/>
        <v>32</v>
      </c>
      <c r="B34" s="9">
        <v>1</v>
      </c>
      <c r="C34" s="10" t="s">
        <v>32</v>
      </c>
      <c r="D34" s="10">
        <v>0.05</v>
      </c>
      <c r="E34" s="10"/>
      <c r="F34" s="10"/>
      <c r="G34" s="10">
        <v>1</v>
      </c>
      <c r="H34" s="11" t="s">
        <v>3222</v>
      </c>
      <c r="I34" s="10">
        <f t="shared" si="23"/>
        <v>1</v>
      </c>
      <c r="J34" s="10" t="str">
        <f t="shared" si="24"/>
        <v>alprostadil</v>
      </c>
      <c r="K34" s="10">
        <f t="shared" si="25"/>
        <v>0.05</v>
      </c>
      <c r="L34" s="10" t="s">
        <v>35</v>
      </c>
      <c r="M34" s="10" t="str">
        <f t="shared" si="26"/>
        <v>glucose 10%</v>
      </c>
      <c r="N34" s="10">
        <f t="shared" si="13"/>
        <v>12</v>
      </c>
      <c r="O34" s="16">
        <f t="shared" si="14"/>
        <v>1</v>
      </c>
      <c r="P34" s="17">
        <v>69</v>
      </c>
      <c r="Q34" s="12" t="s">
        <v>3215</v>
      </c>
      <c r="R34" s="12" t="s">
        <v>41</v>
      </c>
      <c r="S34" s="12" t="s">
        <v>40</v>
      </c>
      <c r="T34" s="15">
        <f t="shared" si="27"/>
        <v>0.1</v>
      </c>
      <c r="U34" s="15">
        <v>11.9</v>
      </c>
      <c r="V34" s="30">
        <v>1</v>
      </c>
      <c r="W34" s="31" t="s">
        <v>32</v>
      </c>
      <c r="X34" s="31">
        <v>0.05</v>
      </c>
      <c r="Y34" s="31" t="s">
        <v>35</v>
      </c>
      <c r="Z34" s="31" t="s">
        <v>36</v>
      </c>
      <c r="AA34" s="31">
        <v>12</v>
      </c>
      <c r="AB34" s="32">
        <v>1</v>
      </c>
      <c r="AC34" s="33">
        <v>69</v>
      </c>
      <c r="AD34" s="31" t="s">
        <v>3215</v>
      </c>
      <c r="AE34" s="31" t="s">
        <v>41</v>
      </c>
      <c r="AF34" s="31" t="s">
        <v>40</v>
      </c>
      <c r="AG34" s="31">
        <v>0.1</v>
      </c>
      <c r="AH34" s="31">
        <v>11.9</v>
      </c>
      <c r="AI34" s="29" t="b">
        <f t="shared" si="15"/>
        <v>1</v>
      </c>
      <c r="AJ34" s="29" t="b">
        <f t="shared" si="0"/>
        <v>1</v>
      </c>
      <c r="AK34" s="29" t="b">
        <f t="shared" si="1"/>
        <v>1</v>
      </c>
      <c r="AL34" s="29" t="b">
        <f t="shared" si="2"/>
        <v>1</v>
      </c>
      <c r="AM34" s="29" t="b">
        <f t="shared" si="3"/>
        <v>1</v>
      </c>
      <c r="AN34" s="29" t="b">
        <f t="shared" si="4"/>
        <v>1</v>
      </c>
      <c r="AO34" s="29" t="b">
        <f t="shared" si="5"/>
        <v>1</v>
      </c>
      <c r="AP34" s="29" t="b">
        <f t="shared" si="6"/>
        <v>1</v>
      </c>
      <c r="AQ34" s="29" t="b">
        <f t="shared" si="7"/>
        <v>1</v>
      </c>
      <c r="AR34" s="29" t="b">
        <f t="shared" si="8"/>
        <v>1</v>
      </c>
      <c r="AS34" s="29" t="b">
        <f t="shared" si="9"/>
        <v>1</v>
      </c>
      <c r="AT34" s="29" t="b">
        <f t="shared" si="10"/>
        <v>1</v>
      </c>
      <c r="AU34" s="29" t="b">
        <f t="shared" si="11"/>
        <v>1</v>
      </c>
      <c r="AV34" s="29" t="b">
        <f t="shared" si="12"/>
        <v>1</v>
      </c>
      <c r="AW34" s="29" t="s">
        <v>3352</v>
      </c>
      <c r="AX34" s="29" t="s">
        <v>3534</v>
      </c>
      <c r="AY34" s="29" t="s">
        <v>3245</v>
      </c>
    </row>
    <row r="35" spans="1:51" ht="45" customHeight="1" x14ac:dyDescent="0.25">
      <c r="A35" s="29">
        <f t="shared" si="16"/>
        <v>33</v>
      </c>
      <c r="B35" s="9">
        <v>1</v>
      </c>
      <c r="C35" s="10" t="s">
        <v>32</v>
      </c>
      <c r="D35" s="10">
        <v>0.05</v>
      </c>
      <c r="E35" s="10"/>
      <c r="F35" s="10">
        <v>24</v>
      </c>
      <c r="G35" s="10">
        <v>1</v>
      </c>
      <c r="H35" s="11" t="s">
        <v>3222</v>
      </c>
      <c r="I35" s="10">
        <f t="shared" si="23"/>
        <v>1</v>
      </c>
      <c r="J35" s="10" t="str">
        <f t="shared" si="24"/>
        <v>alprostadil</v>
      </c>
      <c r="K35" s="10">
        <f t="shared" si="25"/>
        <v>0.05</v>
      </c>
      <c r="L35" s="10" t="s">
        <v>35</v>
      </c>
      <c r="M35" s="10" t="str">
        <f t="shared" si="26"/>
        <v>glucose 10%</v>
      </c>
      <c r="N35" s="10">
        <f t="shared" si="13"/>
        <v>24</v>
      </c>
      <c r="O35" s="16">
        <f t="shared" si="14"/>
        <v>1</v>
      </c>
      <c r="P35" s="17">
        <v>35</v>
      </c>
      <c r="Q35" s="12" t="s">
        <v>3215</v>
      </c>
      <c r="R35" s="12" t="s">
        <v>41</v>
      </c>
      <c r="S35" s="12" t="s">
        <v>38</v>
      </c>
      <c r="T35" s="15">
        <f t="shared" si="27"/>
        <v>0.1</v>
      </c>
      <c r="U35" s="15">
        <v>23.9</v>
      </c>
      <c r="V35" s="30">
        <v>1</v>
      </c>
      <c r="W35" s="31" t="s">
        <v>32</v>
      </c>
      <c r="X35" s="31">
        <v>0.05</v>
      </c>
      <c r="Y35" s="31" t="s">
        <v>35</v>
      </c>
      <c r="Z35" s="31" t="s">
        <v>36</v>
      </c>
      <c r="AA35" s="31">
        <v>24</v>
      </c>
      <c r="AB35" s="32">
        <v>1</v>
      </c>
      <c r="AC35" s="33">
        <v>35</v>
      </c>
      <c r="AD35" s="31" t="s">
        <v>3215</v>
      </c>
      <c r="AE35" s="31" t="s">
        <v>41</v>
      </c>
      <c r="AF35" s="31" t="s">
        <v>38</v>
      </c>
      <c r="AG35" s="31">
        <v>0.1</v>
      </c>
      <c r="AH35" s="31">
        <v>23.9</v>
      </c>
      <c r="AI35" s="29" t="b">
        <f t="shared" si="15"/>
        <v>1</v>
      </c>
      <c r="AJ35" s="29" t="b">
        <f t="shared" si="0"/>
        <v>1</v>
      </c>
      <c r="AK35" s="29" t="b">
        <f t="shared" si="1"/>
        <v>1</v>
      </c>
      <c r="AL35" s="29" t="b">
        <f t="shared" si="2"/>
        <v>1</v>
      </c>
      <c r="AM35" s="29" t="b">
        <f t="shared" si="3"/>
        <v>1</v>
      </c>
      <c r="AN35" s="29" t="b">
        <f t="shared" si="4"/>
        <v>1</v>
      </c>
      <c r="AO35" s="29" t="b">
        <f t="shared" si="5"/>
        <v>1</v>
      </c>
      <c r="AP35" s="29" t="b">
        <f t="shared" si="6"/>
        <v>1</v>
      </c>
      <c r="AQ35" s="29" t="b">
        <f t="shared" si="7"/>
        <v>1</v>
      </c>
      <c r="AR35" s="29" t="b">
        <f t="shared" si="8"/>
        <v>1</v>
      </c>
      <c r="AS35" s="29" t="b">
        <f t="shared" si="9"/>
        <v>1</v>
      </c>
      <c r="AT35" s="29" t="b">
        <f t="shared" si="10"/>
        <v>1</v>
      </c>
      <c r="AU35" s="29" t="b">
        <f t="shared" si="11"/>
        <v>1</v>
      </c>
      <c r="AV35" s="29" t="b">
        <f t="shared" si="12"/>
        <v>1</v>
      </c>
      <c r="AW35" s="29" t="s">
        <v>3353</v>
      </c>
      <c r="AX35" s="29" t="s">
        <v>3535</v>
      </c>
      <c r="AY35" s="29" t="s">
        <v>3245</v>
      </c>
    </row>
    <row r="36" spans="1:51" ht="45" customHeight="1" x14ac:dyDescent="0.25">
      <c r="A36" s="29">
        <f t="shared" si="16"/>
        <v>34</v>
      </c>
      <c r="B36" s="9">
        <v>1</v>
      </c>
      <c r="C36" s="10" t="s">
        <v>32</v>
      </c>
      <c r="D36" s="10"/>
      <c r="E36" s="10" t="s">
        <v>20</v>
      </c>
      <c r="F36" s="10">
        <v>24</v>
      </c>
      <c r="G36" s="10"/>
      <c r="H36" s="11">
        <v>6.94</v>
      </c>
      <c r="I36" s="10">
        <f t="shared" si="23"/>
        <v>1</v>
      </c>
      <c r="J36" s="10" t="str">
        <f t="shared" si="24"/>
        <v>alprostadil</v>
      </c>
      <c r="K36" s="10">
        <v>0.04</v>
      </c>
      <c r="L36" s="10" t="s">
        <v>35</v>
      </c>
      <c r="M36" s="10" t="str">
        <f t="shared" si="26"/>
        <v>glucose 5%</v>
      </c>
      <c r="N36" s="10">
        <f t="shared" ref="N36:N63" si="28">IF(F36="",12,F36)</f>
        <v>24</v>
      </c>
      <c r="O36" s="16">
        <f t="shared" ref="O36:O63" si="29">IF(G36="",0.5,G36)</f>
        <v>0.5</v>
      </c>
      <c r="P36" s="17">
        <v>14</v>
      </c>
      <c r="Q36" s="12" t="s">
        <v>3215</v>
      </c>
      <c r="R36" s="12" t="s">
        <v>41</v>
      </c>
      <c r="S36" s="12" t="s">
        <v>39</v>
      </c>
      <c r="T36" s="15">
        <f t="shared" si="27"/>
        <v>0.08</v>
      </c>
      <c r="U36" s="15">
        <v>23.92</v>
      </c>
      <c r="V36" s="30">
        <v>1</v>
      </c>
      <c r="W36" s="31" t="s">
        <v>32</v>
      </c>
      <c r="X36" s="31">
        <v>0.04</v>
      </c>
      <c r="Y36" s="31" t="s">
        <v>35</v>
      </c>
      <c r="Z36" s="31" t="s">
        <v>20</v>
      </c>
      <c r="AA36" s="31">
        <v>24</v>
      </c>
      <c r="AB36" s="32">
        <v>0.5</v>
      </c>
      <c r="AC36" s="33">
        <v>14</v>
      </c>
      <c r="AD36" s="31" t="s">
        <v>3215</v>
      </c>
      <c r="AE36" s="31" t="s">
        <v>41</v>
      </c>
      <c r="AF36" s="31" t="s">
        <v>39</v>
      </c>
      <c r="AG36" s="31">
        <v>0.08</v>
      </c>
      <c r="AH36" s="31">
        <v>23.92</v>
      </c>
      <c r="AI36" s="29" t="b">
        <f t="shared" si="15"/>
        <v>1</v>
      </c>
      <c r="AJ36" s="29" t="b">
        <f t="shared" si="0"/>
        <v>1</v>
      </c>
      <c r="AK36" s="29" t="b">
        <f t="shared" si="1"/>
        <v>1</v>
      </c>
      <c r="AL36" s="29" t="b">
        <f t="shared" si="2"/>
        <v>1</v>
      </c>
      <c r="AM36" s="29" t="b">
        <f t="shared" si="3"/>
        <v>1</v>
      </c>
      <c r="AN36" s="29" t="b">
        <f t="shared" si="4"/>
        <v>1</v>
      </c>
      <c r="AO36" s="29" t="b">
        <f t="shared" si="5"/>
        <v>1</v>
      </c>
      <c r="AP36" s="29" t="b">
        <f t="shared" si="6"/>
        <v>1</v>
      </c>
      <c r="AQ36" s="29" t="b">
        <f t="shared" si="7"/>
        <v>1</v>
      </c>
      <c r="AR36" s="29" t="b">
        <f t="shared" si="8"/>
        <v>1</v>
      </c>
      <c r="AS36" s="29" t="b">
        <f t="shared" si="9"/>
        <v>1</v>
      </c>
      <c r="AT36" s="29" t="b">
        <f t="shared" si="10"/>
        <v>1</v>
      </c>
      <c r="AU36" s="29" t="b">
        <f t="shared" si="11"/>
        <v>1</v>
      </c>
      <c r="AV36" s="29" t="b">
        <f t="shared" si="12"/>
        <v>1</v>
      </c>
      <c r="AW36" s="29" t="s">
        <v>3354</v>
      </c>
      <c r="AX36" s="29" t="s">
        <v>3536</v>
      </c>
      <c r="AY36" s="29" t="s">
        <v>3245</v>
      </c>
    </row>
    <row r="37" spans="1:51" ht="45" customHeight="1" x14ac:dyDescent="0.25">
      <c r="A37" s="29">
        <f t="shared" si="16"/>
        <v>35</v>
      </c>
      <c r="B37" s="9">
        <v>1</v>
      </c>
      <c r="C37" s="10" t="s">
        <v>32</v>
      </c>
      <c r="D37" s="10"/>
      <c r="E37" s="10" t="s">
        <v>20</v>
      </c>
      <c r="F37" s="10"/>
      <c r="G37" s="10">
        <v>1</v>
      </c>
      <c r="H37" s="11">
        <v>27.78</v>
      </c>
      <c r="I37" s="10">
        <f t="shared" si="23"/>
        <v>1</v>
      </c>
      <c r="J37" s="10" t="str">
        <f t="shared" si="24"/>
        <v>alprostadil</v>
      </c>
      <c r="K37" s="10">
        <v>0.04</v>
      </c>
      <c r="L37" s="10" t="s">
        <v>35</v>
      </c>
      <c r="M37" s="10" t="str">
        <f t="shared" si="26"/>
        <v>glucose 5%</v>
      </c>
      <c r="N37" s="10">
        <f t="shared" si="28"/>
        <v>12</v>
      </c>
      <c r="O37" s="16">
        <f t="shared" si="29"/>
        <v>1</v>
      </c>
      <c r="P37" s="17">
        <v>56</v>
      </c>
      <c r="Q37" s="12" t="s">
        <v>3215</v>
      </c>
      <c r="R37" s="12" t="s">
        <v>41</v>
      </c>
      <c r="S37" s="12" t="s">
        <v>40</v>
      </c>
      <c r="T37" s="15">
        <f t="shared" si="27"/>
        <v>0.08</v>
      </c>
      <c r="U37" s="15">
        <v>11.92</v>
      </c>
      <c r="V37" s="30">
        <v>1</v>
      </c>
      <c r="W37" s="31" t="s">
        <v>32</v>
      </c>
      <c r="X37" s="31">
        <v>0.02</v>
      </c>
      <c r="Y37" s="31" t="s">
        <v>35</v>
      </c>
      <c r="Z37" s="31" t="s">
        <v>20</v>
      </c>
      <c r="AA37" s="31">
        <v>12</v>
      </c>
      <c r="AB37" s="32">
        <v>1</v>
      </c>
      <c r="AC37" s="33">
        <v>28</v>
      </c>
      <c r="AD37" s="31" t="s">
        <v>3215</v>
      </c>
      <c r="AE37" s="31" t="s">
        <v>41</v>
      </c>
      <c r="AF37" s="31" t="s">
        <v>40</v>
      </c>
      <c r="AG37" s="31">
        <v>0.04</v>
      </c>
      <c r="AH37" s="31">
        <v>11.96</v>
      </c>
      <c r="AI37" s="29" t="b">
        <f t="shared" si="15"/>
        <v>0</v>
      </c>
      <c r="AJ37" s="29" t="b">
        <f t="shared" si="0"/>
        <v>1</v>
      </c>
      <c r="AK37" s="29" t="b">
        <f t="shared" si="1"/>
        <v>1</v>
      </c>
      <c r="AL37" s="29" t="b">
        <f t="shared" si="2"/>
        <v>0</v>
      </c>
      <c r="AM37" s="29" t="b">
        <f t="shared" si="3"/>
        <v>1</v>
      </c>
      <c r="AN37" s="29" t="b">
        <f t="shared" si="4"/>
        <v>1</v>
      </c>
      <c r="AO37" s="29" t="b">
        <f t="shared" si="5"/>
        <v>1</v>
      </c>
      <c r="AP37" s="29" t="b">
        <f t="shared" si="6"/>
        <v>1</v>
      </c>
      <c r="AQ37" s="29" t="b">
        <f t="shared" si="7"/>
        <v>0</v>
      </c>
      <c r="AR37" s="29" t="b">
        <f t="shared" si="8"/>
        <v>1</v>
      </c>
      <c r="AS37" s="29" t="b">
        <f t="shared" si="9"/>
        <v>1</v>
      </c>
      <c r="AT37" s="29" t="b">
        <f t="shared" si="10"/>
        <v>1</v>
      </c>
      <c r="AU37" s="29" t="b">
        <f t="shared" si="11"/>
        <v>0</v>
      </c>
      <c r="AV37" s="29" t="b">
        <f t="shared" si="12"/>
        <v>0</v>
      </c>
      <c r="AW37" s="29" t="s">
        <v>3537</v>
      </c>
      <c r="AX37" s="29" t="s">
        <v>3538</v>
      </c>
      <c r="AY37" s="29" t="s">
        <v>3243</v>
      </c>
    </row>
    <row r="38" spans="1:51" ht="45" customHeight="1" x14ac:dyDescent="0.25">
      <c r="A38" s="29">
        <f t="shared" si="16"/>
        <v>36</v>
      </c>
      <c r="B38" s="9">
        <v>1</v>
      </c>
      <c r="C38" s="10" t="s">
        <v>32</v>
      </c>
      <c r="D38" s="10"/>
      <c r="E38" s="10" t="s">
        <v>20</v>
      </c>
      <c r="F38" s="10">
        <v>24</v>
      </c>
      <c r="G38" s="10">
        <v>1</v>
      </c>
      <c r="H38" s="11">
        <v>13.89</v>
      </c>
      <c r="I38" s="10">
        <f t="shared" si="23"/>
        <v>1</v>
      </c>
      <c r="J38" s="10" t="str">
        <f t="shared" si="24"/>
        <v>alprostadil</v>
      </c>
      <c r="K38" s="10">
        <v>0.04</v>
      </c>
      <c r="L38" s="10" t="s">
        <v>35</v>
      </c>
      <c r="M38" s="10" t="str">
        <f t="shared" si="26"/>
        <v>glucose 5%</v>
      </c>
      <c r="N38" s="10">
        <f t="shared" si="28"/>
        <v>24</v>
      </c>
      <c r="O38" s="16">
        <f t="shared" si="29"/>
        <v>1</v>
      </c>
      <c r="P38" s="17">
        <v>28</v>
      </c>
      <c r="Q38" s="12" t="s">
        <v>3215</v>
      </c>
      <c r="R38" s="12" t="s">
        <v>41</v>
      </c>
      <c r="S38" s="12" t="s">
        <v>38</v>
      </c>
      <c r="T38" s="15">
        <f t="shared" si="27"/>
        <v>0.08</v>
      </c>
      <c r="U38" s="15">
        <v>23.92</v>
      </c>
      <c r="V38" s="30">
        <v>1</v>
      </c>
      <c r="W38" s="31" t="s">
        <v>32</v>
      </c>
      <c r="X38" s="31">
        <v>0.04</v>
      </c>
      <c r="Y38" s="31" t="s">
        <v>35</v>
      </c>
      <c r="Z38" s="31" t="s">
        <v>20</v>
      </c>
      <c r="AA38" s="31">
        <v>24</v>
      </c>
      <c r="AB38" s="32">
        <v>1</v>
      </c>
      <c r="AC38" s="33">
        <v>28</v>
      </c>
      <c r="AD38" s="31" t="s">
        <v>3215</v>
      </c>
      <c r="AE38" s="31" t="s">
        <v>41</v>
      </c>
      <c r="AF38" s="31" t="s">
        <v>38</v>
      </c>
      <c r="AG38" s="31">
        <v>0.08</v>
      </c>
      <c r="AH38" s="31">
        <v>23.92</v>
      </c>
      <c r="AI38" s="29" t="b">
        <f t="shared" si="15"/>
        <v>1</v>
      </c>
      <c r="AJ38" s="29" t="b">
        <f t="shared" si="0"/>
        <v>1</v>
      </c>
      <c r="AK38" s="29" t="b">
        <f t="shared" si="1"/>
        <v>1</v>
      </c>
      <c r="AL38" s="29" t="b">
        <f t="shared" si="2"/>
        <v>1</v>
      </c>
      <c r="AM38" s="29" t="b">
        <f t="shared" si="3"/>
        <v>1</v>
      </c>
      <c r="AN38" s="29" t="b">
        <f t="shared" si="4"/>
        <v>1</v>
      </c>
      <c r="AO38" s="29" t="b">
        <f t="shared" si="5"/>
        <v>1</v>
      </c>
      <c r="AP38" s="29" t="b">
        <f t="shared" si="6"/>
        <v>1</v>
      </c>
      <c r="AQ38" s="29" t="b">
        <f t="shared" si="7"/>
        <v>1</v>
      </c>
      <c r="AR38" s="29" t="b">
        <f t="shared" si="8"/>
        <v>1</v>
      </c>
      <c r="AS38" s="29" t="b">
        <f t="shared" si="9"/>
        <v>1</v>
      </c>
      <c r="AT38" s="29" t="b">
        <f t="shared" si="10"/>
        <v>1</v>
      </c>
      <c r="AU38" s="29" t="b">
        <f t="shared" si="11"/>
        <v>1</v>
      </c>
      <c r="AV38" s="29" t="b">
        <f t="shared" si="12"/>
        <v>1</v>
      </c>
      <c r="AW38" s="29" t="s">
        <v>3355</v>
      </c>
      <c r="AX38" s="29" t="s">
        <v>3539</v>
      </c>
      <c r="AY38" s="29" t="s">
        <v>3245</v>
      </c>
    </row>
    <row r="39" spans="1:51" ht="45" customHeight="1" x14ac:dyDescent="0.25">
      <c r="A39" s="29">
        <f t="shared" si="16"/>
        <v>37</v>
      </c>
      <c r="B39" s="9">
        <v>1</v>
      </c>
      <c r="C39" s="10" t="s">
        <v>32</v>
      </c>
      <c r="D39" s="10"/>
      <c r="E39" s="10"/>
      <c r="F39" s="10">
        <v>24</v>
      </c>
      <c r="G39" s="10">
        <v>1</v>
      </c>
      <c r="H39" s="11">
        <v>13.89</v>
      </c>
      <c r="I39" s="10">
        <f t="shared" si="23"/>
        <v>1</v>
      </c>
      <c r="J39" s="10" t="str">
        <f t="shared" si="24"/>
        <v>alprostadil</v>
      </c>
      <c r="K39" s="10">
        <v>0.04</v>
      </c>
      <c r="L39" s="10" t="s">
        <v>35</v>
      </c>
      <c r="M39" s="10" t="str">
        <f t="shared" si="26"/>
        <v>glucose 10%</v>
      </c>
      <c r="N39" s="10">
        <f t="shared" si="28"/>
        <v>24</v>
      </c>
      <c r="O39" s="16">
        <f t="shared" si="29"/>
        <v>1</v>
      </c>
      <c r="P39" s="17">
        <v>28</v>
      </c>
      <c r="Q39" s="12" t="s">
        <v>3215</v>
      </c>
      <c r="R39" s="12" t="s">
        <v>41</v>
      </c>
      <c r="S39" s="12" t="s">
        <v>38</v>
      </c>
      <c r="T39" s="15">
        <f t="shared" si="27"/>
        <v>0.08</v>
      </c>
      <c r="U39" s="15">
        <v>23.92</v>
      </c>
      <c r="V39" s="30">
        <v>1</v>
      </c>
      <c r="W39" s="31" t="s">
        <v>32</v>
      </c>
      <c r="X39" s="31">
        <v>0.04</v>
      </c>
      <c r="Y39" s="31" t="s">
        <v>35</v>
      </c>
      <c r="Z39" s="31" t="s">
        <v>36</v>
      </c>
      <c r="AA39" s="31">
        <v>24</v>
      </c>
      <c r="AB39" s="32">
        <v>1</v>
      </c>
      <c r="AC39" s="33">
        <v>28</v>
      </c>
      <c r="AD39" s="31" t="s">
        <v>3215</v>
      </c>
      <c r="AE39" s="31" t="s">
        <v>41</v>
      </c>
      <c r="AF39" s="31" t="s">
        <v>38</v>
      </c>
      <c r="AG39" s="31">
        <v>0.08</v>
      </c>
      <c r="AH39" s="31">
        <v>23.92</v>
      </c>
      <c r="AI39" s="29" t="b">
        <f t="shared" si="15"/>
        <v>1</v>
      </c>
      <c r="AJ39" s="29" t="b">
        <f t="shared" si="0"/>
        <v>1</v>
      </c>
      <c r="AK39" s="29" t="b">
        <f t="shared" si="1"/>
        <v>1</v>
      </c>
      <c r="AL39" s="29" t="b">
        <f t="shared" si="2"/>
        <v>1</v>
      </c>
      <c r="AM39" s="29" t="b">
        <f t="shared" si="3"/>
        <v>1</v>
      </c>
      <c r="AN39" s="29" t="b">
        <f t="shared" si="4"/>
        <v>1</v>
      </c>
      <c r="AO39" s="29" t="b">
        <f t="shared" si="5"/>
        <v>1</v>
      </c>
      <c r="AP39" s="29" t="b">
        <f t="shared" si="6"/>
        <v>1</v>
      </c>
      <c r="AQ39" s="29" t="b">
        <f t="shared" si="7"/>
        <v>1</v>
      </c>
      <c r="AR39" s="29" t="b">
        <f t="shared" si="8"/>
        <v>1</v>
      </c>
      <c r="AS39" s="29" t="b">
        <f t="shared" si="9"/>
        <v>1</v>
      </c>
      <c r="AT39" s="29" t="b">
        <f t="shared" si="10"/>
        <v>1</v>
      </c>
      <c r="AU39" s="29" t="b">
        <f t="shared" si="11"/>
        <v>1</v>
      </c>
      <c r="AV39" s="29" t="b">
        <f t="shared" si="12"/>
        <v>1</v>
      </c>
      <c r="AW39" s="29" t="s">
        <v>3356</v>
      </c>
      <c r="AX39" s="29" t="s">
        <v>3540</v>
      </c>
      <c r="AY39" s="29" t="s">
        <v>3245</v>
      </c>
    </row>
    <row r="40" spans="1:51" ht="45" customHeight="1" x14ac:dyDescent="0.25">
      <c r="A40" s="29">
        <f t="shared" si="16"/>
        <v>38</v>
      </c>
      <c r="B40" s="9">
        <v>0.5</v>
      </c>
      <c r="C40" s="10" t="s">
        <v>32</v>
      </c>
      <c r="D40" s="10"/>
      <c r="E40" s="10"/>
      <c r="F40" s="10"/>
      <c r="G40" s="10"/>
      <c r="H40" s="11">
        <v>27.78</v>
      </c>
      <c r="I40" s="10">
        <f t="shared" si="23"/>
        <v>0.5</v>
      </c>
      <c r="J40" s="10" t="str">
        <f t="shared" si="24"/>
        <v>alprostadil</v>
      </c>
      <c r="K40" s="10">
        <v>0.02</v>
      </c>
      <c r="L40" s="10" t="s">
        <v>35</v>
      </c>
      <c r="M40" s="10" t="str">
        <f t="shared" si="26"/>
        <v>glucose 10%</v>
      </c>
      <c r="N40" s="10">
        <f t="shared" si="28"/>
        <v>12</v>
      </c>
      <c r="O40" s="16">
        <f t="shared" si="29"/>
        <v>0.5</v>
      </c>
      <c r="P40" s="17">
        <v>28</v>
      </c>
      <c r="Q40" s="12" t="s">
        <v>3215</v>
      </c>
      <c r="R40" s="12" t="s">
        <v>41</v>
      </c>
      <c r="S40" s="12" t="s">
        <v>38</v>
      </c>
      <c r="T40" s="15">
        <f t="shared" si="27"/>
        <v>0.04</v>
      </c>
      <c r="U40" s="15">
        <v>11.96</v>
      </c>
      <c r="V40" s="30">
        <v>0.5</v>
      </c>
      <c r="W40" s="31" t="s">
        <v>32</v>
      </c>
      <c r="X40" s="31">
        <v>0.02</v>
      </c>
      <c r="Y40" s="31" t="s">
        <v>35</v>
      </c>
      <c r="Z40" s="31" t="s">
        <v>36</v>
      </c>
      <c r="AA40" s="31">
        <v>12</v>
      </c>
      <c r="AB40" s="32">
        <v>0.5</v>
      </c>
      <c r="AC40" s="33">
        <v>28</v>
      </c>
      <c r="AD40" s="31" t="s">
        <v>3215</v>
      </c>
      <c r="AE40" s="31" t="s">
        <v>41</v>
      </c>
      <c r="AF40" s="31" t="s">
        <v>38</v>
      </c>
      <c r="AG40" s="31">
        <v>0.04</v>
      </c>
      <c r="AH40" s="31">
        <v>11.96</v>
      </c>
      <c r="AI40" s="29" t="b">
        <f t="shared" si="15"/>
        <v>1</v>
      </c>
      <c r="AJ40" s="29" t="b">
        <f t="shared" si="0"/>
        <v>1</v>
      </c>
      <c r="AK40" s="29" t="b">
        <f t="shared" si="1"/>
        <v>1</v>
      </c>
      <c r="AL40" s="29" t="b">
        <f t="shared" si="2"/>
        <v>1</v>
      </c>
      <c r="AM40" s="29" t="b">
        <f t="shared" si="3"/>
        <v>1</v>
      </c>
      <c r="AN40" s="29" t="b">
        <f t="shared" si="4"/>
        <v>1</v>
      </c>
      <c r="AO40" s="29" t="b">
        <f t="shared" si="5"/>
        <v>1</v>
      </c>
      <c r="AP40" s="29" t="b">
        <f t="shared" si="6"/>
        <v>1</v>
      </c>
      <c r="AQ40" s="29" t="b">
        <f t="shared" si="7"/>
        <v>1</v>
      </c>
      <c r="AR40" s="29" t="b">
        <f t="shared" si="8"/>
        <v>1</v>
      </c>
      <c r="AS40" s="29" t="b">
        <f t="shared" si="9"/>
        <v>1</v>
      </c>
      <c r="AT40" s="29" t="b">
        <f t="shared" si="10"/>
        <v>1</v>
      </c>
      <c r="AU40" s="29" t="b">
        <f t="shared" si="11"/>
        <v>1</v>
      </c>
      <c r="AV40" s="29" t="b">
        <f t="shared" si="12"/>
        <v>1</v>
      </c>
      <c r="AW40" s="29" t="s">
        <v>3357</v>
      </c>
      <c r="AX40" s="29" t="s">
        <v>3541</v>
      </c>
      <c r="AY40" s="29" t="s">
        <v>3243</v>
      </c>
    </row>
    <row r="41" spans="1:51" ht="45" customHeight="1" x14ac:dyDescent="0.25">
      <c r="A41" s="29">
        <f t="shared" si="16"/>
        <v>39</v>
      </c>
      <c r="B41" s="9">
        <v>5</v>
      </c>
      <c r="C41" s="10" t="s">
        <v>32</v>
      </c>
      <c r="D41" s="10"/>
      <c r="E41" s="10"/>
      <c r="F41" s="10"/>
      <c r="G41" s="10"/>
      <c r="H41" s="11">
        <v>9.7200000000000006</v>
      </c>
      <c r="I41" s="10">
        <f t="shared" si="23"/>
        <v>5</v>
      </c>
      <c r="J41" s="10" t="str">
        <f t="shared" si="24"/>
        <v>alprostadil</v>
      </c>
      <c r="K41" s="10">
        <v>7.0000000000000007E-2</v>
      </c>
      <c r="L41" s="10" t="s">
        <v>35</v>
      </c>
      <c r="M41" s="10" t="str">
        <f t="shared" si="26"/>
        <v>glucose 10%</v>
      </c>
      <c r="N41" s="10">
        <f t="shared" si="28"/>
        <v>12</v>
      </c>
      <c r="O41" s="16">
        <f t="shared" si="29"/>
        <v>0.5</v>
      </c>
      <c r="P41" s="17">
        <v>9.6999999999999993</v>
      </c>
      <c r="Q41" s="12" t="s">
        <v>3215</v>
      </c>
      <c r="R41" s="12" t="s">
        <v>41</v>
      </c>
      <c r="S41" s="12" t="s">
        <v>38</v>
      </c>
      <c r="T41" s="15">
        <f t="shared" si="27"/>
        <v>0.14000000000000001</v>
      </c>
      <c r="U41" s="15">
        <v>11.86</v>
      </c>
      <c r="V41" s="30">
        <v>5</v>
      </c>
      <c r="W41" s="31" t="s">
        <v>32</v>
      </c>
      <c r="X41" s="31">
        <v>0.02</v>
      </c>
      <c r="Y41" s="31" t="s">
        <v>35</v>
      </c>
      <c r="Z41" s="31" t="s">
        <v>36</v>
      </c>
      <c r="AA41" s="31">
        <v>12</v>
      </c>
      <c r="AB41" s="32">
        <v>0.5</v>
      </c>
      <c r="AC41" s="33">
        <v>2.8</v>
      </c>
      <c r="AD41" s="31" t="s">
        <v>3215</v>
      </c>
      <c r="AE41" s="31" t="s">
        <v>41</v>
      </c>
      <c r="AF41" s="31" t="s">
        <v>38</v>
      </c>
      <c r="AG41" s="31">
        <v>0.04</v>
      </c>
      <c r="AH41" s="31">
        <v>11.96</v>
      </c>
      <c r="AI41" s="29" t="b">
        <f t="shared" si="15"/>
        <v>0</v>
      </c>
      <c r="AJ41" s="29" t="b">
        <f t="shared" si="0"/>
        <v>1</v>
      </c>
      <c r="AK41" s="29" t="b">
        <f t="shared" si="1"/>
        <v>1</v>
      </c>
      <c r="AL41" s="29" t="b">
        <f t="shared" si="2"/>
        <v>0</v>
      </c>
      <c r="AM41" s="29" t="b">
        <f t="shared" si="3"/>
        <v>1</v>
      </c>
      <c r="AN41" s="29" t="b">
        <f t="shared" si="4"/>
        <v>1</v>
      </c>
      <c r="AO41" s="29" t="b">
        <f t="shared" si="5"/>
        <v>1</v>
      </c>
      <c r="AP41" s="29" t="b">
        <f t="shared" si="6"/>
        <v>1</v>
      </c>
      <c r="AQ41" s="29" t="b">
        <f t="shared" si="7"/>
        <v>0</v>
      </c>
      <c r="AR41" s="29" t="b">
        <f t="shared" si="8"/>
        <v>1</v>
      </c>
      <c r="AS41" s="29" t="b">
        <f t="shared" si="9"/>
        <v>1</v>
      </c>
      <c r="AT41" s="29" t="b">
        <f t="shared" si="10"/>
        <v>1</v>
      </c>
      <c r="AU41" s="29" t="b">
        <f t="shared" si="11"/>
        <v>0</v>
      </c>
      <c r="AV41" s="29" t="b">
        <f t="shared" si="12"/>
        <v>0</v>
      </c>
      <c r="AW41" s="29" t="s">
        <v>3542</v>
      </c>
      <c r="AX41" s="29" t="s">
        <v>3543</v>
      </c>
      <c r="AY41" s="29" t="s">
        <v>3243</v>
      </c>
    </row>
    <row r="42" spans="1:51" ht="45" customHeight="1" x14ac:dyDescent="0.25">
      <c r="A42" s="29">
        <f t="shared" si="16"/>
        <v>40</v>
      </c>
      <c r="B42" s="9">
        <v>0.5</v>
      </c>
      <c r="C42" s="10" t="s">
        <v>32</v>
      </c>
      <c r="D42" s="10">
        <v>7.1999999999999998E-3</v>
      </c>
      <c r="E42" s="10"/>
      <c r="F42" s="10"/>
      <c r="G42" s="10"/>
      <c r="H42" s="11" t="s">
        <v>3222</v>
      </c>
      <c r="I42" s="10">
        <f t="shared" si="23"/>
        <v>0.5</v>
      </c>
      <c r="J42" s="10" t="str">
        <f t="shared" si="24"/>
        <v>alprostadil</v>
      </c>
      <c r="K42" s="10">
        <f t="shared" si="25"/>
        <v>7.1999999999999998E-3</v>
      </c>
      <c r="L42" s="10" t="s">
        <v>35</v>
      </c>
      <c r="M42" s="10" t="str">
        <f t="shared" si="26"/>
        <v>glucose 10%</v>
      </c>
      <c r="N42" s="10">
        <f t="shared" si="28"/>
        <v>12</v>
      </c>
      <c r="O42" s="16">
        <f t="shared" si="29"/>
        <v>0.5</v>
      </c>
      <c r="P42" s="17">
        <v>10</v>
      </c>
      <c r="Q42" s="12" t="s">
        <v>3215</v>
      </c>
      <c r="R42" s="12" t="s">
        <v>41</v>
      </c>
      <c r="S42" s="12" t="s">
        <v>38</v>
      </c>
      <c r="T42" s="15">
        <v>0.01</v>
      </c>
      <c r="U42" s="15">
        <v>11.99</v>
      </c>
      <c r="V42" s="30">
        <v>0.5</v>
      </c>
      <c r="W42" s="31" t="s">
        <v>32</v>
      </c>
      <c r="X42" s="31">
        <v>0.02</v>
      </c>
      <c r="Y42" s="31" t="s">
        <v>35</v>
      </c>
      <c r="Z42" s="31" t="s">
        <v>36</v>
      </c>
      <c r="AA42" s="31">
        <v>12</v>
      </c>
      <c r="AB42" s="32">
        <v>0.5</v>
      </c>
      <c r="AC42" s="33">
        <v>28</v>
      </c>
      <c r="AD42" s="31" t="s">
        <v>3215</v>
      </c>
      <c r="AE42" s="31" t="s">
        <v>41</v>
      </c>
      <c r="AF42" s="31" t="s">
        <v>38</v>
      </c>
      <c r="AG42" s="31">
        <v>0.04</v>
      </c>
      <c r="AH42" s="31">
        <v>11.96</v>
      </c>
      <c r="AI42" s="29" t="b">
        <f t="shared" si="15"/>
        <v>0</v>
      </c>
      <c r="AJ42" s="29" t="b">
        <f t="shared" si="0"/>
        <v>1</v>
      </c>
      <c r="AK42" s="29" t="b">
        <f t="shared" si="1"/>
        <v>1</v>
      </c>
      <c r="AL42" s="29" t="b">
        <f t="shared" si="2"/>
        <v>0</v>
      </c>
      <c r="AM42" s="29" t="b">
        <f t="shared" si="3"/>
        <v>1</v>
      </c>
      <c r="AN42" s="29" t="b">
        <f t="shared" si="4"/>
        <v>1</v>
      </c>
      <c r="AO42" s="29" t="b">
        <f t="shared" si="5"/>
        <v>1</v>
      </c>
      <c r="AP42" s="29" t="b">
        <f t="shared" si="6"/>
        <v>1</v>
      </c>
      <c r="AQ42" s="29" t="b">
        <f t="shared" si="7"/>
        <v>0</v>
      </c>
      <c r="AR42" s="29" t="b">
        <f t="shared" si="8"/>
        <v>1</v>
      </c>
      <c r="AS42" s="29" t="b">
        <f t="shared" si="9"/>
        <v>1</v>
      </c>
      <c r="AT42" s="29" t="b">
        <f t="shared" si="10"/>
        <v>1</v>
      </c>
      <c r="AU42" s="29" t="b">
        <f t="shared" si="11"/>
        <v>0</v>
      </c>
      <c r="AV42" s="29" t="b">
        <f t="shared" si="12"/>
        <v>0</v>
      </c>
      <c r="AW42" s="29" t="s">
        <v>3357</v>
      </c>
      <c r="AX42" s="29" t="s">
        <v>3541</v>
      </c>
      <c r="AY42" s="29" t="s">
        <v>3243</v>
      </c>
    </row>
    <row r="43" spans="1:51" ht="45" customHeight="1" x14ac:dyDescent="0.25">
      <c r="A43" s="29">
        <f t="shared" si="16"/>
        <v>41</v>
      </c>
      <c r="B43" s="9">
        <v>5</v>
      </c>
      <c r="C43" s="10" t="s">
        <v>32</v>
      </c>
      <c r="D43" s="10">
        <v>1.44</v>
      </c>
      <c r="E43" s="10"/>
      <c r="F43" s="10"/>
      <c r="G43" s="10"/>
      <c r="H43" s="11" t="s">
        <v>3222</v>
      </c>
      <c r="I43" s="10">
        <f t="shared" si="23"/>
        <v>5</v>
      </c>
      <c r="J43" s="10" t="str">
        <f t="shared" si="24"/>
        <v>alprostadil</v>
      </c>
      <c r="K43" s="10">
        <f t="shared" ref="K43" si="30">IF(D43="",0.014,D43)</f>
        <v>1.44</v>
      </c>
      <c r="L43" s="10" t="s">
        <v>35</v>
      </c>
      <c r="M43" s="10" t="str">
        <f t="shared" si="26"/>
        <v>glucose 10%</v>
      </c>
      <c r="N43" s="10">
        <f t="shared" si="28"/>
        <v>12</v>
      </c>
      <c r="O43" s="16">
        <f t="shared" si="29"/>
        <v>0.5</v>
      </c>
      <c r="P43" s="17">
        <v>200</v>
      </c>
      <c r="Q43" s="12" t="s">
        <v>3215</v>
      </c>
      <c r="R43" s="12" t="s">
        <v>41</v>
      </c>
      <c r="S43" s="12" t="s">
        <v>38</v>
      </c>
      <c r="T43" s="15">
        <v>2.88</v>
      </c>
      <c r="U43" s="15">
        <v>9.1199999999999992</v>
      </c>
      <c r="V43" s="30">
        <v>5</v>
      </c>
      <c r="W43" s="31" t="s">
        <v>32</v>
      </c>
      <c r="X43" s="31">
        <v>0.2</v>
      </c>
      <c r="Y43" s="31" t="s">
        <v>35</v>
      </c>
      <c r="Z43" s="31" t="s">
        <v>36</v>
      </c>
      <c r="AA43" s="31">
        <v>12</v>
      </c>
      <c r="AB43" s="32">
        <v>0.5</v>
      </c>
      <c r="AC43" s="33">
        <v>28</v>
      </c>
      <c r="AD43" s="31" t="s">
        <v>3215</v>
      </c>
      <c r="AE43" s="31" t="s">
        <v>41</v>
      </c>
      <c r="AF43" s="31" t="s">
        <v>38</v>
      </c>
      <c r="AG43" s="31">
        <v>0.4</v>
      </c>
      <c r="AH43" s="31">
        <v>11.6</v>
      </c>
      <c r="AI43" s="29" t="b">
        <f t="shared" si="15"/>
        <v>0</v>
      </c>
      <c r="AJ43" s="29" t="b">
        <f t="shared" si="0"/>
        <v>1</v>
      </c>
      <c r="AK43" s="29" t="b">
        <f t="shared" si="1"/>
        <v>1</v>
      </c>
      <c r="AL43" s="29" t="b">
        <f t="shared" si="2"/>
        <v>0</v>
      </c>
      <c r="AM43" s="29" t="b">
        <f t="shared" si="3"/>
        <v>1</v>
      </c>
      <c r="AN43" s="29" t="b">
        <f t="shared" si="4"/>
        <v>1</v>
      </c>
      <c r="AO43" s="29" t="b">
        <f t="shared" si="5"/>
        <v>1</v>
      </c>
      <c r="AP43" s="29" t="b">
        <f t="shared" si="6"/>
        <v>1</v>
      </c>
      <c r="AQ43" s="29" t="b">
        <f t="shared" si="7"/>
        <v>0</v>
      </c>
      <c r="AR43" s="29" t="b">
        <f t="shared" si="8"/>
        <v>1</v>
      </c>
      <c r="AS43" s="29" t="b">
        <f t="shared" si="9"/>
        <v>1</v>
      </c>
      <c r="AT43" s="29" t="b">
        <f t="shared" si="10"/>
        <v>1</v>
      </c>
      <c r="AU43" s="29" t="b">
        <f t="shared" si="11"/>
        <v>0</v>
      </c>
      <c r="AV43" s="29" t="b">
        <f t="shared" si="12"/>
        <v>0</v>
      </c>
      <c r="AW43" s="29" t="s">
        <v>3544</v>
      </c>
      <c r="AX43" s="29" t="s">
        <v>3545</v>
      </c>
      <c r="AY43" s="29" t="s">
        <v>3245</v>
      </c>
    </row>
    <row r="44" spans="1:51" ht="45" customHeight="1" x14ac:dyDescent="0.25">
      <c r="A44" s="29">
        <f t="shared" si="16"/>
        <v>42</v>
      </c>
      <c r="B44" s="9">
        <v>1</v>
      </c>
      <c r="C44" s="10" t="s">
        <v>33</v>
      </c>
      <c r="D44" s="10"/>
      <c r="E44" s="10"/>
      <c r="F44" s="10"/>
      <c r="G44" s="10"/>
      <c r="H44" s="11">
        <v>5</v>
      </c>
      <c r="I44" s="10">
        <f t="shared" si="23"/>
        <v>1</v>
      </c>
      <c r="J44" s="10" t="str">
        <f t="shared" si="24"/>
        <v>amiodarone</v>
      </c>
      <c r="K44" s="10">
        <v>7.5</v>
      </c>
      <c r="L44" s="10" t="s">
        <v>35</v>
      </c>
      <c r="M44" s="10" t="str">
        <f t="shared" si="26"/>
        <v>glucose 10%</v>
      </c>
      <c r="N44" s="10">
        <f t="shared" si="28"/>
        <v>12</v>
      </c>
      <c r="O44" s="16">
        <f t="shared" si="29"/>
        <v>0.5</v>
      </c>
      <c r="P44" s="17">
        <v>5.2</v>
      </c>
      <c r="Q44" s="12" t="s">
        <v>3214</v>
      </c>
      <c r="R44" s="12" t="s">
        <v>61</v>
      </c>
      <c r="S44" s="12" t="s">
        <v>38</v>
      </c>
      <c r="T44" s="15">
        <f>K44/50</f>
        <v>0.15</v>
      </c>
      <c r="U44" s="15">
        <v>11.85</v>
      </c>
      <c r="V44" s="30">
        <v>1</v>
      </c>
      <c r="W44" s="31" t="s">
        <v>33</v>
      </c>
      <c r="X44" s="31">
        <v>10</v>
      </c>
      <c r="Y44" s="31" t="s">
        <v>35</v>
      </c>
      <c r="Z44" s="31" t="s">
        <v>36</v>
      </c>
      <c r="AA44" s="31">
        <v>12</v>
      </c>
      <c r="AB44" s="32">
        <v>0.5</v>
      </c>
      <c r="AC44" s="33">
        <v>6.9</v>
      </c>
      <c r="AD44" s="31" t="s">
        <v>3214</v>
      </c>
      <c r="AE44" s="31" t="s">
        <v>61</v>
      </c>
      <c r="AF44" s="31" t="s">
        <v>38</v>
      </c>
      <c r="AG44" s="31">
        <v>0.2</v>
      </c>
      <c r="AH44" s="31">
        <v>11.8</v>
      </c>
      <c r="AI44" s="29" t="b">
        <f t="shared" si="15"/>
        <v>0</v>
      </c>
      <c r="AJ44" s="29" t="b">
        <f t="shared" si="0"/>
        <v>1</v>
      </c>
      <c r="AK44" s="29" t="b">
        <f t="shared" si="1"/>
        <v>1</v>
      </c>
      <c r="AL44" s="29" t="b">
        <f t="shared" si="2"/>
        <v>0</v>
      </c>
      <c r="AM44" s="29" t="b">
        <f t="shared" si="3"/>
        <v>1</v>
      </c>
      <c r="AN44" s="29" t="b">
        <f t="shared" si="4"/>
        <v>1</v>
      </c>
      <c r="AO44" s="29" t="b">
        <f t="shared" si="5"/>
        <v>1</v>
      </c>
      <c r="AP44" s="29" t="b">
        <f t="shared" si="6"/>
        <v>1</v>
      </c>
      <c r="AQ44" s="29" t="b">
        <f t="shared" si="7"/>
        <v>0</v>
      </c>
      <c r="AR44" s="29" t="b">
        <f t="shared" si="8"/>
        <v>1</v>
      </c>
      <c r="AS44" s="29" t="b">
        <f t="shared" si="9"/>
        <v>1</v>
      </c>
      <c r="AT44" s="29" t="b">
        <f t="shared" si="10"/>
        <v>1</v>
      </c>
      <c r="AU44" s="29" t="b">
        <f t="shared" si="11"/>
        <v>0</v>
      </c>
      <c r="AV44" s="29" t="b">
        <f t="shared" si="12"/>
        <v>0</v>
      </c>
      <c r="AW44" s="29" t="s">
        <v>3458</v>
      </c>
      <c r="AX44" s="29" t="s">
        <v>3546</v>
      </c>
      <c r="AY44" s="29" t="s">
        <v>3250</v>
      </c>
    </row>
    <row r="45" spans="1:51" ht="45" customHeight="1" x14ac:dyDescent="0.25">
      <c r="A45" s="29">
        <f t="shared" si="16"/>
        <v>43</v>
      </c>
      <c r="B45" s="9">
        <v>1</v>
      </c>
      <c r="C45" s="10" t="s">
        <v>33</v>
      </c>
      <c r="D45" s="10">
        <v>5</v>
      </c>
      <c r="E45" s="10"/>
      <c r="F45" s="10"/>
      <c r="G45" s="10"/>
      <c r="H45" s="11" t="s">
        <v>3222</v>
      </c>
      <c r="I45" s="10">
        <f t="shared" ref="I45:I108" si="31">IF(B45="",1,B45)</f>
        <v>1</v>
      </c>
      <c r="J45" s="10" t="str">
        <f t="shared" ref="J45:J108" si="32">IF(C45="",1,C45)</f>
        <v>amiodarone</v>
      </c>
      <c r="K45" s="10">
        <f t="shared" ref="K45:K63" si="33">IF(D45="",7.2,D45)</f>
        <v>5</v>
      </c>
      <c r="L45" s="10" t="s">
        <v>35</v>
      </c>
      <c r="M45" s="10" t="str">
        <f t="shared" ref="M45:M63" si="34">IF(E45="","glucose 10%",E45)</f>
        <v>glucose 10%</v>
      </c>
      <c r="N45" s="10">
        <f t="shared" si="28"/>
        <v>12</v>
      </c>
      <c r="O45" s="16">
        <f t="shared" si="29"/>
        <v>0.5</v>
      </c>
      <c r="P45" s="17">
        <v>3.5</v>
      </c>
      <c r="Q45" s="12" t="s">
        <v>3214</v>
      </c>
      <c r="R45" s="12" t="s">
        <v>61</v>
      </c>
      <c r="S45" s="12" t="s">
        <v>38</v>
      </c>
      <c r="T45" s="15">
        <f t="shared" ref="T45:T63" si="35">K45/50</f>
        <v>0.1</v>
      </c>
      <c r="U45" s="15">
        <v>11.9</v>
      </c>
      <c r="V45" s="30">
        <v>1</v>
      </c>
      <c r="W45" s="31" t="s">
        <v>33</v>
      </c>
      <c r="X45" s="31">
        <v>10</v>
      </c>
      <c r="Y45" s="31" t="s">
        <v>35</v>
      </c>
      <c r="Z45" s="31" t="s">
        <v>36</v>
      </c>
      <c r="AA45" s="31">
        <v>12</v>
      </c>
      <c r="AB45" s="32">
        <v>0.5</v>
      </c>
      <c r="AC45" s="33">
        <v>6.9</v>
      </c>
      <c r="AD45" s="31" t="s">
        <v>3214</v>
      </c>
      <c r="AE45" s="31" t="s">
        <v>61</v>
      </c>
      <c r="AF45" s="31" t="s">
        <v>38</v>
      </c>
      <c r="AG45" s="31">
        <v>0.2</v>
      </c>
      <c r="AH45" s="31">
        <v>11.8</v>
      </c>
      <c r="AI45" s="29" t="b">
        <f t="shared" si="15"/>
        <v>0</v>
      </c>
      <c r="AJ45" s="29" t="b">
        <f t="shared" si="0"/>
        <v>1</v>
      </c>
      <c r="AK45" s="29" t="b">
        <f t="shared" si="1"/>
        <v>1</v>
      </c>
      <c r="AL45" s="29" t="b">
        <f t="shared" si="2"/>
        <v>0</v>
      </c>
      <c r="AM45" s="29" t="b">
        <f t="shared" si="3"/>
        <v>1</v>
      </c>
      <c r="AN45" s="29" t="b">
        <f t="shared" si="4"/>
        <v>1</v>
      </c>
      <c r="AO45" s="29" t="b">
        <f t="shared" si="5"/>
        <v>1</v>
      </c>
      <c r="AP45" s="29" t="b">
        <f t="shared" si="6"/>
        <v>1</v>
      </c>
      <c r="AQ45" s="29" t="b">
        <f t="shared" si="7"/>
        <v>0</v>
      </c>
      <c r="AR45" s="29" t="b">
        <f t="shared" si="8"/>
        <v>1</v>
      </c>
      <c r="AS45" s="29" t="b">
        <f t="shared" si="9"/>
        <v>1</v>
      </c>
      <c r="AT45" s="29" t="b">
        <f t="shared" si="10"/>
        <v>1</v>
      </c>
      <c r="AU45" s="29" t="b">
        <f t="shared" si="11"/>
        <v>0</v>
      </c>
      <c r="AV45" s="29" t="b">
        <f t="shared" si="12"/>
        <v>0</v>
      </c>
      <c r="AW45" s="29" t="s">
        <v>3458</v>
      </c>
      <c r="AX45" s="29" t="s">
        <v>3546</v>
      </c>
      <c r="AY45" s="29" t="s">
        <v>3250</v>
      </c>
    </row>
    <row r="46" spans="1:51" ht="45" customHeight="1" x14ac:dyDescent="0.25">
      <c r="A46" s="29">
        <f t="shared" si="16"/>
        <v>44</v>
      </c>
      <c r="B46" s="9">
        <v>1</v>
      </c>
      <c r="C46" s="10" t="s">
        <v>33</v>
      </c>
      <c r="D46" s="10">
        <v>5</v>
      </c>
      <c r="E46" s="10" t="s">
        <v>20</v>
      </c>
      <c r="F46" s="10"/>
      <c r="G46" s="10"/>
      <c r="H46" s="11" t="s">
        <v>3222</v>
      </c>
      <c r="I46" s="10">
        <f t="shared" si="31"/>
        <v>1</v>
      </c>
      <c r="J46" s="10" t="str">
        <f t="shared" si="32"/>
        <v>amiodarone</v>
      </c>
      <c r="K46" s="10">
        <f t="shared" si="33"/>
        <v>5</v>
      </c>
      <c r="L46" s="10" t="s">
        <v>35</v>
      </c>
      <c r="M46" s="10" t="str">
        <f t="shared" si="34"/>
        <v>glucose 5%</v>
      </c>
      <c r="N46" s="10">
        <f t="shared" si="28"/>
        <v>12</v>
      </c>
      <c r="O46" s="16">
        <f t="shared" si="29"/>
        <v>0.5</v>
      </c>
      <c r="P46" s="17">
        <v>3.5</v>
      </c>
      <c r="Q46" s="12" t="s">
        <v>3214</v>
      </c>
      <c r="R46" s="12" t="s">
        <v>61</v>
      </c>
      <c r="S46" s="12" t="s">
        <v>38</v>
      </c>
      <c r="T46" s="15">
        <f t="shared" si="35"/>
        <v>0.1</v>
      </c>
      <c r="U46" s="15">
        <v>11.9</v>
      </c>
      <c r="V46" s="30">
        <v>1</v>
      </c>
      <c r="W46" s="31" t="s">
        <v>33</v>
      </c>
      <c r="X46" s="31">
        <v>10</v>
      </c>
      <c r="Y46" s="31" t="s">
        <v>35</v>
      </c>
      <c r="Z46" s="31" t="s">
        <v>20</v>
      </c>
      <c r="AA46" s="31">
        <v>12</v>
      </c>
      <c r="AB46" s="32">
        <v>0.5</v>
      </c>
      <c r="AC46" s="33">
        <v>6.9</v>
      </c>
      <c r="AD46" s="31" t="s">
        <v>3214</v>
      </c>
      <c r="AE46" s="31" t="s">
        <v>61</v>
      </c>
      <c r="AF46" s="31" t="s">
        <v>38</v>
      </c>
      <c r="AG46" s="31">
        <v>0.2</v>
      </c>
      <c r="AH46" s="31">
        <v>11.8</v>
      </c>
      <c r="AI46" s="29" t="b">
        <f t="shared" si="15"/>
        <v>0</v>
      </c>
      <c r="AJ46" s="29" t="b">
        <f t="shared" si="0"/>
        <v>1</v>
      </c>
      <c r="AK46" s="29" t="b">
        <f t="shared" si="1"/>
        <v>1</v>
      </c>
      <c r="AL46" s="29" t="b">
        <f t="shared" si="2"/>
        <v>0</v>
      </c>
      <c r="AM46" s="29" t="b">
        <f t="shared" si="3"/>
        <v>1</v>
      </c>
      <c r="AN46" s="29" t="b">
        <f t="shared" si="4"/>
        <v>1</v>
      </c>
      <c r="AO46" s="29" t="b">
        <f t="shared" si="5"/>
        <v>1</v>
      </c>
      <c r="AP46" s="29" t="b">
        <f t="shared" si="6"/>
        <v>1</v>
      </c>
      <c r="AQ46" s="29" t="b">
        <f t="shared" si="7"/>
        <v>0</v>
      </c>
      <c r="AR46" s="29" t="b">
        <f t="shared" si="8"/>
        <v>1</v>
      </c>
      <c r="AS46" s="29" t="b">
        <f t="shared" si="9"/>
        <v>1</v>
      </c>
      <c r="AT46" s="29" t="b">
        <f t="shared" si="10"/>
        <v>1</v>
      </c>
      <c r="AU46" s="29" t="b">
        <f t="shared" si="11"/>
        <v>0</v>
      </c>
      <c r="AV46" s="29" t="b">
        <f t="shared" si="12"/>
        <v>0</v>
      </c>
      <c r="AW46" s="29" t="s">
        <v>3459</v>
      </c>
      <c r="AX46" s="29" t="s">
        <v>3547</v>
      </c>
      <c r="AY46" s="29" t="s">
        <v>3250</v>
      </c>
    </row>
    <row r="47" spans="1:51" ht="45" customHeight="1" x14ac:dyDescent="0.25">
      <c r="A47" s="29">
        <f t="shared" si="16"/>
        <v>45</v>
      </c>
      <c r="B47" s="9">
        <v>1</v>
      </c>
      <c r="C47" s="10" t="s">
        <v>33</v>
      </c>
      <c r="D47" s="10">
        <v>5</v>
      </c>
      <c r="E47" s="10" t="s">
        <v>20</v>
      </c>
      <c r="F47" s="10"/>
      <c r="G47" s="10">
        <v>1</v>
      </c>
      <c r="H47" s="11" t="s">
        <v>3222</v>
      </c>
      <c r="I47" s="10">
        <f t="shared" si="31"/>
        <v>1</v>
      </c>
      <c r="J47" s="10" t="str">
        <f t="shared" si="32"/>
        <v>amiodarone</v>
      </c>
      <c r="K47" s="10">
        <f t="shared" si="33"/>
        <v>5</v>
      </c>
      <c r="L47" s="10" t="s">
        <v>35</v>
      </c>
      <c r="M47" s="10" t="str">
        <f t="shared" si="34"/>
        <v>glucose 5%</v>
      </c>
      <c r="N47" s="10">
        <f t="shared" si="28"/>
        <v>12</v>
      </c>
      <c r="O47" s="16">
        <f t="shared" si="29"/>
        <v>1</v>
      </c>
      <c r="P47" s="17">
        <v>6.9</v>
      </c>
      <c r="Q47" s="12" t="s">
        <v>3214</v>
      </c>
      <c r="R47" s="12" t="s">
        <v>61</v>
      </c>
      <c r="S47" s="12" t="s">
        <v>40</v>
      </c>
      <c r="T47" s="15">
        <f t="shared" si="35"/>
        <v>0.1</v>
      </c>
      <c r="U47" s="15">
        <v>11.9</v>
      </c>
      <c r="V47" s="30">
        <v>1</v>
      </c>
      <c r="W47" s="31" t="s">
        <v>33</v>
      </c>
      <c r="X47" s="31">
        <v>10</v>
      </c>
      <c r="Y47" s="31" t="s">
        <v>35</v>
      </c>
      <c r="Z47" s="31" t="s">
        <v>20</v>
      </c>
      <c r="AA47" s="31">
        <v>12</v>
      </c>
      <c r="AB47" s="32">
        <v>1</v>
      </c>
      <c r="AC47" s="33">
        <v>14</v>
      </c>
      <c r="AD47" s="31" t="s">
        <v>3214</v>
      </c>
      <c r="AE47" s="31" t="s">
        <v>61</v>
      </c>
      <c r="AF47" s="31" t="s">
        <v>40</v>
      </c>
      <c r="AG47" s="31">
        <v>0.2</v>
      </c>
      <c r="AH47" s="31">
        <v>11.8</v>
      </c>
      <c r="AI47" s="29" t="b">
        <f t="shared" si="15"/>
        <v>0</v>
      </c>
      <c r="AJ47" s="29" t="b">
        <f t="shared" si="0"/>
        <v>1</v>
      </c>
      <c r="AK47" s="29" t="b">
        <f t="shared" si="1"/>
        <v>1</v>
      </c>
      <c r="AL47" s="29" t="b">
        <f t="shared" si="2"/>
        <v>0</v>
      </c>
      <c r="AM47" s="29" t="b">
        <f t="shared" si="3"/>
        <v>1</v>
      </c>
      <c r="AN47" s="29" t="b">
        <f t="shared" si="4"/>
        <v>1</v>
      </c>
      <c r="AO47" s="29" t="b">
        <f t="shared" si="5"/>
        <v>1</v>
      </c>
      <c r="AP47" s="29" t="b">
        <f t="shared" si="6"/>
        <v>1</v>
      </c>
      <c r="AQ47" s="29" t="b">
        <f t="shared" si="7"/>
        <v>0</v>
      </c>
      <c r="AR47" s="29" t="b">
        <f t="shared" si="8"/>
        <v>1</v>
      </c>
      <c r="AS47" s="29" t="b">
        <f t="shared" si="9"/>
        <v>1</v>
      </c>
      <c r="AT47" s="29" t="b">
        <f t="shared" si="10"/>
        <v>1</v>
      </c>
      <c r="AU47" s="29" t="b">
        <f t="shared" si="11"/>
        <v>0</v>
      </c>
      <c r="AV47" s="29" t="b">
        <f t="shared" si="12"/>
        <v>0</v>
      </c>
      <c r="AW47" s="29" t="s">
        <v>3460</v>
      </c>
      <c r="AX47" s="29" t="s">
        <v>3548</v>
      </c>
      <c r="AY47" s="29" t="s">
        <v>3250</v>
      </c>
    </row>
    <row r="48" spans="1:51" ht="45" customHeight="1" x14ac:dyDescent="0.25">
      <c r="A48" s="29">
        <f t="shared" si="16"/>
        <v>46</v>
      </c>
      <c r="B48" s="9">
        <v>1</v>
      </c>
      <c r="C48" s="10" t="s">
        <v>33</v>
      </c>
      <c r="D48" s="10">
        <v>5</v>
      </c>
      <c r="E48" s="10" t="s">
        <v>20</v>
      </c>
      <c r="F48" s="10">
        <v>24</v>
      </c>
      <c r="G48" s="10"/>
      <c r="H48" s="11" t="s">
        <v>3222</v>
      </c>
      <c r="I48" s="10">
        <f t="shared" si="31"/>
        <v>1</v>
      </c>
      <c r="J48" s="10" t="str">
        <f t="shared" si="32"/>
        <v>amiodarone</v>
      </c>
      <c r="K48" s="10">
        <f t="shared" si="33"/>
        <v>5</v>
      </c>
      <c r="L48" s="10" t="s">
        <v>35</v>
      </c>
      <c r="M48" s="10" t="str">
        <f t="shared" si="34"/>
        <v>glucose 5%</v>
      </c>
      <c r="N48" s="10">
        <f t="shared" si="28"/>
        <v>24</v>
      </c>
      <c r="O48" s="16">
        <f t="shared" si="29"/>
        <v>0.5</v>
      </c>
      <c r="P48" s="17">
        <v>1.7</v>
      </c>
      <c r="Q48" s="12" t="s">
        <v>3214</v>
      </c>
      <c r="R48" s="12" t="s">
        <v>61</v>
      </c>
      <c r="S48" s="12" t="s">
        <v>39</v>
      </c>
      <c r="T48" s="15">
        <f t="shared" si="35"/>
        <v>0.1</v>
      </c>
      <c r="U48" s="15">
        <v>23.9</v>
      </c>
      <c r="V48" s="30">
        <v>1</v>
      </c>
      <c r="W48" s="31" t="s">
        <v>33</v>
      </c>
      <c r="X48" s="31">
        <v>10</v>
      </c>
      <c r="Y48" s="31" t="s">
        <v>35</v>
      </c>
      <c r="Z48" s="31" t="s">
        <v>20</v>
      </c>
      <c r="AA48" s="31">
        <v>24</v>
      </c>
      <c r="AB48" s="32">
        <v>0.5</v>
      </c>
      <c r="AC48" s="33">
        <v>3.5</v>
      </c>
      <c r="AD48" s="31" t="s">
        <v>3214</v>
      </c>
      <c r="AE48" s="31" t="s">
        <v>61</v>
      </c>
      <c r="AF48" s="31" t="s">
        <v>39</v>
      </c>
      <c r="AG48" s="31">
        <v>0.2</v>
      </c>
      <c r="AH48" s="31">
        <v>23.8</v>
      </c>
      <c r="AI48" s="29" t="b">
        <f t="shared" si="15"/>
        <v>0</v>
      </c>
      <c r="AJ48" s="29" t="b">
        <f t="shared" si="0"/>
        <v>1</v>
      </c>
      <c r="AK48" s="29" t="b">
        <f t="shared" si="1"/>
        <v>1</v>
      </c>
      <c r="AL48" s="29" t="b">
        <f t="shared" si="2"/>
        <v>0</v>
      </c>
      <c r="AM48" s="29" t="b">
        <f t="shared" si="3"/>
        <v>1</v>
      </c>
      <c r="AN48" s="29" t="b">
        <f t="shared" si="4"/>
        <v>1</v>
      </c>
      <c r="AO48" s="29" t="b">
        <f t="shared" si="5"/>
        <v>1</v>
      </c>
      <c r="AP48" s="29" t="b">
        <f t="shared" si="6"/>
        <v>1</v>
      </c>
      <c r="AQ48" s="29" t="b">
        <f t="shared" si="7"/>
        <v>0</v>
      </c>
      <c r="AR48" s="29" t="b">
        <f t="shared" si="8"/>
        <v>1</v>
      </c>
      <c r="AS48" s="29" t="b">
        <f t="shared" si="9"/>
        <v>1</v>
      </c>
      <c r="AT48" s="29" t="b">
        <f t="shared" si="10"/>
        <v>1</v>
      </c>
      <c r="AU48" s="29" t="b">
        <f t="shared" si="11"/>
        <v>0</v>
      </c>
      <c r="AV48" s="29" t="b">
        <f t="shared" si="12"/>
        <v>0</v>
      </c>
      <c r="AW48" s="29" t="s">
        <v>3461</v>
      </c>
      <c r="AX48" s="29" t="s">
        <v>3549</v>
      </c>
      <c r="AY48" s="29" t="s">
        <v>3250</v>
      </c>
    </row>
    <row r="49" spans="1:51" ht="45" customHeight="1" x14ac:dyDescent="0.25">
      <c r="A49" s="29">
        <f t="shared" si="16"/>
        <v>47</v>
      </c>
      <c r="B49" s="9">
        <v>1</v>
      </c>
      <c r="C49" s="10" t="s">
        <v>33</v>
      </c>
      <c r="D49" s="10">
        <v>5</v>
      </c>
      <c r="E49" s="10" t="s">
        <v>20</v>
      </c>
      <c r="F49" s="10">
        <v>24</v>
      </c>
      <c r="G49" s="10">
        <v>1</v>
      </c>
      <c r="H49" s="11" t="s">
        <v>3222</v>
      </c>
      <c r="I49" s="10">
        <f t="shared" si="31"/>
        <v>1</v>
      </c>
      <c r="J49" s="10" t="str">
        <f t="shared" si="32"/>
        <v>amiodarone</v>
      </c>
      <c r="K49" s="10">
        <f t="shared" si="33"/>
        <v>5</v>
      </c>
      <c r="L49" s="10" t="s">
        <v>35</v>
      </c>
      <c r="M49" s="10" t="str">
        <f t="shared" si="34"/>
        <v>glucose 5%</v>
      </c>
      <c r="N49" s="10">
        <f t="shared" si="28"/>
        <v>24</v>
      </c>
      <c r="O49" s="16">
        <f t="shared" si="29"/>
        <v>1</v>
      </c>
      <c r="P49" s="17">
        <v>3.5</v>
      </c>
      <c r="Q49" s="12" t="s">
        <v>3214</v>
      </c>
      <c r="R49" s="12" t="s">
        <v>61</v>
      </c>
      <c r="S49" s="12" t="s">
        <v>38</v>
      </c>
      <c r="T49" s="15">
        <f t="shared" si="35"/>
        <v>0.1</v>
      </c>
      <c r="U49" s="15">
        <v>23.9</v>
      </c>
      <c r="V49" s="30">
        <v>1</v>
      </c>
      <c r="W49" s="31" t="s">
        <v>33</v>
      </c>
      <c r="X49" s="39">
        <v>10</v>
      </c>
      <c r="Y49" s="31" t="s">
        <v>35</v>
      </c>
      <c r="Z49" s="31" t="s">
        <v>20</v>
      </c>
      <c r="AA49" s="31">
        <v>24</v>
      </c>
      <c r="AB49" s="32">
        <v>1</v>
      </c>
      <c r="AC49" s="33">
        <v>6.9</v>
      </c>
      <c r="AD49" s="31" t="s">
        <v>3214</v>
      </c>
      <c r="AE49" s="31" t="s">
        <v>61</v>
      </c>
      <c r="AF49" s="31" t="s">
        <v>38</v>
      </c>
      <c r="AG49" s="31">
        <v>0.2</v>
      </c>
      <c r="AH49" s="31">
        <v>23.8</v>
      </c>
      <c r="AI49" s="29" t="b">
        <f t="shared" si="15"/>
        <v>0</v>
      </c>
      <c r="AJ49" s="29" t="b">
        <f t="shared" si="0"/>
        <v>1</v>
      </c>
      <c r="AK49" s="29" t="b">
        <f t="shared" si="1"/>
        <v>1</v>
      </c>
      <c r="AL49" s="29" t="b">
        <f t="shared" si="2"/>
        <v>0</v>
      </c>
      <c r="AM49" s="29" t="b">
        <f t="shared" si="3"/>
        <v>1</v>
      </c>
      <c r="AN49" s="29" t="b">
        <f t="shared" si="4"/>
        <v>1</v>
      </c>
      <c r="AO49" s="29" t="b">
        <f t="shared" si="5"/>
        <v>1</v>
      </c>
      <c r="AP49" s="29" t="b">
        <f t="shared" si="6"/>
        <v>1</v>
      </c>
      <c r="AQ49" s="29" t="b">
        <f t="shared" si="7"/>
        <v>0</v>
      </c>
      <c r="AR49" s="29" t="b">
        <f t="shared" si="8"/>
        <v>1</v>
      </c>
      <c r="AS49" s="29" t="b">
        <f t="shared" si="9"/>
        <v>1</v>
      </c>
      <c r="AT49" s="29" t="b">
        <f t="shared" si="10"/>
        <v>1</v>
      </c>
      <c r="AU49" s="29" t="b">
        <f t="shared" si="11"/>
        <v>0</v>
      </c>
      <c r="AV49" s="29" t="b">
        <f t="shared" si="12"/>
        <v>0</v>
      </c>
      <c r="AW49" s="29" t="s">
        <v>3462</v>
      </c>
      <c r="AX49" s="29" t="s">
        <v>3550</v>
      </c>
      <c r="AY49" s="29" t="s">
        <v>3250</v>
      </c>
    </row>
    <row r="50" spans="1:51" ht="45" customHeight="1" x14ac:dyDescent="0.25">
      <c r="A50" s="29">
        <f t="shared" si="16"/>
        <v>48</v>
      </c>
      <c r="B50" s="9">
        <v>1</v>
      </c>
      <c r="C50" s="10" t="s">
        <v>33</v>
      </c>
      <c r="D50" s="10"/>
      <c r="E50" s="10" t="s">
        <v>20</v>
      </c>
      <c r="F50" s="10"/>
      <c r="G50" s="10"/>
      <c r="H50" s="11">
        <v>5</v>
      </c>
      <c r="I50" s="10">
        <f t="shared" si="31"/>
        <v>1</v>
      </c>
      <c r="J50" s="10" t="str">
        <f t="shared" si="32"/>
        <v>amiodarone</v>
      </c>
      <c r="K50" s="10">
        <v>7.5</v>
      </c>
      <c r="L50" s="10" t="s">
        <v>35</v>
      </c>
      <c r="M50" s="10" t="str">
        <f t="shared" si="34"/>
        <v>glucose 5%</v>
      </c>
      <c r="N50" s="10">
        <f t="shared" si="28"/>
        <v>12</v>
      </c>
      <c r="O50" s="16">
        <f t="shared" si="29"/>
        <v>0.5</v>
      </c>
      <c r="P50" s="17">
        <v>5.2</v>
      </c>
      <c r="Q50" s="12" t="s">
        <v>3214</v>
      </c>
      <c r="R50" s="12" t="s">
        <v>61</v>
      </c>
      <c r="S50" s="12" t="s">
        <v>38</v>
      </c>
      <c r="T50" s="15">
        <f t="shared" si="35"/>
        <v>0.15</v>
      </c>
      <c r="U50" s="15">
        <v>11.85</v>
      </c>
      <c r="V50" s="30">
        <v>1</v>
      </c>
      <c r="W50" s="31" t="s">
        <v>33</v>
      </c>
      <c r="X50" s="39">
        <v>10</v>
      </c>
      <c r="Y50" s="39" t="s">
        <v>35</v>
      </c>
      <c r="Z50" s="39" t="s">
        <v>20</v>
      </c>
      <c r="AA50" s="39">
        <v>12</v>
      </c>
      <c r="AB50" s="40">
        <v>0.5</v>
      </c>
      <c r="AC50" s="33">
        <v>6.9</v>
      </c>
      <c r="AD50" s="31" t="s">
        <v>3214</v>
      </c>
      <c r="AE50" s="31" t="s">
        <v>61</v>
      </c>
      <c r="AF50" s="31" t="s">
        <v>38</v>
      </c>
      <c r="AG50" s="31">
        <v>0.2</v>
      </c>
      <c r="AH50" s="31">
        <v>11.8</v>
      </c>
      <c r="AI50" s="29" t="b">
        <f t="shared" si="15"/>
        <v>0</v>
      </c>
      <c r="AJ50" s="29" t="b">
        <f t="shared" si="0"/>
        <v>1</v>
      </c>
      <c r="AK50" s="29" t="b">
        <f t="shared" si="1"/>
        <v>1</v>
      </c>
      <c r="AL50" s="29" t="b">
        <f t="shared" si="2"/>
        <v>0</v>
      </c>
      <c r="AM50" s="29" t="b">
        <f t="shared" si="3"/>
        <v>1</v>
      </c>
      <c r="AN50" s="29" t="b">
        <f t="shared" si="4"/>
        <v>1</v>
      </c>
      <c r="AO50" s="29" t="b">
        <f t="shared" si="5"/>
        <v>1</v>
      </c>
      <c r="AP50" s="29" t="b">
        <f t="shared" si="6"/>
        <v>1</v>
      </c>
      <c r="AQ50" s="29" t="b">
        <f t="shared" si="7"/>
        <v>0</v>
      </c>
      <c r="AR50" s="29" t="b">
        <f t="shared" si="8"/>
        <v>1</v>
      </c>
      <c r="AS50" s="29" t="b">
        <f t="shared" si="9"/>
        <v>1</v>
      </c>
      <c r="AT50" s="29" t="b">
        <f t="shared" si="10"/>
        <v>1</v>
      </c>
      <c r="AU50" s="29" t="b">
        <f t="shared" si="11"/>
        <v>0</v>
      </c>
      <c r="AV50" s="29" t="b">
        <f t="shared" si="12"/>
        <v>0</v>
      </c>
      <c r="AW50" s="29" t="s">
        <v>3459</v>
      </c>
      <c r="AX50" s="29" t="s">
        <v>3547</v>
      </c>
      <c r="AY50" s="29" t="s">
        <v>3250</v>
      </c>
    </row>
    <row r="51" spans="1:51" ht="45" customHeight="1" x14ac:dyDescent="0.25">
      <c r="A51" s="29">
        <f t="shared" si="16"/>
        <v>49</v>
      </c>
      <c r="B51" s="9">
        <v>1</v>
      </c>
      <c r="C51" s="10" t="s">
        <v>33</v>
      </c>
      <c r="D51" s="10"/>
      <c r="E51" s="10"/>
      <c r="F51" s="10">
        <v>24</v>
      </c>
      <c r="G51" s="10"/>
      <c r="H51" s="11">
        <v>2.5</v>
      </c>
      <c r="I51" s="10">
        <f t="shared" si="31"/>
        <v>1</v>
      </c>
      <c r="J51" s="10" t="str">
        <f t="shared" si="32"/>
        <v>amiodarone</v>
      </c>
      <c r="K51" s="10">
        <v>14.5</v>
      </c>
      <c r="L51" s="10" t="s">
        <v>35</v>
      </c>
      <c r="M51" s="10" t="str">
        <f t="shared" si="34"/>
        <v>glucose 10%</v>
      </c>
      <c r="N51" s="10">
        <f t="shared" si="28"/>
        <v>24</v>
      </c>
      <c r="O51" s="16">
        <f t="shared" si="29"/>
        <v>0.5</v>
      </c>
      <c r="P51" s="17">
        <v>5</v>
      </c>
      <c r="Q51" s="12" t="s">
        <v>3214</v>
      </c>
      <c r="R51" s="12" t="s">
        <v>61</v>
      </c>
      <c r="S51" s="12" t="s">
        <v>39</v>
      </c>
      <c r="T51" s="15">
        <f t="shared" si="35"/>
        <v>0.28999999999999998</v>
      </c>
      <c r="U51" s="15">
        <v>23.71</v>
      </c>
      <c r="V51" s="30">
        <v>1</v>
      </c>
      <c r="W51" s="31" t="s">
        <v>33</v>
      </c>
      <c r="X51" s="39">
        <v>15</v>
      </c>
      <c r="Y51" s="39" t="s">
        <v>35</v>
      </c>
      <c r="Z51" s="39" t="s">
        <v>36</v>
      </c>
      <c r="AA51" s="39">
        <v>24</v>
      </c>
      <c r="AB51" s="40">
        <v>0.5</v>
      </c>
      <c r="AC51" s="33">
        <v>5.2</v>
      </c>
      <c r="AD51" s="31" t="s">
        <v>3214</v>
      </c>
      <c r="AE51" s="31" t="s">
        <v>61</v>
      </c>
      <c r="AF51" s="31" t="s">
        <v>39</v>
      </c>
      <c r="AG51" s="31">
        <v>0.3</v>
      </c>
      <c r="AH51" s="31">
        <v>23.7</v>
      </c>
      <c r="AI51" s="29" t="b">
        <f t="shared" si="15"/>
        <v>0</v>
      </c>
      <c r="AJ51" s="29" t="b">
        <f t="shared" si="0"/>
        <v>1</v>
      </c>
      <c r="AK51" s="29" t="b">
        <f t="shared" si="1"/>
        <v>1</v>
      </c>
      <c r="AL51" s="29" t="b">
        <f t="shared" si="2"/>
        <v>0</v>
      </c>
      <c r="AM51" s="29" t="b">
        <f t="shared" si="3"/>
        <v>1</v>
      </c>
      <c r="AN51" s="29" t="b">
        <f t="shared" si="4"/>
        <v>1</v>
      </c>
      <c r="AO51" s="29" t="b">
        <f t="shared" si="5"/>
        <v>1</v>
      </c>
      <c r="AP51" s="29" t="b">
        <f t="shared" si="6"/>
        <v>1</v>
      </c>
      <c r="AQ51" s="29" t="b">
        <f t="shared" si="7"/>
        <v>0</v>
      </c>
      <c r="AR51" s="29" t="b">
        <f t="shared" si="8"/>
        <v>1</v>
      </c>
      <c r="AS51" s="29" t="b">
        <f t="shared" si="9"/>
        <v>1</v>
      </c>
      <c r="AT51" s="29" t="b">
        <f t="shared" si="10"/>
        <v>1</v>
      </c>
      <c r="AU51" s="29" t="b">
        <f t="shared" si="11"/>
        <v>0</v>
      </c>
      <c r="AV51" s="29" t="b">
        <f t="shared" si="12"/>
        <v>0</v>
      </c>
      <c r="AW51" s="29" t="s">
        <v>3551</v>
      </c>
      <c r="AX51" s="29" t="s">
        <v>3552</v>
      </c>
      <c r="AY51" s="29" t="s">
        <v>3250</v>
      </c>
    </row>
    <row r="52" spans="1:51" ht="45" customHeight="1" x14ac:dyDescent="0.25">
      <c r="A52" s="29">
        <f t="shared" si="16"/>
        <v>50</v>
      </c>
      <c r="B52" s="9">
        <v>1</v>
      </c>
      <c r="C52" s="10" t="s">
        <v>33</v>
      </c>
      <c r="D52" s="10"/>
      <c r="E52" s="10"/>
      <c r="F52" s="10"/>
      <c r="G52" s="10">
        <v>1</v>
      </c>
      <c r="H52" s="11">
        <v>10</v>
      </c>
      <c r="I52" s="10">
        <f t="shared" si="31"/>
        <v>1</v>
      </c>
      <c r="J52" s="10" t="str">
        <f t="shared" si="32"/>
        <v>amiodarone</v>
      </c>
      <c r="K52" s="10">
        <v>14.5</v>
      </c>
      <c r="L52" s="10" t="s">
        <v>35</v>
      </c>
      <c r="M52" s="10" t="str">
        <f t="shared" si="34"/>
        <v>glucose 10%</v>
      </c>
      <c r="N52" s="10">
        <f t="shared" si="28"/>
        <v>12</v>
      </c>
      <c r="O52" s="16">
        <f t="shared" si="29"/>
        <v>1</v>
      </c>
      <c r="P52" s="17">
        <v>20</v>
      </c>
      <c r="Q52" s="12" t="s">
        <v>3214</v>
      </c>
      <c r="R52" s="12" t="s">
        <v>61</v>
      </c>
      <c r="S52" s="12" t="s">
        <v>40</v>
      </c>
      <c r="T52" s="15">
        <f t="shared" si="35"/>
        <v>0.28999999999999998</v>
      </c>
      <c r="U52" s="15">
        <v>11.71</v>
      </c>
      <c r="V52" s="30">
        <v>1</v>
      </c>
      <c r="W52" s="31" t="s">
        <v>33</v>
      </c>
      <c r="X52" s="39">
        <v>10</v>
      </c>
      <c r="Y52" s="39" t="s">
        <v>35</v>
      </c>
      <c r="Z52" s="39" t="s">
        <v>36</v>
      </c>
      <c r="AA52" s="39">
        <v>12</v>
      </c>
      <c r="AB52" s="40">
        <v>1</v>
      </c>
      <c r="AC52" s="33">
        <v>14</v>
      </c>
      <c r="AD52" s="31" t="s">
        <v>3214</v>
      </c>
      <c r="AE52" s="31" t="s">
        <v>61</v>
      </c>
      <c r="AF52" s="31" t="s">
        <v>40</v>
      </c>
      <c r="AG52" s="31">
        <v>0.2</v>
      </c>
      <c r="AH52" s="31">
        <v>11.8</v>
      </c>
      <c r="AI52" s="29" t="b">
        <f t="shared" si="15"/>
        <v>0</v>
      </c>
      <c r="AJ52" s="29" t="b">
        <f t="shared" si="0"/>
        <v>1</v>
      </c>
      <c r="AK52" s="29" t="b">
        <f t="shared" si="1"/>
        <v>1</v>
      </c>
      <c r="AL52" s="29" t="b">
        <f t="shared" si="2"/>
        <v>0</v>
      </c>
      <c r="AM52" s="29" t="b">
        <f t="shared" si="3"/>
        <v>1</v>
      </c>
      <c r="AN52" s="29" t="b">
        <f t="shared" si="4"/>
        <v>1</v>
      </c>
      <c r="AO52" s="29" t="b">
        <f t="shared" si="5"/>
        <v>1</v>
      </c>
      <c r="AP52" s="29" t="b">
        <f t="shared" si="6"/>
        <v>1</v>
      </c>
      <c r="AQ52" s="29" t="b">
        <f t="shared" si="7"/>
        <v>0</v>
      </c>
      <c r="AR52" s="29" t="b">
        <f t="shared" si="8"/>
        <v>1</v>
      </c>
      <c r="AS52" s="29" t="b">
        <f t="shared" si="9"/>
        <v>1</v>
      </c>
      <c r="AT52" s="29" t="b">
        <f t="shared" si="10"/>
        <v>1</v>
      </c>
      <c r="AU52" s="29" t="b">
        <f t="shared" si="11"/>
        <v>0</v>
      </c>
      <c r="AV52" s="29" t="b">
        <f t="shared" si="12"/>
        <v>0</v>
      </c>
      <c r="AW52" s="29" t="s">
        <v>3464</v>
      </c>
      <c r="AX52" s="29" t="s">
        <v>3553</v>
      </c>
      <c r="AY52" s="29" t="s">
        <v>3250</v>
      </c>
    </row>
    <row r="53" spans="1:51" ht="45" customHeight="1" x14ac:dyDescent="0.25">
      <c r="A53" s="29">
        <f t="shared" si="16"/>
        <v>51</v>
      </c>
      <c r="B53" s="9">
        <v>1</v>
      </c>
      <c r="C53" s="10" t="s">
        <v>33</v>
      </c>
      <c r="D53" s="10">
        <v>5</v>
      </c>
      <c r="E53" s="10"/>
      <c r="F53" s="10">
        <v>24</v>
      </c>
      <c r="G53" s="10"/>
      <c r="H53" s="11" t="s">
        <v>3222</v>
      </c>
      <c r="I53" s="10">
        <f t="shared" si="31"/>
        <v>1</v>
      </c>
      <c r="J53" s="10" t="str">
        <f t="shared" si="32"/>
        <v>amiodarone</v>
      </c>
      <c r="K53" s="10">
        <f t="shared" si="33"/>
        <v>5</v>
      </c>
      <c r="L53" s="10" t="s">
        <v>35</v>
      </c>
      <c r="M53" s="10" t="str">
        <f t="shared" si="34"/>
        <v>glucose 10%</v>
      </c>
      <c r="N53" s="10">
        <f t="shared" si="28"/>
        <v>24</v>
      </c>
      <c r="O53" s="16">
        <f t="shared" si="29"/>
        <v>0.5</v>
      </c>
      <c r="P53" s="17">
        <v>1.7</v>
      </c>
      <c r="Q53" s="12" t="s">
        <v>3214</v>
      </c>
      <c r="R53" s="12" t="s">
        <v>61</v>
      </c>
      <c r="S53" s="12" t="s">
        <v>39</v>
      </c>
      <c r="T53" s="15">
        <f t="shared" si="35"/>
        <v>0.1</v>
      </c>
      <c r="U53" s="15">
        <v>23.9</v>
      </c>
      <c r="V53" s="30">
        <v>1</v>
      </c>
      <c r="W53" s="31" t="s">
        <v>33</v>
      </c>
      <c r="X53" s="31">
        <v>10</v>
      </c>
      <c r="Y53" s="31" t="s">
        <v>35</v>
      </c>
      <c r="Z53" s="31" t="s">
        <v>36</v>
      </c>
      <c r="AA53" s="31">
        <v>24</v>
      </c>
      <c r="AB53" s="32">
        <v>0.5</v>
      </c>
      <c r="AC53" s="33">
        <v>3.5</v>
      </c>
      <c r="AD53" s="31" t="s">
        <v>3214</v>
      </c>
      <c r="AE53" s="31" t="s">
        <v>61</v>
      </c>
      <c r="AF53" s="31" t="s">
        <v>39</v>
      </c>
      <c r="AG53" s="31">
        <v>0.2</v>
      </c>
      <c r="AH53" s="31">
        <v>23.8</v>
      </c>
      <c r="AI53" s="29" t="b">
        <f t="shared" si="15"/>
        <v>0</v>
      </c>
      <c r="AJ53" s="29" t="b">
        <f t="shared" si="0"/>
        <v>1</v>
      </c>
      <c r="AK53" s="29" t="b">
        <f t="shared" si="1"/>
        <v>1</v>
      </c>
      <c r="AL53" s="29" t="b">
        <f t="shared" si="2"/>
        <v>0</v>
      </c>
      <c r="AM53" s="29" t="b">
        <f t="shared" si="3"/>
        <v>1</v>
      </c>
      <c r="AN53" s="29" t="b">
        <f t="shared" si="4"/>
        <v>1</v>
      </c>
      <c r="AO53" s="29" t="b">
        <f t="shared" si="5"/>
        <v>1</v>
      </c>
      <c r="AP53" s="29" t="b">
        <f t="shared" si="6"/>
        <v>1</v>
      </c>
      <c r="AQ53" s="29" t="b">
        <f t="shared" si="7"/>
        <v>0</v>
      </c>
      <c r="AR53" s="29" t="b">
        <f t="shared" si="8"/>
        <v>1</v>
      </c>
      <c r="AS53" s="29" t="b">
        <f t="shared" si="9"/>
        <v>1</v>
      </c>
      <c r="AT53" s="29" t="b">
        <f t="shared" si="10"/>
        <v>1</v>
      </c>
      <c r="AU53" s="29" t="b">
        <f t="shared" si="11"/>
        <v>0</v>
      </c>
      <c r="AV53" s="29" t="b">
        <f t="shared" si="12"/>
        <v>0</v>
      </c>
      <c r="AW53" s="29" t="s">
        <v>3463</v>
      </c>
      <c r="AX53" s="29" t="s">
        <v>3554</v>
      </c>
      <c r="AY53" s="29" t="s">
        <v>3250</v>
      </c>
    </row>
    <row r="54" spans="1:51" ht="45" customHeight="1" x14ac:dyDescent="0.25">
      <c r="A54" s="29">
        <f t="shared" si="16"/>
        <v>52</v>
      </c>
      <c r="B54" s="9">
        <v>1</v>
      </c>
      <c r="C54" s="10" t="s">
        <v>33</v>
      </c>
      <c r="D54" s="10">
        <v>5</v>
      </c>
      <c r="E54" s="10"/>
      <c r="F54" s="10"/>
      <c r="G54" s="10">
        <v>1</v>
      </c>
      <c r="H54" s="11" t="s">
        <v>3222</v>
      </c>
      <c r="I54" s="10">
        <f t="shared" si="31"/>
        <v>1</v>
      </c>
      <c r="J54" s="10" t="str">
        <f t="shared" si="32"/>
        <v>amiodarone</v>
      </c>
      <c r="K54" s="10">
        <f t="shared" si="33"/>
        <v>5</v>
      </c>
      <c r="L54" s="10" t="s">
        <v>35</v>
      </c>
      <c r="M54" s="10" t="str">
        <f t="shared" si="34"/>
        <v>glucose 10%</v>
      </c>
      <c r="N54" s="10">
        <f t="shared" si="28"/>
        <v>12</v>
      </c>
      <c r="O54" s="16">
        <f t="shared" si="29"/>
        <v>1</v>
      </c>
      <c r="P54" s="17">
        <v>6.9</v>
      </c>
      <c r="Q54" s="12" t="s">
        <v>3214</v>
      </c>
      <c r="R54" s="12" t="s">
        <v>61</v>
      </c>
      <c r="S54" s="12" t="s">
        <v>40</v>
      </c>
      <c r="T54" s="15">
        <f t="shared" si="35"/>
        <v>0.1</v>
      </c>
      <c r="U54" s="15">
        <v>11.9</v>
      </c>
      <c r="V54" s="30">
        <v>1</v>
      </c>
      <c r="W54" s="31" t="s">
        <v>33</v>
      </c>
      <c r="X54" s="31">
        <v>10</v>
      </c>
      <c r="Y54" s="31" t="s">
        <v>35</v>
      </c>
      <c r="Z54" s="31" t="s">
        <v>36</v>
      </c>
      <c r="AA54" s="31">
        <v>12</v>
      </c>
      <c r="AB54" s="32">
        <v>1</v>
      </c>
      <c r="AC54" s="33">
        <v>14</v>
      </c>
      <c r="AD54" s="31" t="s">
        <v>3214</v>
      </c>
      <c r="AE54" s="31" t="s">
        <v>61</v>
      </c>
      <c r="AF54" s="31" t="s">
        <v>40</v>
      </c>
      <c r="AG54" s="31">
        <v>0.2</v>
      </c>
      <c r="AH54" s="31">
        <v>11.8</v>
      </c>
      <c r="AI54" s="29" t="b">
        <f t="shared" si="15"/>
        <v>0</v>
      </c>
      <c r="AJ54" s="29" t="b">
        <f t="shared" si="0"/>
        <v>1</v>
      </c>
      <c r="AK54" s="29" t="b">
        <f t="shared" si="1"/>
        <v>1</v>
      </c>
      <c r="AL54" s="29" t="b">
        <f t="shared" si="2"/>
        <v>0</v>
      </c>
      <c r="AM54" s="29" t="b">
        <f t="shared" si="3"/>
        <v>1</v>
      </c>
      <c r="AN54" s="29" t="b">
        <f t="shared" si="4"/>
        <v>1</v>
      </c>
      <c r="AO54" s="29" t="b">
        <f t="shared" si="5"/>
        <v>1</v>
      </c>
      <c r="AP54" s="29" t="b">
        <f t="shared" si="6"/>
        <v>1</v>
      </c>
      <c r="AQ54" s="29" t="b">
        <f t="shared" si="7"/>
        <v>0</v>
      </c>
      <c r="AR54" s="29" t="b">
        <f t="shared" si="8"/>
        <v>1</v>
      </c>
      <c r="AS54" s="29" t="b">
        <f t="shared" si="9"/>
        <v>1</v>
      </c>
      <c r="AT54" s="29" t="b">
        <f t="shared" si="10"/>
        <v>1</v>
      </c>
      <c r="AU54" s="29" t="b">
        <f t="shared" si="11"/>
        <v>0</v>
      </c>
      <c r="AV54" s="29" t="b">
        <f t="shared" si="12"/>
        <v>0</v>
      </c>
      <c r="AW54" s="29" t="s">
        <v>3464</v>
      </c>
      <c r="AX54" s="29" t="s">
        <v>3553</v>
      </c>
      <c r="AY54" s="29" t="s">
        <v>3250</v>
      </c>
    </row>
    <row r="55" spans="1:51" ht="45" customHeight="1" x14ac:dyDescent="0.25">
      <c r="A55" s="29">
        <f t="shared" si="16"/>
        <v>53</v>
      </c>
      <c r="B55" s="9">
        <v>1</v>
      </c>
      <c r="C55" s="10" t="s">
        <v>33</v>
      </c>
      <c r="D55" s="10">
        <v>5</v>
      </c>
      <c r="E55" s="10"/>
      <c r="F55" s="10">
        <v>24</v>
      </c>
      <c r="G55" s="10">
        <v>1</v>
      </c>
      <c r="H55" s="11" t="s">
        <v>3222</v>
      </c>
      <c r="I55" s="10">
        <f t="shared" si="31"/>
        <v>1</v>
      </c>
      <c r="J55" s="10" t="str">
        <f t="shared" si="32"/>
        <v>amiodarone</v>
      </c>
      <c r="K55" s="10">
        <f t="shared" si="33"/>
        <v>5</v>
      </c>
      <c r="L55" s="10" t="s">
        <v>35</v>
      </c>
      <c r="M55" s="10" t="str">
        <f t="shared" si="34"/>
        <v>glucose 10%</v>
      </c>
      <c r="N55" s="10">
        <f t="shared" si="28"/>
        <v>24</v>
      </c>
      <c r="O55" s="16">
        <f t="shared" si="29"/>
        <v>1</v>
      </c>
      <c r="P55" s="17">
        <v>3.5</v>
      </c>
      <c r="Q55" s="12" t="s">
        <v>3214</v>
      </c>
      <c r="R55" s="12" t="s">
        <v>61</v>
      </c>
      <c r="S55" s="12" t="s">
        <v>38</v>
      </c>
      <c r="T55" s="15">
        <f t="shared" si="35"/>
        <v>0.1</v>
      </c>
      <c r="U55" s="15">
        <v>23.9</v>
      </c>
      <c r="V55" s="30">
        <v>1</v>
      </c>
      <c r="W55" s="31" t="s">
        <v>33</v>
      </c>
      <c r="X55" s="31">
        <v>10</v>
      </c>
      <c r="Y55" s="31" t="s">
        <v>35</v>
      </c>
      <c r="Z55" s="31" t="s">
        <v>36</v>
      </c>
      <c r="AA55" s="31">
        <v>24</v>
      </c>
      <c r="AB55" s="32">
        <v>1</v>
      </c>
      <c r="AC55" s="33">
        <v>6.9</v>
      </c>
      <c r="AD55" s="31" t="s">
        <v>3214</v>
      </c>
      <c r="AE55" s="31" t="s">
        <v>61</v>
      </c>
      <c r="AF55" s="31" t="s">
        <v>38</v>
      </c>
      <c r="AG55" s="31">
        <v>0.2</v>
      </c>
      <c r="AH55" s="31">
        <v>23.8</v>
      </c>
      <c r="AI55" s="29" t="b">
        <f t="shared" si="15"/>
        <v>0</v>
      </c>
      <c r="AJ55" s="29" t="b">
        <f t="shared" si="0"/>
        <v>1</v>
      </c>
      <c r="AK55" s="29" t="b">
        <f t="shared" si="1"/>
        <v>1</v>
      </c>
      <c r="AL55" s="29" t="b">
        <f t="shared" si="2"/>
        <v>0</v>
      </c>
      <c r="AM55" s="29" t="b">
        <f t="shared" si="3"/>
        <v>1</v>
      </c>
      <c r="AN55" s="29" t="b">
        <f t="shared" si="4"/>
        <v>1</v>
      </c>
      <c r="AO55" s="29" t="b">
        <f t="shared" si="5"/>
        <v>1</v>
      </c>
      <c r="AP55" s="29" t="b">
        <f t="shared" si="6"/>
        <v>1</v>
      </c>
      <c r="AQ55" s="29" t="b">
        <f t="shared" si="7"/>
        <v>0</v>
      </c>
      <c r="AR55" s="29" t="b">
        <f t="shared" si="8"/>
        <v>1</v>
      </c>
      <c r="AS55" s="29" t="b">
        <f t="shared" si="9"/>
        <v>1</v>
      </c>
      <c r="AT55" s="29" t="b">
        <f t="shared" si="10"/>
        <v>1</v>
      </c>
      <c r="AU55" s="29" t="b">
        <f t="shared" si="11"/>
        <v>0</v>
      </c>
      <c r="AV55" s="29" t="b">
        <f t="shared" si="12"/>
        <v>0</v>
      </c>
      <c r="AW55" s="29" t="s">
        <v>3465</v>
      </c>
      <c r="AX55" s="29" t="s">
        <v>3555</v>
      </c>
      <c r="AY55" s="29" t="s">
        <v>3250</v>
      </c>
    </row>
    <row r="56" spans="1:51" ht="45" customHeight="1" x14ac:dyDescent="0.25">
      <c r="A56" s="29">
        <f t="shared" si="16"/>
        <v>54</v>
      </c>
      <c r="B56" s="9">
        <v>1</v>
      </c>
      <c r="C56" s="10" t="s">
        <v>33</v>
      </c>
      <c r="D56" s="10"/>
      <c r="E56" s="10" t="s">
        <v>20</v>
      </c>
      <c r="F56" s="10">
        <v>24</v>
      </c>
      <c r="G56" s="10"/>
      <c r="H56" s="11">
        <v>2.5</v>
      </c>
      <c r="I56" s="10">
        <f t="shared" si="31"/>
        <v>1</v>
      </c>
      <c r="J56" s="10" t="str">
        <f t="shared" si="32"/>
        <v>amiodarone</v>
      </c>
      <c r="K56" s="10">
        <v>14.5</v>
      </c>
      <c r="L56" s="10" t="s">
        <v>35</v>
      </c>
      <c r="M56" s="10" t="str">
        <f t="shared" si="34"/>
        <v>glucose 5%</v>
      </c>
      <c r="N56" s="10">
        <f t="shared" si="28"/>
        <v>24</v>
      </c>
      <c r="O56" s="16">
        <f t="shared" si="29"/>
        <v>0.5</v>
      </c>
      <c r="P56" s="17">
        <v>5</v>
      </c>
      <c r="Q56" s="12" t="s">
        <v>3214</v>
      </c>
      <c r="R56" s="12" t="s">
        <v>61</v>
      </c>
      <c r="S56" s="12" t="s">
        <v>39</v>
      </c>
      <c r="T56" s="15">
        <f t="shared" si="35"/>
        <v>0.28999999999999998</v>
      </c>
      <c r="U56" s="15">
        <v>23.71</v>
      </c>
      <c r="V56" s="30">
        <v>1</v>
      </c>
      <c r="W56" s="31" t="s">
        <v>33</v>
      </c>
      <c r="X56" s="31">
        <v>15</v>
      </c>
      <c r="Y56" s="31" t="s">
        <v>35</v>
      </c>
      <c r="Z56" s="31" t="s">
        <v>20</v>
      </c>
      <c r="AA56" s="31">
        <v>24</v>
      </c>
      <c r="AB56" s="32">
        <v>0.5</v>
      </c>
      <c r="AC56" s="33">
        <v>5.2</v>
      </c>
      <c r="AD56" s="31" t="s">
        <v>3214</v>
      </c>
      <c r="AE56" s="31" t="s">
        <v>61</v>
      </c>
      <c r="AF56" s="31" t="s">
        <v>39</v>
      </c>
      <c r="AG56" s="31">
        <v>0.3</v>
      </c>
      <c r="AH56" s="31">
        <v>23.7</v>
      </c>
      <c r="AI56" s="29" t="b">
        <f t="shared" si="15"/>
        <v>0</v>
      </c>
      <c r="AJ56" s="29" t="b">
        <f t="shared" si="0"/>
        <v>1</v>
      </c>
      <c r="AK56" s="29" t="b">
        <f t="shared" si="1"/>
        <v>1</v>
      </c>
      <c r="AL56" s="29" t="b">
        <f t="shared" si="2"/>
        <v>0</v>
      </c>
      <c r="AM56" s="29" t="b">
        <f t="shared" si="3"/>
        <v>1</v>
      </c>
      <c r="AN56" s="29" t="b">
        <f t="shared" si="4"/>
        <v>1</v>
      </c>
      <c r="AO56" s="29" t="b">
        <f t="shared" si="5"/>
        <v>1</v>
      </c>
      <c r="AP56" s="29" t="b">
        <f t="shared" si="6"/>
        <v>1</v>
      </c>
      <c r="AQ56" s="29" t="b">
        <f t="shared" si="7"/>
        <v>0</v>
      </c>
      <c r="AR56" s="29" t="b">
        <f t="shared" si="8"/>
        <v>1</v>
      </c>
      <c r="AS56" s="29" t="b">
        <f t="shared" si="9"/>
        <v>1</v>
      </c>
      <c r="AT56" s="29" t="b">
        <f t="shared" si="10"/>
        <v>1</v>
      </c>
      <c r="AU56" s="29" t="b">
        <f t="shared" si="11"/>
        <v>0</v>
      </c>
      <c r="AV56" s="29" t="b">
        <f t="shared" si="12"/>
        <v>0</v>
      </c>
      <c r="AW56" s="29" t="s">
        <v>3556</v>
      </c>
      <c r="AX56" s="29" t="s">
        <v>3557</v>
      </c>
      <c r="AY56" s="29" t="s">
        <v>3250</v>
      </c>
    </row>
    <row r="57" spans="1:51" ht="45" customHeight="1" x14ac:dyDescent="0.25">
      <c r="A57" s="29">
        <f t="shared" si="16"/>
        <v>55</v>
      </c>
      <c r="B57" s="9">
        <v>1</v>
      </c>
      <c r="C57" s="10" t="s">
        <v>33</v>
      </c>
      <c r="D57" s="10"/>
      <c r="E57" s="10" t="s">
        <v>20</v>
      </c>
      <c r="F57" s="10"/>
      <c r="G57" s="10">
        <v>1</v>
      </c>
      <c r="H57" s="11">
        <v>10</v>
      </c>
      <c r="I57" s="10">
        <f t="shared" si="31"/>
        <v>1</v>
      </c>
      <c r="J57" s="10" t="str">
        <f t="shared" si="32"/>
        <v>amiodarone</v>
      </c>
      <c r="K57" s="10">
        <v>14.5</v>
      </c>
      <c r="L57" s="10" t="s">
        <v>35</v>
      </c>
      <c r="M57" s="10" t="str">
        <f t="shared" si="34"/>
        <v>glucose 5%</v>
      </c>
      <c r="N57" s="10">
        <f t="shared" si="28"/>
        <v>12</v>
      </c>
      <c r="O57" s="16">
        <f t="shared" si="29"/>
        <v>1</v>
      </c>
      <c r="P57" s="17">
        <v>20</v>
      </c>
      <c r="Q57" s="12" t="s">
        <v>3214</v>
      </c>
      <c r="R57" s="12" t="s">
        <v>61</v>
      </c>
      <c r="S57" s="12" t="s">
        <v>40</v>
      </c>
      <c r="T57" s="15">
        <f t="shared" si="35"/>
        <v>0.28999999999999998</v>
      </c>
      <c r="U57" s="15">
        <v>11.71</v>
      </c>
      <c r="V57" s="30">
        <v>1</v>
      </c>
      <c r="W57" s="31" t="s">
        <v>33</v>
      </c>
      <c r="X57" s="31">
        <v>10</v>
      </c>
      <c r="Y57" s="31" t="s">
        <v>35</v>
      </c>
      <c r="Z57" s="31" t="s">
        <v>20</v>
      </c>
      <c r="AA57" s="31">
        <v>12</v>
      </c>
      <c r="AB57" s="32">
        <v>1</v>
      </c>
      <c r="AC57" s="33">
        <v>14</v>
      </c>
      <c r="AD57" s="31" t="s">
        <v>3214</v>
      </c>
      <c r="AE57" s="31" t="s">
        <v>61</v>
      </c>
      <c r="AF57" s="31" t="s">
        <v>40</v>
      </c>
      <c r="AG57" s="31">
        <v>0.2</v>
      </c>
      <c r="AH57" s="31">
        <v>11.8</v>
      </c>
      <c r="AI57" s="29" t="b">
        <f t="shared" si="15"/>
        <v>0</v>
      </c>
      <c r="AJ57" s="29" t="b">
        <f t="shared" si="0"/>
        <v>1</v>
      </c>
      <c r="AK57" s="29" t="b">
        <f t="shared" si="1"/>
        <v>1</v>
      </c>
      <c r="AL57" s="29" t="b">
        <f t="shared" si="2"/>
        <v>0</v>
      </c>
      <c r="AM57" s="29" t="b">
        <f t="shared" si="3"/>
        <v>1</v>
      </c>
      <c r="AN57" s="29" t="b">
        <f t="shared" si="4"/>
        <v>1</v>
      </c>
      <c r="AO57" s="29" t="b">
        <f t="shared" si="5"/>
        <v>1</v>
      </c>
      <c r="AP57" s="29" t="b">
        <f t="shared" si="6"/>
        <v>1</v>
      </c>
      <c r="AQ57" s="29" t="b">
        <f t="shared" si="7"/>
        <v>0</v>
      </c>
      <c r="AR57" s="29" t="b">
        <f t="shared" si="8"/>
        <v>1</v>
      </c>
      <c r="AS57" s="29" t="b">
        <f t="shared" si="9"/>
        <v>1</v>
      </c>
      <c r="AT57" s="29" t="b">
        <f t="shared" si="10"/>
        <v>1</v>
      </c>
      <c r="AU57" s="29" t="b">
        <f t="shared" si="11"/>
        <v>0</v>
      </c>
      <c r="AV57" s="29" t="b">
        <f t="shared" si="12"/>
        <v>0</v>
      </c>
      <c r="AW57" s="29" t="s">
        <v>3460</v>
      </c>
      <c r="AX57" s="29" t="s">
        <v>3548</v>
      </c>
      <c r="AY57" s="29" t="s">
        <v>3250</v>
      </c>
    </row>
    <row r="58" spans="1:51" ht="45" customHeight="1" x14ac:dyDescent="0.25">
      <c r="A58" s="29">
        <f t="shared" si="16"/>
        <v>56</v>
      </c>
      <c r="B58" s="9">
        <v>1</v>
      </c>
      <c r="C58" s="10" t="s">
        <v>33</v>
      </c>
      <c r="D58" s="10"/>
      <c r="E58" s="10" t="s">
        <v>20</v>
      </c>
      <c r="F58" s="10">
        <v>24</v>
      </c>
      <c r="G58" s="10">
        <v>1</v>
      </c>
      <c r="H58" s="11">
        <v>5</v>
      </c>
      <c r="I58" s="10">
        <f t="shared" si="31"/>
        <v>1</v>
      </c>
      <c r="J58" s="10" t="str">
        <f t="shared" si="32"/>
        <v>amiodarone</v>
      </c>
      <c r="K58" s="10">
        <v>14.5</v>
      </c>
      <c r="L58" s="10" t="s">
        <v>35</v>
      </c>
      <c r="M58" s="10" t="str">
        <f t="shared" si="34"/>
        <v>glucose 5%</v>
      </c>
      <c r="N58" s="10">
        <f t="shared" si="28"/>
        <v>24</v>
      </c>
      <c r="O58" s="16">
        <f t="shared" si="29"/>
        <v>1</v>
      </c>
      <c r="P58" s="17">
        <v>10</v>
      </c>
      <c r="Q58" s="12" t="s">
        <v>3214</v>
      </c>
      <c r="R58" s="12" t="s">
        <v>61</v>
      </c>
      <c r="S58" s="12" t="s">
        <v>38</v>
      </c>
      <c r="T58" s="15">
        <f t="shared" si="35"/>
        <v>0.28999999999999998</v>
      </c>
      <c r="U58" s="15">
        <v>23.71</v>
      </c>
      <c r="V58" s="30">
        <v>1</v>
      </c>
      <c r="W58" s="31" t="s">
        <v>33</v>
      </c>
      <c r="X58" s="31">
        <v>15</v>
      </c>
      <c r="Y58" s="31" t="s">
        <v>35</v>
      </c>
      <c r="Z58" s="31" t="s">
        <v>20</v>
      </c>
      <c r="AA58" s="31">
        <v>24</v>
      </c>
      <c r="AB58" s="32">
        <v>1</v>
      </c>
      <c r="AC58" s="33">
        <v>10</v>
      </c>
      <c r="AD58" s="31" t="s">
        <v>3214</v>
      </c>
      <c r="AE58" s="31" t="s">
        <v>61</v>
      </c>
      <c r="AF58" s="31" t="s">
        <v>38</v>
      </c>
      <c r="AG58" s="31">
        <v>0.3</v>
      </c>
      <c r="AH58" s="31">
        <v>23.7</v>
      </c>
      <c r="AI58" s="29" t="b">
        <f t="shared" si="15"/>
        <v>0</v>
      </c>
      <c r="AJ58" s="29" t="b">
        <f t="shared" si="0"/>
        <v>1</v>
      </c>
      <c r="AK58" s="29" t="b">
        <f t="shared" si="1"/>
        <v>1</v>
      </c>
      <c r="AL58" s="29" t="b">
        <f t="shared" si="2"/>
        <v>0</v>
      </c>
      <c r="AM58" s="29" t="b">
        <f t="shared" si="3"/>
        <v>1</v>
      </c>
      <c r="AN58" s="29" t="b">
        <f t="shared" si="4"/>
        <v>1</v>
      </c>
      <c r="AO58" s="29" t="b">
        <f t="shared" si="5"/>
        <v>1</v>
      </c>
      <c r="AP58" s="29" t="b">
        <f t="shared" si="6"/>
        <v>1</v>
      </c>
      <c r="AQ58" s="29" t="b">
        <f t="shared" si="7"/>
        <v>1</v>
      </c>
      <c r="AR58" s="29" t="b">
        <f t="shared" si="8"/>
        <v>1</v>
      </c>
      <c r="AS58" s="29" t="b">
        <f t="shared" si="9"/>
        <v>1</v>
      </c>
      <c r="AT58" s="29" t="b">
        <f t="shared" si="10"/>
        <v>1</v>
      </c>
      <c r="AU58" s="29" t="b">
        <f t="shared" si="11"/>
        <v>0</v>
      </c>
      <c r="AV58" s="29" t="b">
        <f t="shared" si="12"/>
        <v>0</v>
      </c>
      <c r="AW58" s="29" t="s">
        <v>3466</v>
      </c>
      <c r="AX58" s="29" t="s">
        <v>3558</v>
      </c>
      <c r="AY58" s="29" t="s">
        <v>3250</v>
      </c>
    </row>
    <row r="59" spans="1:51" ht="45" customHeight="1" x14ac:dyDescent="0.25">
      <c r="A59" s="29">
        <f t="shared" si="16"/>
        <v>57</v>
      </c>
      <c r="B59" s="9">
        <v>1</v>
      </c>
      <c r="C59" s="10" t="s">
        <v>33</v>
      </c>
      <c r="D59" s="10"/>
      <c r="E59" s="10"/>
      <c r="F59" s="10">
        <v>24</v>
      </c>
      <c r="G59" s="10">
        <v>1</v>
      </c>
      <c r="H59" s="11">
        <v>5</v>
      </c>
      <c r="I59" s="10">
        <f t="shared" si="31"/>
        <v>1</v>
      </c>
      <c r="J59" s="10" t="str">
        <f t="shared" si="32"/>
        <v>amiodarone</v>
      </c>
      <c r="K59" s="10">
        <v>14.5</v>
      </c>
      <c r="L59" s="10" t="s">
        <v>35</v>
      </c>
      <c r="M59" s="10" t="str">
        <f t="shared" si="34"/>
        <v>glucose 10%</v>
      </c>
      <c r="N59" s="10">
        <f t="shared" si="28"/>
        <v>24</v>
      </c>
      <c r="O59" s="16">
        <f t="shared" si="29"/>
        <v>1</v>
      </c>
      <c r="P59" s="17">
        <v>10</v>
      </c>
      <c r="Q59" s="12" t="s">
        <v>3214</v>
      </c>
      <c r="R59" s="12" t="s">
        <v>61</v>
      </c>
      <c r="S59" s="12" t="s">
        <v>38</v>
      </c>
      <c r="T59" s="15">
        <f t="shared" si="35"/>
        <v>0.28999999999999998</v>
      </c>
      <c r="U59" s="15">
        <v>23.71</v>
      </c>
      <c r="V59" s="30">
        <v>1</v>
      </c>
      <c r="W59" s="31" t="s">
        <v>33</v>
      </c>
      <c r="X59" s="31">
        <v>15</v>
      </c>
      <c r="Y59" s="31" t="s">
        <v>35</v>
      </c>
      <c r="Z59" s="31" t="s">
        <v>36</v>
      </c>
      <c r="AA59" s="31">
        <v>24</v>
      </c>
      <c r="AB59" s="32">
        <v>1</v>
      </c>
      <c r="AC59" s="33">
        <v>10</v>
      </c>
      <c r="AD59" s="31" t="s">
        <v>3214</v>
      </c>
      <c r="AE59" s="31" t="s">
        <v>61</v>
      </c>
      <c r="AF59" s="31" t="s">
        <v>38</v>
      </c>
      <c r="AG59" s="31">
        <v>0.3</v>
      </c>
      <c r="AH59" s="31">
        <v>23.7</v>
      </c>
      <c r="AI59" s="29" t="b">
        <f t="shared" si="15"/>
        <v>0</v>
      </c>
      <c r="AJ59" s="29" t="b">
        <f t="shared" si="0"/>
        <v>1</v>
      </c>
      <c r="AK59" s="29" t="b">
        <f t="shared" si="1"/>
        <v>1</v>
      </c>
      <c r="AL59" s="29" t="b">
        <f t="shared" si="2"/>
        <v>0</v>
      </c>
      <c r="AM59" s="29" t="b">
        <f t="shared" si="3"/>
        <v>1</v>
      </c>
      <c r="AN59" s="29" t="b">
        <f t="shared" si="4"/>
        <v>1</v>
      </c>
      <c r="AO59" s="29" t="b">
        <f t="shared" si="5"/>
        <v>1</v>
      </c>
      <c r="AP59" s="29" t="b">
        <f t="shared" si="6"/>
        <v>1</v>
      </c>
      <c r="AQ59" s="29" t="b">
        <f t="shared" si="7"/>
        <v>1</v>
      </c>
      <c r="AR59" s="29" t="b">
        <f t="shared" si="8"/>
        <v>1</v>
      </c>
      <c r="AS59" s="29" t="b">
        <f t="shared" si="9"/>
        <v>1</v>
      </c>
      <c r="AT59" s="29" t="b">
        <f t="shared" si="10"/>
        <v>1</v>
      </c>
      <c r="AU59" s="29" t="b">
        <f t="shared" si="11"/>
        <v>0</v>
      </c>
      <c r="AV59" s="29" t="b">
        <f t="shared" si="12"/>
        <v>0</v>
      </c>
      <c r="AW59" s="29" t="s">
        <v>3467</v>
      </c>
      <c r="AX59" s="29" t="s">
        <v>3559</v>
      </c>
      <c r="AY59" s="29" t="s">
        <v>3250</v>
      </c>
    </row>
    <row r="60" spans="1:51" ht="45" customHeight="1" x14ac:dyDescent="0.25">
      <c r="A60" s="29">
        <f t="shared" si="16"/>
        <v>58</v>
      </c>
      <c r="B60" s="9">
        <v>0.5</v>
      </c>
      <c r="C60" s="10" t="s">
        <v>33</v>
      </c>
      <c r="D60" s="10"/>
      <c r="E60" s="10"/>
      <c r="F60" s="10"/>
      <c r="G60" s="10"/>
      <c r="H60" s="11">
        <v>10</v>
      </c>
      <c r="I60" s="10">
        <f t="shared" si="31"/>
        <v>0.5</v>
      </c>
      <c r="J60" s="10" t="str">
        <f t="shared" si="32"/>
        <v>amiodarone</v>
      </c>
      <c r="K60" s="10">
        <v>7.5</v>
      </c>
      <c r="L60" s="10" t="s">
        <v>35</v>
      </c>
      <c r="M60" s="10" t="str">
        <f t="shared" si="34"/>
        <v>glucose 10%</v>
      </c>
      <c r="N60" s="10">
        <f t="shared" si="28"/>
        <v>12</v>
      </c>
      <c r="O60" s="16">
        <f t="shared" si="29"/>
        <v>0.5</v>
      </c>
      <c r="P60" s="17">
        <v>10</v>
      </c>
      <c r="Q60" s="12" t="s">
        <v>3214</v>
      </c>
      <c r="R60" s="12" t="s">
        <v>61</v>
      </c>
      <c r="S60" s="12" t="s">
        <v>38</v>
      </c>
      <c r="T60" s="15">
        <f t="shared" si="35"/>
        <v>0.15</v>
      </c>
      <c r="U60" s="15">
        <v>11.85</v>
      </c>
      <c r="V60" s="30">
        <v>0.5</v>
      </c>
      <c r="W60" s="31" t="s">
        <v>33</v>
      </c>
      <c r="X60" s="31">
        <v>10</v>
      </c>
      <c r="Y60" s="31" t="s">
        <v>35</v>
      </c>
      <c r="Z60" s="31" t="s">
        <v>36</v>
      </c>
      <c r="AA60" s="31">
        <v>12</v>
      </c>
      <c r="AB60" s="32">
        <v>0.5</v>
      </c>
      <c r="AC60" s="33">
        <v>14</v>
      </c>
      <c r="AD60" s="31" t="s">
        <v>3214</v>
      </c>
      <c r="AE60" s="31" t="s">
        <v>61</v>
      </c>
      <c r="AF60" s="31" t="s">
        <v>38</v>
      </c>
      <c r="AG60" s="31">
        <v>0.2</v>
      </c>
      <c r="AH60" s="31">
        <v>11.8</v>
      </c>
      <c r="AI60" s="29" t="b">
        <f t="shared" si="15"/>
        <v>0</v>
      </c>
      <c r="AJ60" s="29" t="b">
        <f t="shared" si="0"/>
        <v>1</v>
      </c>
      <c r="AK60" s="29" t="b">
        <f t="shared" si="1"/>
        <v>1</v>
      </c>
      <c r="AL60" s="29" t="b">
        <f t="shared" si="2"/>
        <v>0</v>
      </c>
      <c r="AM60" s="29" t="b">
        <f t="shared" si="3"/>
        <v>1</v>
      </c>
      <c r="AN60" s="29" t="b">
        <f t="shared" si="4"/>
        <v>1</v>
      </c>
      <c r="AO60" s="29" t="b">
        <f t="shared" si="5"/>
        <v>1</v>
      </c>
      <c r="AP60" s="29" t="b">
        <f t="shared" si="6"/>
        <v>1</v>
      </c>
      <c r="AQ60" s="29" t="b">
        <f t="shared" si="7"/>
        <v>0</v>
      </c>
      <c r="AR60" s="29" t="b">
        <f t="shared" si="8"/>
        <v>1</v>
      </c>
      <c r="AS60" s="29" t="b">
        <f t="shared" si="9"/>
        <v>1</v>
      </c>
      <c r="AT60" s="29" t="b">
        <f t="shared" si="10"/>
        <v>1</v>
      </c>
      <c r="AU60" s="29" t="b">
        <f t="shared" si="11"/>
        <v>0</v>
      </c>
      <c r="AV60" s="29" t="b">
        <f t="shared" si="12"/>
        <v>0</v>
      </c>
      <c r="AW60" s="29" t="s">
        <v>3468</v>
      </c>
      <c r="AX60" s="29" t="s">
        <v>3560</v>
      </c>
      <c r="AY60" s="29" t="s">
        <v>3250</v>
      </c>
    </row>
    <row r="61" spans="1:51" ht="45" customHeight="1" x14ac:dyDescent="0.25">
      <c r="A61" s="29">
        <f t="shared" si="16"/>
        <v>59</v>
      </c>
      <c r="B61" s="9">
        <v>5</v>
      </c>
      <c r="C61" s="10" t="s">
        <v>33</v>
      </c>
      <c r="D61" s="10"/>
      <c r="E61" s="10"/>
      <c r="F61" s="10"/>
      <c r="G61" s="10"/>
      <c r="H61" s="11">
        <v>5</v>
      </c>
      <c r="I61" s="10">
        <f t="shared" si="31"/>
        <v>5</v>
      </c>
      <c r="J61" s="10" t="str">
        <f t="shared" si="32"/>
        <v>amiodarone</v>
      </c>
      <c r="K61" s="10">
        <v>36</v>
      </c>
      <c r="L61" s="10" t="s">
        <v>35</v>
      </c>
      <c r="M61" s="10" t="str">
        <f t="shared" si="34"/>
        <v>glucose 10%</v>
      </c>
      <c r="N61" s="10">
        <f t="shared" si="28"/>
        <v>12</v>
      </c>
      <c r="O61" s="16">
        <f t="shared" si="29"/>
        <v>0.5</v>
      </c>
      <c r="P61" s="17">
        <v>5</v>
      </c>
      <c r="Q61" s="12" t="s">
        <v>3214</v>
      </c>
      <c r="R61" s="12" t="s">
        <v>61</v>
      </c>
      <c r="S61" s="12" t="s">
        <v>38</v>
      </c>
      <c r="T61" s="15">
        <f t="shared" si="35"/>
        <v>0.72</v>
      </c>
      <c r="U61" s="15">
        <v>11.28</v>
      </c>
      <c r="V61" s="30">
        <v>5</v>
      </c>
      <c r="W61" s="31" t="s">
        <v>33</v>
      </c>
      <c r="X61" s="31">
        <v>10</v>
      </c>
      <c r="Y61" s="31" t="s">
        <v>35</v>
      </c>
      <c r="Z61" s="31" t="s">
        <v>36</v>
      </c>
      <c r="AA61" s="31">
        <v>12</v>
      </c>
      <c r="AB61" s="32">
        <v>0.5</v>
      </c>
      <c r="AC61" s="33">
        <v>1.4</v>
      </c>
      <c r="AD61" s="31" t="s">
        <v>3214</v>
      </c>
      <c r="AE61" s="31" t="s">
        <v>61</v>
      </c>
      <c r="AF61" s="31" t="s">
        <v>38</v>
      </c>
      <c r="AG61" s="31">
        <v>0.2</v>
      </c>
      <c r="AH61" s="31">
        <v>11.8</v>
      </c>
      <c r="AI61" s="29" t="b">
        <f t="shared" si="15"/>
        <v>0</v>
      </c>
      <c r="AJ61" s="29" t="b">
        <f t="shared" si="0"/>
        <v>1</v>
      </c>
      <c r="AK61" s="29" t="b">
        <f t="shared" si="1"/>
        <v>1</v>
      </c>
      <c r="AL61" s="29" t="b">
        <f t="shared" si="2"/>
        <v>0</v>
      </c>
      <c r="AM61" s="29" t="b">
        <f t="shared" si="3"/>
        <v>1</v>
      </c>
      <c r="AN61" s="29" t="b">
        <f t="shared" si="4"/>
        <v>1</v>
      </c>
      <c r="AO61" s="29" t="b">
        <f t="shared" si="5"/>
        <v>1</v>
      </c>
      <c r="AP61" s="29" t="b">
        <f t="shared" si="6"/>
        <v>1</v>
      </c>
      <c r="AQ61" s="29" t="b">
        <f t="shared" si="7"/>
        <v>0</v>
      </c>
      <c r="AR61" s="29" t="b">
        <f t="shared" si="8"/>
        <v>1</v>
      </c>
      <c r="AS61" s="29" t="b">
        <f t="shared" si="9"/>
        <v>1</v>
      </c>
      <c r="AT61" s="29" t="b">
        <f t="shared" si="10"/>
        <v>1</v>
      </c>
      <c r="AU61" s="29" t="b">
        <f t="shared" si="11"/>
        <v>0</v>
      </c>
      <c r="AV61" s="29" t="b">
        <f t="shared" si="12"/>
        <v>0</v>
      </c>
      <c r="AW61" s="29" t="s">
        <v>3561</v>
      </c>
      <c r="AX61" s="29" t="s">
        <v>3562</v>
      </c>
      <c r="AY61" s="29" t="s">
        <v>3250</v>
      </c>
    </row>
    <row r="62" spans="1:51" ht="45" customHeight="1" x14ac:dyDescent="0.25">
      <c r="A62" s="29">
        <f t="shared" si="16"/>
        <v>60</v>
      </c>
      <c r="B62" s="9">
        <v>0.5</v>
      </c>
      <c r="C62" s="10" t="s">
        <v>33</v>
      </c>
      <c r="D62" s="10">
        <v>3.6</v>
      </c>
      <c r="E62" s="10"/>
      <c r="F62" s="10"/>
      <c r="G62" s="10"/>
      <c r="H62" s="11" t="s">
        <v>3222</v>
      </c>
      <c r="I62" s="10">
        <f t="shared" si="31"/>
        <v>0.5</v>
      </c>
      <c r="J62" s="10" t="str">
        <f t="shared" si="32"/>
        <v>amiodarone</v>
      </c>
      <c r="K62" s="10">
        <f t="shared" si="33"/>
        <v>3.6</v>
      </c>
      <c r="L62" s="10" t="s">
        <v>35</v>
      </c>
      <c r="M62" s="10" t="str">
        <f t="shared" si="34"/>
        <v>glucose 10%</v>
      </c>
      <c r="N62" s="10">
        <f t="shared" si="28"/>
        <v>12</v>
      </c>
      <c r="O62" s="16">
        <f t="shared" si="29"/>
        <v>0.5</v>
      </c>
      <c r="P62" s="17">
        <v>5</v>
      </c>
      <c r="Q62" s="12" t="s">
        <v>3214</v>
      </c>
      <c r="R62" s="12" t="s">
        <v>61</v>
      </c>
      <c r="S62" s="12" t="s">
        <v>38</v>
      </c>
      <c r="T62" s="15">
        <v>7.0000000000000007E-2</v>
      </c>
      <c r="U62" s="15">
        <v>11.93</v>
      </c>
      <c r="V62" s="30">
        <v>0.5</v>
      </c>
      <c r="W62" s="31" t="s">
        <v>33</v>
      </c>
      <c r="X62" s="31">
        <v>10</v>
      </c>
      <c r="Y62" s="31" t="s">
        <v>35</v>
      </c>
      <c r="Z62" s="31" t="s">
        <v>36</v>
      </c>
      <c r="AA62" s="31">
        <v>12</v>
      </c>
      <c r="AB62" s="32">
        <v>0.5</v>
      </c>
      <c r="AC62" s="33">
        <v>14</v>
      </c>
      <c r="AD62" s="31" t="s">
        <v>3214</v>
      </c>
      <c r="AE62" s="31" t="s">
        <v>61</v>
      </c>
      <c r="AF62" s="31" t="s">
        <v>38</v>
      </c>
      <c r="AG62" s="31">
        <v>0.2</v>
      </c>
      <c r="AH62" s="31">
        <v>11.8</v>
      </c>
      <c r="AI62" s="29" t="b">
        <f t="shared" si="15"/>
        <v>0</v>
      </c>
      <c r="AJ62" s="29" t="b">
        <f t="shared" si="0"/>
        <v>1</v>
      </c>
      <c r="AK62" s="29" t="b">
        <f t="shared" si="1"/>
        <v>1</v>
      </c>
      <c r="AL62" s="29" t="b">
        <f t="shared" si="2"/>
        <v>0</v>
      </c>
      <c r="AM62" s="29" t="b">
        <f t="shared" si="3"/>
        <v>1</v>
      </c>
      <c r="AN62" s="29" t="b">
        <f t="shared" si="4"/>
        <v>1</v>
      </c>
      <c r="AO62" s="29" t="b">
        <f t="shared" si="5"/>
        <v>1</v>
      </c>
      <c r="AP62" s="29" t="b">
        <f t="shared" si="6"/>
        <v>1</v>
      </c>
      <c r="AQ62" s="29" t="b">
        <f t="shared" si="7"/>
        <v>0</v>
      </c>
      <c r="AR62" s="29" t="b">
        <f t="shared" si="8"/>
        <v>1</v>
      </c>
      <c r="AS62" s="29" t="b">
        <f t="shared" si="9"/>
        <v>1</v>
      </c>
      <c r="AT62" s="29" t="b">
        <f t="shared" si="10"/>
        <v>1</v>
      </c>
      <c r="AU62" s="29" t="b">
        <f t="shared" si="11"/>
        <v>0</v>
      </c>
      <c r="AV62" s="29" t="b">
        <f t="shared" si="12"/>
        <v>0</v>
      </c>
      <c r="AW62" s="29" t="s">
        <v>3468</v>
      </c>
      <c r="AX62" s="29" t="s">
        <v>3560</v>
      </c>
      <c r="AY62" s="29" t="s">
        <v>3250</v>
      </c>
    </row>
    <row r="63" spans="1:51" ht="45" customHeight="1" x14ac:dyDescent="0.25">
      <c r="A63" s="29">
        <f t="shared" si="16"/>
        <v>61</v>
      </c>
      <c r="B63" s="9">
        <v>5</v>
      </c>
      <c r="C63" s="10" t="s">
        <v>33</v>
      </c>
      <c r="D63" s="10">
        <v>108</v>
      </c>
      <c r="E63" s="10"/>
      <c r="F63" s="10"/>
      <c r="G63" s="10"/>
      <c r="H63" s="11" t="s">
        <v>3222</v>
      </c>
      <c r="I63" s="10">
        <f t="shared" si="31"/>
        <v>5</v>
      </c>
      <c r="J63" s="10" t="str">
        <f t="shared" si="32"/>
        <v>amiodarone</v>
      </c>
      <c r="K63" s="10">
        <f t="shared" si="33"/>
        <v>108</v>
      </c>
      <c r="L63" s="10" t="s">
        <v>35</v>
      </c>
      <c r="M63" s="10" t="str">
        <f t="shared" si="34"/>
        <v>glucose 10%</v>
      </c>
      <c r="N63" s="10">
        <f t="shared" si="28"/>
        <v>12</v>
      </c>
      <c r="O63" s="16">
        <f t="shared" si="29"/>
        <v>0.5</v>
      </c>
      <c r="P63" s="17">
        <v>15</v>
      </c>
      <c r="Q63" s="12" t="s">
        <v>3214</v>
      </c>
      <c r="R63" s="12" t="s">
        <v>61</v>
      </c>
      <c r="S63" s="12" t="s">
        <v>38</v>
      </c>
      <c r="T63" s="15">
        <f t="shared" si="35"/>
        <v>2.16</v>
      </c>
      <c r="U63" s="15">
        <v>9.84</v>
      </c>
      <c r="V63" s="30">
        <v>5</v>
      </c>
      <c r="W63" s="31" t="s">
        <v>33</v>
      </c>
      <c r="X63" s="31">
        <v>110</v>
      </c>
      <c r="Y63" s="31" t="s">
        <v>35</v>
      </c>
      <c r="Z63" s="31" t="s">
        <v>36</v>
      </c>
      <c r="AA63" s="31">
        <v>12</v>
      </c>
      <c r="AB63" s="32">
        <v>0.5</v>
      </c>
      <c r="AC63" s="33">
        <v>15</v>
      </c>
      <c r="AD63" s="31" t="s">
        <v>3214</v>
      </c>
      <c r="AE63" s="31" t="s">
        <v>61</v>
      </c>
      <c r="AF63" s="31" t="s">
        <v>38</v>
      </c>
      <c r="AG63" s="31">
        <v>2.2000000000000002</v>
      </c>
      <c r="AH63" s="31">
        <v>9.8000000000000007</v>
      </c>
      <c r="AI63" s="29" t="b">
        <f t="shared" si="15"/>
        <v>0</v>
      </c>
      <c r="AJ63" s="29" t="b">
        <f t="shared" si="0"/>
        <v>1</v>
      </c>
      <c r="AK63" s="29" t="b">
        <f t="shared" si="1"/>
        <v>1</v>
      </c>
      <c r="AL63" s="29" t="b">
        <f t="shared" si="2"/>
        <v>0</v>
      </c>
      <c r="AM63" s="29" t="b">
        <f t="shared" si="3"/>
        <v>1</v>
      </c>
      <c r="AN63" s="29" t="b">
        <f t="shared" si="4"/>
        <v>1</v>
      </c>
      <c r="AO63" s="29" t="b">
        <f t="shared" si="5"/>
        <v>1</v>
      </c>
      <c r="AP63" s="29" t="b">
        <f t="shared" si="6"/>
        <v>1</v>
      </c>
      <c r="AQ63" s="29" t="b">
        <f t="shared" si="7"/>
        <v>1</v>
      </c>
      <c r="AR63" s="29" t="b">
        <f t="shared" si="8"/>
        <v>1</v>
      </c>
      <c r="AS63" s="29" t="b">
        <f t="shared" si="9"/>
        <v>1</v>
      </c>
      <c r="AT63" s="29" t="b">
        <f t="shared" si="10"/>
        <v>1</v>
      </c>
      <c r="AU63" s="29" t="b">
        <f t="shared" si="11"/>
        <v>0</v>
      </c>
      <c r="AV63" s="29" t="b">
        <f t="shared" si="12"/>
        <v>0</v>
      </c>
      <c r="AW63" s="29" t="s">
        <v>3563</v>
      </c>
      <c r="AX63" s="29" t="s">
        <v>3564</v>
      </c>
      <c r="AY63" s="29" t="s">
        <v>3250</v>
      </c>
    </row>
    <row r="64" spans="1:51" ht="45" customHeight="1" x14ac:dyDescent="0.25">
      <c r="A64" s="29">
        <f t="shared" si="16"/>
        <v>62</v>
      </c>
      <c r="B64" s="9">
        <v>1</v>
      </c>
      <c r="C64" s="10" t="s">
        <v>34</v>
      </c>
      <c r="D64" s="10"/>
      <c r="E64" s="10"/>
      <c r="F64" s="10"/>
      <c r="G64" s="10"/>
      <c r="H64" s="11">
        <v>1</v>
      </c>
      <c r="I64" s="10">
        <f t="shared" si="31"/>
        <v>1</v>
      </c>
      <c r="J64" s="10" t="str">
        <f t="shared" si="32"/>
        <v>bupivacaine EPIDURAAL</v>
      </c>
      <c r="K64" s="10">
        <v>1</v>
      </c>
      <c r="L64" s="12" t="s">
        <v>62</v>
      </c>
      <c r="M64" s="10" t="str">
        <f>IF(E64="","NaCl 0,9%",E64)</f>
        <v>NaCl 0,9%</v>
      </c>
      <c r="N64" s="10">
        <f t="shared" ref="N64:N83" si="36">IF(F64="",24,F64)</f>
        <v>24</v>
      </c>
      <c r="O64" s="16">
        <f t="shared" ref="O64:O83" si="37">IF(G64="",1,G64)</f>
        <v>1</v>
      </c>
      <c r="P64" s="17">
        <v>1</v>
      </c>
      <c r="Q64" s="12" t="s">
        <v>3216</v>
      </c>
      <c r="R64" s="12" t="s">
        <v>3211</v>
      </c>
      <c r="S64" s="12" t="s">
        <v>38</v>
      </c>
      <c r="T64" s="15">
        <f t="shared" ref="T64:T83" si="38">K64/1</f>
        <v>1</v>
      </c>
      <c r="U64" s="15">
        <v>24</v>
      </c>
      <c r="V64" s="30">
        <v>1</v>
      </c>
      <c r="W64" s="31" t="s">
        <v>34</v>
      </c>
      <c r="X64" s="31">
        <v>0</v>
      </c>
      <c r="Y64" s="31" t="s">
        <v>62</v>
      </c>
      <c r="Z64" s="31" t="s">
        <v>63</v>
      </c>
      <c r="AA64" s="31">
        <v>24</v>
      </c>
      <c r="AB64" s="32">
        <v>1</v>
      </c>
      <c r="AC64" s="33">
        <v>1</v>
      </c>
      <c r="AD64" s="31" t="s">
        <v>3216</v>
      </c>
      <c r="AE64" s="31" t="s">
        <v>3565</v>
      </c>
      <c r="AF64" s="31" t="s">
        <v>38</v>
      </c>
      <c r="AG64" s="31">
        <v>0</v>
      </c>
      <c r="AH64" s="31">
        <v>24</v>
      </c>
      <c r="AI64" s="29" t="b">
        <f t="shared" si="15"/>
        <v>0</v>
      </c>
      <c r="AJ64" s="29" t="b">
        <f t="shared" si="0"/>
        <v>1</v>
      </c>
      <c r="AK64" s="29" t="b">
        <f t="shared" si="1"/>
        <v>1</v>
      </c>
      <c r="AL64" s="29" t="b">
        <f t="shared" si="2"/>
        <v>0</v>
      </c>
      <c r="AM64" s="29" t="b">
        <f t="shared" si="3"/>
        <v>1</v>
      </c>
      <c r="AN64" s="29" t="b">
        <f t="shared" si="4"/>
        <v>1</v>
      </c>
      <c r="AO64" s="29" t="b">
        <f t="shared" si="5"/>
        <v>1</v>
      </c>
      <c r="AP64" s="29" t="b">
        <f t="shared" si="6"/>
        <v>1</v>
      </c>
      <c r="AQ64" s="29" t="b">
        <f t="shared" si="7"/>
        <v>1</v>
      </c>
      <c r="AR64" s="29" t="b">
        <f t="shared" si="8"/>
        <v>1</v>
      </c>
      <c r="AS64" s="29" t="b">
        <f t="shared" si="9"/>
        <v>0</v>
      </c>
      <c r="AT64" s="29" t="b">
        <f t="shared" si="10"/>
        <v>1</v>
      </c>
      <c r="AU64" s="29" t="b">
        <f t="shared" si="11"/>
        <v>0</v>
      </c>
      <c r="AV64" s="29" t="b">
        <f t="shared" si="12"/>
        <v>1</v>
      </c>
      <c r="AW64" s="29" t="s">
        <v>3358</v>
      </c>
      <c r="AX64" s="29" t="s">
        <v>3566</v>
      </c>
      <c r="AY64" s="29" t="s">
        <v>3359</v>
      </c>
    </row>
    <row r="65" spans="1:51" ht="45" customHeight="1" x14ac:dyDescent="0.25">
      <c r="A65" s="29">
        <f t="shared" si="16"/>
        <v>63</v>
      </c>
      <c r="B65" s="9">
        <v>1</v>
      </c>
      <c r="C65" s="10" t="s">
        <v>34</v>
      </c>
      <c r="D65" s="8">
        <v>2</v>
      </c>
      <c r="E65" s="10"/>
      <c r="F65" s="10"/>
      <c r="G65" s="10"/>
      <c r="H65" s="11" t="s">
        <v>3222</v>
      </c>
      <c r="I65" s="10">
        <f t="shared" ref="I65:I83" si="39">IF(B65="",1,B65)</f>
        <v>1</v>
      </c>
      <c r="J65" s="10" t="str">
        <f t="shared" si="32"/>
        <v>bupivacaine EPIDURAAL</v>
      </c>
      <c r="K65" s="10">
        <f t="shared" ref="K65:K83" si="40">IF(D65="",1,D65)</f>
        <v>2</v>
      </c>
      <c r="L65" s="12" t="s">
        <v>62</v>
      </c>
      <c r="M65" s="10" t="str">
        <f t="shared" ref="M65:M103" si="41">IF(E65="","NaCl 0,9%",E65)</f>
        <v>NaCl 0,9%</v>
      </c>
      <c r="N65" s="10">
        <f t="shared" si="36"/>
        <v>24</v>
      </c>
      <c r="O65" s="16">
        <f t="shared" si="37"/>
        <v>1</v>
      </c>
      <c r="P65" s="17">
        <v>1</v>
      </c>
      <c r="Q65" s="12" t="s">
        <v>3216</v>
      </c>
      <c r="R65" s="12" t="s">
        <v>3211</v>
      </c>
      <c r="S65" s="12" t="s">
        <v>38</v>
      </c>
      <c r="T65" s="15">
        <f t="shared" si="38"/>
        <v>2</v>
      </c>
      <c r="U65" s="15">
        <v>22</v>
      </c>
      <c r="V65" s="30">
        <v>1</v>
      </c>
      <c r="W65" s="31" t="s">
        <v>34</v>
      </c>
      <c r="X65" s="31">
        <v>2</v>
      </c>
      <c r="Y65" s="31" t="s">
        <v>62</v>
      </c>
      <c r="Z65" s="31" t="s">
        <v>63</v>
      </c>
      <c r="AA65" s="31">
        <v>24</v>
      </c>
      <c r="AB65" s="32">
        <v>1</v>
      </c>
      <c r="AC65" s="33">
        <v>1</v>
      </c>
      <c r="AD65" s="31" t="s">
        <v>3216</v>
      </c>
      <c r="AE65" s="31" t="s">
        <v>3565</v>
      </c>
      <c r="AF65" s="31" t="s">
        <v>38</v>
      </c>
      <c r="AG65" s="31">
        <v>2</v>
      </c>
      <c r="AH65" s="31">
        <v>22</v>
      </c>
      <c r="AI65" s="29" t="b">
        <f t="shared" si="15"/>
        <v>0</v>
      </c>
      <c r="AJ65" s="29" t="b">
        <f t="shared" si="0"/>
        <v>1</v>
      </c>
      <c r="AK65" s="29" t="b">
        <f t="shared" si="1"/>
        <v>1</v>
      </c>
      <c r="AL65" s="29" t="b">
        <f t="shared" si="2"/>
        <v>1</v>
      </c>
      <c r="AM65" s="29" t="b">
        <f t="shared" si="3"/>
        <v>1</v>
      </c>
      <c r="AN65" s="29" t="b">
        <f t="shared" si="4"/>
        <v>1</v>
      </c>
      <c r="AO65" s="29" t="b">
        <f t="shared" si="5"/>
        <v>1</v>
      </c>
      <c r="AP65" s="29" t="b">
        <f t="shared" si="6"/>
        <v>1</v>
      </c>
      <c r="AQ65" s="29" t="b">
        <f t="shared" si="7"/>
        <v>1</v>
      </c>
      <c r="AR65" s="29" t="b">
        <f t="shared" si="8"/>
        <v>1</v>
      </c>
      <c r="AS65" s="29" t="b">
        <f t="shared" si="9"/>
        <v>0</v>
      </c>
      <c r="AT65" s="29" t="b">
        <f t="shared" si="10"/>
        <v>1</v>
      </c>
      <c r="AU65" s="29" t="b">
        <f t="shared" si="11"/>
        <v>1</v>
      </c>
      <c r="AV65" s="29" t="b">
        <f t="shared" si="12"/>
        <v>1</v>
      </c>
      <c r="AW65" s="29" t="s">
        <v>3360</v>
      </c>
      <c r="AX65" s="29" t="s">
        <v>3567</v>
      </c>
      <c r="AY65" s="29" t="s">
        <v>3361</v>
      </c>
    </row>
    <row r="66" spans="1:51" ht="45" customHeight="1" x14ac:dyDescent="0.25">
      <c r="A66" s="29">
        <f t="shared" si="16"/>
        <v>64</v>
      </c>
      <c r="B66" s="9">
        <v>1</v>
      </c>
      <c r="C66" s="10" t="s">
        <v>34</v>
      </c>
      <c r="D66" s="8">
        <v>2</v>
      </c>
      <c r="E66" s="10" t="s">
        <v>20</v>
      </c>
      <c r="F66" s="10"/>
      <c r="G66" s="10"/>
      <c r="H66" s="11" t="s">
        <v>3222</v>
      </c>
      <c r="I66" s="10">
        <f t="shared" si="39"/>
        <v>1</v>
      </c>
      <c r="J66" s="10" t="str">
        <f t="shared" si="32"/>
        <v>bupivacaine EPIDURAAL</v>
      </c>
      <c r="K66" s="10">
        <f t="shared" si="40"/>
        <v>2</v>
      </c>
      <c r="L66" s="12" t="s">
        <v>62</v>
      </c>
      <c r="M66" s="10" t="str">
        <f t="shared" si="41"/>
        <v>glucose 5%</v>
      </c>
      <c r="N66" s="10">
        <f t="shared" si="36"/>
        <v>24</v>
      </c>
      <c r="O66" s="16">
        <f t="shared" si="37"/>
        <v>1</v>
      </c>
      <c r="P66" s="17">
        <v>1</v>
      </c>
      <c r="Q66" s="12" t="s">
        <v>3216</v>
      </c>
      <c r="R66" s="12" t="s">
        <v>3211</v>
      </c>
      <c r="S66" s="12" t="s">
        <v>38</v>
      </c>
      <c r="T66" s="15">
        <f t="shared" si="38"/>
        <v>2</v>
      </c>
      <c r="U66" s="15">
        <v>22</v>
      </c>
      <c r="V66" s="30">
        <v>1</v>
      </c>
      <c r="W66" s="31" t="s">
        <v>34</v>
      </c>
      <c r="X66" s="31">
        <v>2</v>
      </c>
      <c r="Y66" s="31" t="s">
        <v>62</v>
      </c>
      <c r="Z66" s="31" t="s">
        <v>63</v>
      </c>
      <c r="AA66" s="31">
        <v>24</v>
      </c>
      <c r="AB66" s="32">
        <v>1</v>
      </c>
      <c r="AC66" s="33">
        <v>1</v>
      </c>
      <c r="AD66" s="31" t="s">
        <v>3216</v>
      </c>
      <c r="AE66" s="31" t="s">
        <v>3565</v>
      </c>
      <c r="AF66" s="31" t="s">
        <v>38</v>
      </c>
      <c r="AG66" s="31">
        <v>2</v>
      </c>
      <c r="AH66" s="31">
        <v>22</v>
      </c>
      <c r="AI66" s="29" t="b">
        <f t="shared" si="15"/>
        <v>0</v>
      </c>
      <c r="AJ66" s="29" t="b">
        <f t="shared" si="0"/>
        <v>1</v>
      </c>
      <c r="AK66" s="29" t="b">
        <f t="shared" si="1"/>
        <v>1</v>
      </c>
      <c r="AL66" s="29" t="b">
        <f t="shared" si="2"/>
        <v>1</v>
      </c>
      <c r="AM66" s="29" t="b">
        <f t="shared" si="3"/>
        <v>1</v>
      </c>
      <c r="AN66" s="29" t="b">
        <f t="shared" si="4"/>
        <v>0</v>
      </c>
      <c r="AO66" s="29" t="b">
        <f t="shared" si="5"/>
        <v>1</v>
      </c>
      <c r="AP66" s="29" t="b">
        <f t="shared" si="6"/>
        <v>1</v>
      </c>
      <c r="AQ66" s="29" t="b">
        <f t="shared" si="7"/>
        <v>1</v>
      </c>
      <c r="AR66" s="29" t="b">
        <f t="shared" si="8"/>
        <v>1</v>
      </c>
      <c r="AS66" s="29" t="b">
        <f t="shared" si="9"/>
        <v>0</v>
      </c>
      <c r="AT66" s="29" t="b">
        <f t="shared" si="10"/>
        <v>1</v>
      </c>
      <c r="AU66" s="29" t="b">
        <f t="shared" si="11"/>
        <v>1</v>
      </c>
      <c r="AV66" s="29" t="b">
        <f t="shared" si="12"/>
        <v>1</v>
      </c>
      <c r="AW66" s="29" t="s">
        <v>3360</v>
      </c>
      <c r="AX66" s="29" t="s">
        <v>3567</v>
      </c>
      <c r="AY66" s="29" t="s">
        <v>3361</v>
      </c>
    </row>
    <row r="67" spans="1:51" ht="45" customHeight="1" x14ac:dyDescent="0.25">
      <c r="A67" s="29">
        <f t="shared" si="16"/>
        <v>65</v>
      </c>
      <c r="B67" s="9">
        <v>1</v>
      </c>
      <c r="C67" s="10" t="s">
        <v>34</v>
      </c>
      <c r="D67" s="8">
        <v>2</v>
      </c>
      <c r="E67" s="10" t="s">
        <v>20</v>
      </c>
      <c r="F67" s="10"/>
      <c r="G67" s="10">
        <v>0.5</v>
      </c>
      <c r="H67" s="11" t="s">
        <v>3222</v>
      </c>
      <c r="I67" s="10">
        <f t="shared" si="39"/>
        <v>1</v>
      </c>
      <c r="J67" s="10" t="str">
        <f t="shared" si="32"/>
        <v>bupivacaine EPIDURAAL</v>
      </c>
      <c r="K67" s="10">
        <f t="shared" si="40"/>
        <v>2</v>
      </c>
      <c r="L67" s="12" t="s">
        <v>62</v>
      </c>
      <c r="M67" s="10" t="str">
        <f t="shared" si="41"/>
        <v>glucose 5%</v>
      </c>
      <c r="N67" s="10">
        <f t="shared" si="36"/>
        <v>24</v>
      </c>
      <c r="O67" s="16">
        <f t="shared" si="37"/>
        <v>0.5</v>
      </c>
      <c r="P67" s="17">
        <v>0.5</v>
      </c>
      <c r="Q67" s="12" t="s">
        <v>3216</v>
      </c>
      <c r="R67" s="12" t="s">
        <v>3211</v>
      </c>
      <c r="S67" s="12" t="s">
        <v>39</v>
      </c>
      <c r="T67" s="15">
        <f t="shared" si="38"/>
        <v>2</v>
      </c>
      <c r="U67" s="15">
        <v>22</v>
      </c>
      <c r="V67" s="30">
        <v>1</v>
      </c>
      <c r="W67" s="31" t="s">
        <v>34</v>
      </c>
      <c r="X67" s="31">
        <v>2</v>
      </c>
      <c r="Y67" s="31" t="s">
        <v>62</v>
      </c>
      <c r="Z67" s="31" t="s">
        <v>63</v>
      </c>
      <c r="AA67" s="31">
        <v>24</v>
      </c>
      <c r="AB67" s="32">
        <v>0.5</v>
      </c>
      <c r="AC67" s="33">
        <v>0.5</v>
      </c>
      <c r="AD67" s="31" t="s">
        <v>3216</v>
      </c>
      <c r="AE67" s="31" t="s">
        <v>3565</v>
      </c>
      <c r="AF67" s="31" t="s">
        <v>39</v>
      </c>
      <c r="AG67" s="31">
        <v>2</v>
      </c>
      <c r="AH67" s="31">
        <v>22</v>
      </c>
      <c r="AI67" s="29" t="b">
        <f t="shared" si="15"/>
        <v>0</v>
      </c>
      <c r="AJ67" s="29" t="b">
        <f t="shared" ref="AJ67:AJ130" si="42">I67=V67</f>
        <v>1</v>
      </c>
      <c r="AK67" s="29" t="b">
        <f t="shared" ref="AK67:AK130" si="43">J67=W67</f>
        <v>1</v>
      </c>
      <c r="AL67" s="29" t="b">
        <f t="shared" ref="AL67:AL130" si="44">K67=X67</f>
        <v>1</v>
      </c>
      <c r="AM67" s="29" t="b">
        <f t="shared" ref="AM67:AM130" si="45">L67=Y67</f>
        <v>1</v>
      </c>
      <c r="AN67" s="29" t="b">
        <f t="shared" ref="AN67:AN130" si="46">M67=Z67</f>
        <v>0</v>
      </c>
      <c r="AO67" s="29" t="b">
        <f t="shared" ref="AO67:AO130" si="47">N67=AA67</f>
        <v>1</v>
      </c>
      <c r="AP67" s="29" t="b">
        <f t="shared" ref="AP67:AP130" si="48">O67=AB67</f>
        <v>1</v>
      </c>
      <c r="AQ67" s="29" t="b">
        <f t="shared" ref="AQ67:AQ130" si="49">P67=AC67</f>
        <v>1</v>
      </c>
      <c r="AR67" s="29" t="b">
        <f t="shared" ref="AR67:AR130" si="50">Q67=AD67</f>
        <v>1</v>
      </c>
      <c r="AS67" s="29" t="b">
        <f t="shared" ref="AS67:AS130" si="51">R67=AE67</f>
        <v>0</v>
      </c>
      <c r="AT67" s="29" t="b">
        <f t="shared" ref="AT67:AT130" si="52">S67=AF67</f>
        <v>1</v>
      </c>
      <c r="AU67" s="29" t="b">
        <f t="shared" ref="AU67:AU130" si="53">T67=AG67</f>
        <v>1</v>
      </c>
      <c r="AV67" s="29" t="b">
        <f t="shared" ref="AV67:AV130" si="54">U67=AH67</f>
        <v>1</v>
      </c>
      <c r="AW67" s="29" t="s">
        <v>3365</v>
      </c>
      <c r="AX67" s="29" t="s">
        <v>3568</v>
      </c>
      <c r="AY67" s="29" t="s">
        <v>3361</v>
      </c>
    </row>
    <row r="68" spans="1:51" ht="45" customHeight="1" x14ac:dyDescent="0.25">
      <c r="A68" s="29">
        <f t="shared" si="16"/>
        <v>66</v>
      </c>
      <c r="B68" s="9">
        <v>1</v>
      </c>
      <c r="C68" s="10" t="s">
        <v>34</v>
      </c>
      <c r="D68" s="8">
        <v>2</v>
      </c>
      <c r="E68" s="10" t="s">
        <v>20</v>
      </c>
      <c r="F68" s="10">
        <v>12</v>
      </c>
      <c r="G68" s="10"/>
      <c r="H68" s="11" t="s">
        <v>3222</v>
      </c>
      <c r="I68" s="10">
        <f t="shared" si="39"/>
        <v>1</v>
      </c>
      <c r="J68" s="10" t="str">
        <f t="shared" si="32"/>
        <v>bupivacaine EPIDURAAL</v>
      </c>
      <c r="K68" s="10">
        <f t="shared" si="40"/>
        <v>2</v>
      </c>
      <c r="L68" s="12" t="s">
        <v>62</v>
      </c>
      <c r="M68" s="10" t="str">
        <f t="shared" si="41"/>
        <v>glucose 5%</v>
      </c>
      <c r="N68" s="10">
        <f t="shared" si="36"/>
        <v>12</v>
      </c>
      <c r="O68" s="16">
        <f t="shared" si="37"/>
        <v>1</v>
      </c>
      <c r="P68" s="17">
        <v>1</v>
      </c>
      <c r="Q68" s="12" t="s">
        <v>3216</v>
      </c>
      <c r="R68" s="12" t="s">
        <v>3211</v>
      </c>
      <c r="S68" s="12" t="s">
        <v>40</v>
      </c>
      <c r="T68" s="15">
        <f t="shared" si="38"/>
        <v>2</v>
      </c>
      <c r="U68" s="15">
        <v>10</v>
      </c>
      <c r="V68" s="30">
        <v>1</v>
      </c>
      <c r="W68" s="31" t="s">
        <v>34</v>
      </c>
      <c r="X68" s="31">
        <v>2</v>
      </c>
      <c r="Y68" s="31" t="s">
        <v>62</v>
      </c>
      <c r="Z68" s="31" t="s">
        <v>63</v>
      </c>
      <c r="AA68" s="31">
        <v>12</v>
      </c>
      <c r="AB68" s="32">
        <v>1</v>
      </c>
      <c r="AC68" s="33">
        <v>1</v>
      </c>
      <c r="AD68" s="31" t="s">
        <v>3216</v>
      </c>
      <c r="AE68" s="31" t="s">
        <v>3565</v>
      </c>
      <c r="AF68" s="31" t="s">
        <v>40</v>
      </c>
      <c r="AG68" s="31">
        <v>2</v>
      </c>
      <c r="AH68" s="31">
        <v>10</v>
      </c>
      <c r="AI68" s="29" t="b">
        <f t="shared" ref="AI68:AI101" si="55">AND(AJ68:AV68)</f>
        <v>0</v>
      </c>
      <c r="AJ68" s="29" t="b">
        <f t="shared" si="42"/>
        <v>1</v>
      </c>
      <c r="AK68" s="29" t="b">
        <f t="shared" si="43"/>
        <v>1</v>
      </c>
      <c r="AL68" s="29" t="b">
        <f t="shared" si="44"/>
        <v>1</v>
      </c>
      <c r="AM68" s="29" t="b">
        <f t="shared" si="45"/>
        <v>1</v>
      </c>
      <c r="AN68" s="29" t="b">
        <f t="shared" si="46"/>
        <v>0</v>
      </c>
      <c r="AO68" s="29" t="b">
        <f t="shared" si="47"/>
        <v>1</v>
      </c>
      <c r="AP68" s="29" t="b">
        <f t="shared" si="48"/>
        <v>1</v>
      </c>
      <c r="AQ68" s="29" t="b">
        <f t="shared" si="49"/>
        <v>1</v>
      </c>
      <c r="AR68" s="29" t="b">
        <f t="shared" si="50"/>
        <v>1</v>
      </c>
      <c r="AS68" s="29" t="b">
        <f t="shared" si="51"/>
        <v>0</v>
      </c>
      <c r="AT68" s="29" t="b">
        <f t="shared" si="52"/>
        <v>1</v>
      </c>
      <c r="AU68" s="29" t="b">
        <f t="shared" si="53"/>
        <v>1</v>
      </c>
      <c r="AV68" s="29" t="b">
        <f t="shared" si="54"/>
        <v>1</v>
      </c>
      <c r="AW68" s="29" t="s">
        <v>3364</v>
      </c>
      <c r="AX68" s="29" t="s">
        <v>3569</v>
      </c>
      <c r="AY68" s="29" t="s">
        <v>3361</v>
      </c>
    </row>
    <row r="69" spans="1:51" ht="45" customHeight="1" x14ac:dyDescent="0.25">
      <c r="A69" s="29">
        <f t="shared" ref="A69:A132" si="56">A68+1</f>
        <v>67</v>
      </c>
      <c r="B69" s="9">
        <v>1</v>
      </c>
      <c r="C69" s="10" t="s">
        <v>34</v>
      </c>
      <c r="D69" s="8">
        <v>2</v>
      </c>
      <c r="E69" s="10" t="s">
        <v>20</v>
      </c>
      <c r="F69" s="10">
        <v>12</v>
      </c>
      <c r="G69" s="10">
        <v>0.5</v>
      </c>
      <c r="H69" s="11" t="s">
        <v>3222</v>
      </c>
      <c r="I69" s="10">
        <f t="shared" si="39"/>
        <v>1</v>
      </c>
      <c r="J69" s="10" t="str">
        <f t="shared" si="32"/>
        <v>bupivacaine EPIDURAAL</v>
      </c>
      <c r="K69" s="10">
        <f t="shared" si="40"/>
        <v>2</v>
      </c>
      <c r="L69" s="12" t="s">
        <v>62</v>
      </c>
      <c r="M69" s="10" t="str">
        <f t="shared" si="41"/>
        <v>glucose 5%</v>
      </c>
      <c r="N69" s="10">
        <f t="shared" si="36"/>
        <v>12</v>
      </c>
      <c r="O69" s="16">
        <f t="shared" si="37"/>
        <v>0.5</v>
      </c>
      <c r="P69" s="17">
        <v>0.5</v>
      </c>
      <c r="Q69" s="12" t="s">
        <v>3216</v>
      </c>
      <c r="R69" s="12" t="s">
        <v>3211</v>
      </c>
      <c r="S69" s="12" t="s">
        <v>38</v>
      </c>
      <c r="T69" s="15">
        <f t="shared" si="38"/>
        <v>2</v>
      </c>
      <c r="U69" s="15">
        <v>10</v>
      </c>
      <c r="V69" s="30">
        <v>1</v>
      </c>
      <c r="W69" s="31" t="s">
        <v>34</v>
      </c>
      <c r="X69" s="31">
        <v>2</v>
      </c>
      <c r="Y69" s="31" t="s">
        <v>62</v>
      </c>
      <c r="Z69" s="31" t="s">
        <v>63</v>
      </c>
      <c r="AA69" s="31">
        <v>12</v>
      </c>
      <c r="AB69" s="32">
        <v>0.5</v>
      </c>
      <c r="AC69" s="33">
        <v>0.5</v>
      </c>
      <c r="AD69" s="31" t="s">
        <v>3216</v>
      </c>
      <c r="AE69" s="31" t="s">
        <v>3565</v>
      </c>
      <c r="AF69" s="31" t="s">
        <v>38</v>
      </c>
      <c r="AG69" s="31">
        <v>2</v>
      </c>
      <c r="AH69" s="31">
        <v>10</v>
      </c>
      <c r="AI69" s="29" t="b">
        <f t="shared" si="55"/>
        <v>0</v>
      </c>
      <c r="AJ69" s="29" t="b">
        <f t="shared" si="42"/>
        <v>1</v>
      </c>
      <c r="AK69" s="29" t="b">
        <f t="shared" si="43"/>
        <v>1</v>
      </c>
      <c r="AL69" s="29" t="b">
        <f t="shared" si="44"/>
        <v>1</v>
      </c>
      <c r="AM69" s="29" t="b">
        <f t="shared" si="45"/>
        <v>1</v>
      </c>
      <c r="AN69" s="29" t="b">
        <f t="shared" si="46"/>
        <v>0</v>
      </c>
      <c r="AO69" s="29" t="b">
        <f t="shared" si="47"/>
        <v>1</v>
      </c>
      <c r="AP69" s="29" t="b">
        <f t="shared" si="48"/>
        <v>1</v>
      </c>
      <c r="AQ69" s="29" t="b">
        <f t="shared" si="49"/>
        <v>1</v>
      </c>
      <c r="AR69" s="29" t="b">
        <f t="shared" si="50"/>
        <v>1</v>
      </c>
      <c r="AS69" s="29" t="b">
        <f t="shared" si="51"/>
        <v>0</v>
      </c>
      <c r="AT69" s="29" t="b">
        <f t="shared" si="52"/>
        <v>1</v>
      </c>
      <c r="AU69" s="29" t="b">
        <f t="shared" si="53"/>
        <v>1</v>
      </c>
      <c r="AV69" s="29" t="b">
        <f t="shared" si="54"/>
        <v>1</v>
      </c>
      <c r="AW69" s="29" t="s">
        <v>3366</v>
      </c>
      <c r="AX69" s="29" t="s">
        <v>3570</v>
      </c>
      <c r="AY69" s="29" t="s">
        <v>3361</v>
      </c>
    </row>
    <row r="70" spans="1:51" ht="45" customHeight="1" x14ac:dyDescent="0.25">
      <c r="A70" s="29">
        <f t="shared" si="56"/>
        <v>68</v>
      </c>
      <c r="B70" s="9">
        <v>1</v>
      </c>
      <c r="C70" s="10" t="s">
        <v>34</v>
      </c>
      <c r="D70" s="10"/>
      <c r="E70" s="10" t="s">
        <v>20</v>
      </c>
      <c r="F70" s="10"/>
      <c r="G70" s="10"/>
      <c r="H70" s="11">
        <v>1</v>
      </c>
      <c r="I70" s="10">
        <f t="shared" si="39"/>
        <v>1</v>
      </c>
      <c r="J70" s="10" t="str">
        <f t="shared" si="32"/>
        <v>bupivacaine EPIDURAAL</v>
      </c>
      <c r="K70" s="10">
        <f t="shared" si="40"/>
        <v>1</v>
      </c>
      <c r="L70" s="12" t="s">
        <v>62</v>
      </c>
      <c r="M70" s="10" t="str">
        <f t="shared" si="41"/>
        <v>glucose 5%</v>
      </c>
      <c r="N70" s="10">
        <f t="shared" si="36"/>
        <v>24</v>
      </c>
      <c r="O70" s="16">
        <f t="shared" si="37"/>
        <v>1</v>
      </c>
      <c r="P70" s="17">
        <v>1</v>
      </c>
      <c r="Q70" s="12" t="s">
        <v>3216</v>
      </c>
      <c r="R70" s="12" t="s">
        <v>3211</v>
      </c>
      <c r="S70" s="12" t="s">
        <v>38</v>
      </c>
      <c r="T70" s="15">
        <f t="shared" si="38"/>
        <v>1</v>
      </c>
      <c r="U70" s="15">
        <v>23</v>
      </c>
      <c r="V70" s="30">
        <v>1</v>
      </c>
      <c r="W70" s="31" t="s">
        <v>34</v>
      </c>
      <c r="X70" s="31">
        <v>0</v>
      </c>
      <c r="Y70" s="31" t="s">
        <v>62</v>
      </c>
      <c r="Z70" s="31" t="s">
        <v>63</v>
      </c>
      <c r="AA70" s="31">
        <v>24</v>
      </c>
      <c r="AB70" s="32">
        <v>1</v>
      </c>
      <c r="AC70" s="33">
        <v>1</v>
      </c>
      <c r="AD70" s="31" t="s">
        <v>3216</v>
      </c>
      <c r="AE70" s="31" t="s">
        <v>3565</v>
      </c>
      <c r="AF70" s="31" t="s">
        <v>38</v>
      </c>
      <c r="AG70" s="31">
        <v>0</v>
      </c>
      <c r="AH70" s="31">
        <v>24</v>
      </c>
      <c r="AI70" s="29" t="b">
        <f t="shared" si="55"/>
        <v>0</v>
      </c>
      <c r="AJ70" s="29" t="b">
        <f t="shared" si="42"/>
        <v>1</v>
      </c>
      <c r="AK70" s="29" t="b">
        <f t="shared" si="43"/>
        <v>1</v>
      </c>
      <c r="AL70" s="29" t="b">
        <f t="shared" si="44"/>
        <v>0</v>
      </c>
      <c r="AM70" s="29" t="b">
        <f t="shared" si="45"/>
        <v>1</v>
      </c>
      <c r="AN70" s="29" t="b">
        <f t="shared" si="46"/>
        <v>0</v>
      </c>
      <c r="AO70" s="29" t="b">
        <f t="shared" si="47"/>
        <v>1</v>
      </c>
      <c r="AP70" s="29" t="b">
        <f t="shared" si="48"/>
        <v>1</v>
      </c>
      <c r="AQ70" s="29" t="b">
        <f t="shared" si="49"/>
        <v>1</v>
      </c>
      <c r="AR70" s="29" t="b">
        <f t="shared" si="50"/>
        <v>1</v>
      </c>
      <c r="AS70" s="29" t="b">
        <f t="shared" si="51"/>
        <v>0</v>
      </c>
      <c r="AT70" s="29" t="b">
        <f t="shared" si="52"/>
        <v>1</v>
      </c>
      <c r="AU70" s="29" t="b">
        <f t="shared" si="53"/>
        <v>0</v>
      </c>
      <c r="AV70" s="29" t="b">
        <f t="shared" si="54"/>
        <v>0</v>
      </c>
      <c r="AW70" s="29" t="s">
        <v>3358</v>
      </c>
      <c r="AX70" s="29" t="s">
        <v>3566</v>
      </c>
      <c r="AY70" s="29" t="s">
        <v>3359</v>
      </c>
    </row>
    <row r="71" spans="1:51" ht="45" customHeight="1" x14ac:dyDescent="0.25">
      <c r="A71" s="29">
        <f t="shared" si="56"/>
        <v>69</v>
      </c>
      <c r="B71" s="9">
        <v>1</v>
      </c>
      <c r="C71" s="10" t="s">
        <v>34</v>
      </c>
      <c r="D71" s="10"/>
      <c r="E71" s="10"/>
      <c r="F71" s="10">
        <v>12</v>
      </c>
      <c r="G71" s="10"/>
      <c r="H71" s="11">
        <v>1</v>
      </c>
      <c r="I71" s="10">
        <f t="shared" si="39"/>
        <v>1</v>
      </c>
      <c r="J71" s="10" t="str">
        <f t="shared" si="32"/>
        <v>bupivacaine EPIDURAAL</v>
      </c>
      <c r="K71" s="10">
        <f t="shared" si="40"/>
        <v>1</v>
      </c>
      <c r="L71" s="12" t="s">
        <v>62</v>
      </c>
      <c r="M71" s="10" t="str">
        <f t="shared" si="41"/>
        <v>NaCl 0,9%</v>
      </c>
      <c r="N71" s="10">
        <f t="shared" si="36"/>
        <v>12</v>
      </c>
      <c r="O71" s="16">
        <f t="shared" si="37"/>
        <v>1</v>
      </c>
      <c r="P71" s="17">
        <v>1</v>
      </c>
      <c r="Q71" s="12" t="s">
        <v>3216</v>
      </c>
      <c r="R71" s="12" t="s">
        <v>3211</v>
      </c>
      <c r="S71" s="12" t="s">
        <v>40</v>
      </c>
      <c r="T71" s="15">
        <f t="shared" si="38"/>
        <v>1</v>
      </c>
      <c r="U71" s="15">
        <v>11</v>
      </c>
      <c r="V71" s="30">
        <v>1</v>
      </c>
      <c r="W71" s="31" t="s">
        <v>34</v>
      </c>
      <c r="X71" s="31">
        <v>0</v>
      </c>
      <c r="Y71" s="31" t="s">
        <v>62</v>
      </c>
      <c r="Z71" s="31" t="s">
        <v>63</v>
      </c>
      <c r="AA71" s="31">
        <v>12</v>
      </c>
      <c r="AB71" s="32">
        <v>1</v>
      </c>
      <c r="AC71" s="33">
        <v>1</v>
      </c>
      <c r="AD71" s="31" t="s">
        <v>3216</v>
      </c>
      <c r="AE71" s="31" t="s">
        <v>3565</v>
      </c>
      <c r="AF71" s="31" t="s">
        <v>40</v>
      </c>
      <c r="AG71" s="31">
        <v>0</v>
      </c>
      <c r="AH71" s="31">
        <v>12</v>
      </c>
      <c r="AI71" s="29" t="b">
        <f t="shared" si="55"/>
        <v>0</v>
      </c>
      <c r="AJ71" s="29" t="b">
        <f t="shared" si="42"/>
        <v>1</v>
      </c>
      <c r="AK71" s="29" t="b">
        <f t="shared" si="43"/>
        <v>1</v>
      </c>
      <c r="AL71" s="29" t="b">
        <f t="shared" si="44"/>
        <v>0</v>
      </c>
      <c r="AM71" s="29" t="b">
        <f t="shared" si="45"/>
        <v>1</v>
      </c>
      <c r="AN71" s="29" t="b">
        <f t="shared" si="46"/>
        <v>1</v>
      </c>
      <c r="AO71" s="29" t="b">
        <f t="shared" si="47"/>
        <v>1</v>
      </c>
      <c r="AP71" s="29" t="b">
        <f t="shared" si="48"/>
        <v>1</v>
      </c>
      <c r="AQ71" s="29" t="b">
        <f t="shared" si="49"/>
        <v>1</v>
      </c>
      <c r="AR71" s="29" t="b">
        <f t="shared" si="50"/>
        <v>1</v>
      </c>
      <c r="AS71" s="29" t="b">
        <f t="shared" si="51"/>
        <v>0</v>
      </c>
      <c r="AT71" s="29" t="b">
        <f t="shared" si="52"/>
        <v>1</v>
      </c>
      <c r="AU71" s="29" t="b">
        <f t="shared" si="53"/>
        <v>0</v>
      </c>
      <c r="AV71" s="29" t="b">
        <f t="shared" si="54"/>
        <v>0</v>
      </c>
      <c r="AW71" s="29" t="s">
        <v>3362</v>
      </c>
      <c r="AX71" s="29" t="s">
        <v>3571</v>
      </c>
      <c r="AY71" s="29" t="s">
        <v>3359</v>
      </c>
    </row>
    <row r="72" spans="1:51" ht="45" customHeight="1" x14ac:dyDescent="0.25">
      <c r="A72" s="29">
        <f t="shared" si="56"/>
        <v>70</v>
      </c>
      <c r="B72" s="9">
        <v>1</v>
      </c>
      <c r="C72" s="10" t="s">
        <v>34</v>
      </c>
      <c r="D72" s="10"/>
      <c r="E72" s="10"/>
      <c r="F72" s="10"/>
      <c r="G72" s="10">
        <v>0.5</v>
      </c>
      <c r="H72" s="11">
        <v>0.5</v>
      </c>
      <c r="I72" s="10">
        <f t="shared" si="39"/>
        <v>1</v>
      </c>
      <c r="J72" s="10" t="str">
        <f t="shared" si="32"/>
        <v>bupivacaine EPIDURAAL</v>
      </c>
      <c r="K72" s="10">
        <f t="shared" si="40"/>
        <v>1</v>
      </c>
      <c r="L72" s="12" t="s">
        <v>62</v>
      </c>
      <c r="M72" s="10" t="str">
        <f t="shared" si="41"/>
        <v>NaCl 0,9%</v>
      </c>
      <c r="N72" s="10">
        <f t="shared" si="36"/>
        <v>24</v>
      </c>
      <c r="O72" s="16">
        <f t="shared" si="37"/>
        <v>0.5</v>
      </c>
      <c r="P72" s="17">
        <v>0.5</v>
      </c>
      <c r="Q72" s="12" t="s">
        <v>3216</v>
      </c>
      <c r="R72" s="12" t="s">
        <v>3211</v>
      </c>
      <c r="S72" s="12" t="s">
        <v>39</v>
      </c>
      <c r="T72" s="15">
        <f t="shared" si="38"/>
        <v>1</v>
      </c>
      <c r="U72" s="15">
        <v>23</v>
      </c>
      <c r="V72" s="30">
        <v>1</v>
      </c>
      <c r="W72" s="31" t="s">
        <v>34</v>
      </c>
      <c r="X72" s="31">
        <v>0</v>
      </c>
      <c r="Y72" s="31" t="s">
        <v>62</v>
      </c>
      <c r="Z72" s="31" t="s">
        <v>63</v>
      </c>
      <c r="AA72" s="31">
        <v>24</v>
      </c>
      <c r="AB72" s="32">
        <v>0.5</v>
      </c>
      <c r="AC72" s="33">
        <v>0.5</v>
      </c>
      <c r="AD72" s="31" t="s">
        <v>3216</v>
      </c>
      <c r="AE72" s="31" t="s">
        <v>3565</v>
      </c>
      <c r="AF72" s="31" t="s">
        <v>39</v>
      </c>
      <c r="AG72" s="31">
        <v>0</v>
      </c>
      <c r="AH72" s="31">
        <v>24</v>
      </c>
      <c r="AI72" s="29" t="b">
        <f t="shared" si="55"/>
        <v>0</v>
      </c>
      <c r="AJ72" s="29" t="b">
        <f t="shared" si="42"/>
        <v>1</v>
      </c>
      <c r="AK72" s="29" t="b">
        <f t="shared" si="43"/>
        <v>1</v>
      </c>
      <c r="AL72" s="29" t="b">
        <f t="shared" si="44"/>
        <v>0</v>
      </c>
      <c r="AM72" s="29" t="b">
        <f t="shared" si="45"/>
        <v>1</v>
      </c>
      <c r="AN72" s="29" t="b">
        <f t="shared" si="46"/>
        <v>1</v>
      </c>
      <c r="AO72" s="29" t="b">
        <f t="shared" si="47"/>
        <v>1</v>
      </c>
      <c r="AP72" s="29" t="b">
        <f t="shared" si="48"/>
        <v>1</v>
      </c>
      <c r="AQ72" s="29" t="b">
        <f t="shared" si="49"/>
        <v>1</v>
      </c>
      <c r="AR72" s="29" t="b">
        <f t="shared" si="50"/>
        <v>1</v>
      </c>
      <c r="AS72" s="29" t="b">
        <f t="shared" si="51"/>
        <v>0</v>
      </c>
      <c r="AT72" s="29" t="b">
        <f t="shared" si="52"/>
        <v>1</v>
      </c>
      <c r="AU72" s="29" t="b">
        <f t="shared" si="53"/>
        <v>0</v>
      </c>
      <c r="AV72" s="29" t="b">
        <f t="shared" si="54"/>
        <v>0</v>
      </c>
      <c r="AW72" s="29" t="s">
        <v>3363</v>
      </c>
      <c r="AX72" s="29" t="s">
        <v>3572</v>
      </c>
      <c r="AY72" s="29" t="s">
        <v>3359</v>
      </c>
    </row>
    <row r="73" spans="1:51" ht="45" customHeight="1" x14ac:dyDescent="0.25">
      <c r="A73" s="29">
        <f t="shared" si="56"/>
        <v>71</v>
      </c>
      <c r="B73" s="9">
        <v>1</v>
      </c>
      <c r="C73" s="10" t="s">
        <v>34</v>
      </c>
      <c r="D73" s="10">
        <v>2</v>
      </c>
      <c r="E73" s="10"/>
      <c r="F73" s="10">
        <v>12</v>
      </c>
      <c r="G73" s="10"/>
      <c r="H73" s="11" t="s">
        <v>3222</v>
      </c>
      <c r="I73" s="10">
        <f t="shared" si="39"/>
        <v>1</v>
      </c>
      <c r="J73" s="10" t="str">
        <f t="shared" si="32"/>
        <v>bupivacaine EPIDURAAL</v>
      </c>
      <c r="K73" s="10">
        <f t="shared" si="40"/>
        <v>2</v>
      </c>
      <c r="L73" s="12" t="s">
        <v>62</v>
      </c>
      <c r="M73" s="10" t="str">
        <f t="shared" si="41"/>
        <v>NaCl 0,9%</v>
      </c>
      <c r="N73" s="10">
        <f t="shared" si="36"/>
        <v>12</v>
      </c>
      <c r="O73" s="16">
        <f t="shared" si="37"/>
        <v>1</v>
      </c>
      <c r="P73" s="17">
        <v>1</v>
      </c>
      <c r="Q73" s="12" t="s">
        <v>3216</v>
      </c>
      <c r="R73" s="12" t="s">
        <v>3211</v>
      </c>
      <c r="S73" s="12" t="s">
        <v>40</v>
      </c>
      <c r="T73" s="15">
        <f t="shared" si="38"/>
        <v>2</v>
      </c>
      <c r="U73" s="15">
        <v>10</v>
      </c>
      <c r="V73" s="30">
        <v>1</v>
      </c>
      <c r="W73" s="31" t="s">
        <v>34</v>
      </c>
      <c r="X73" s="31">
        <v>2</v>
      </c>
      <c r="Y73" s="31" t="s">
        <v>62</v>
      </c>
      <c r="Z73" s="31" t="s">
        <v>63</v>
      </c>
      <c r="AA73" s="31">
        <v>12</v>
      </c>
      <c r="AB73" s="32">
        <v>1</v>
      </c>
      <c r="AC73" s="33">
        <v>1</v>
      </c>
      <c r="AD73" s="31" t="s">
        <v>3216</v>
      </c>
      <c r="AE73" s="31" t="s">
        <v>3565</v>
      </c>
      <c r="AF73" s="31" t="s">
        <v>40</v>
      </c>
      <c r="AG73" s="31">
        <v>2</v>
      </c>
      <c r="AH73" s="31">
        <v>10</v>
      </c>
      <c r="AI73" s="29" t="b">
        <f t="shared" si="55"/>
        <v>0</v>
      </c>
      <c r="AJ73" s="29" t="b">
        <f t="shared" si="42"/>
        <v>1</v>
      </c>
      <c r="AK73" s="29" t="b">
        <f t="shared" si="43"/>
        <v>1</v>
      </c>
      <c r="AL73" s="29" t="b">
        <f t="shared" si="44"/>
        <v>1</v>
      </c>
      <c r="AM73" s="29" t="b">
        <f t="shared" si="45"/>
        <v>1</v>
      </c>
      <c r="AN73" s="29" t="b">
        <f t="shared" si="46"/>
        <v>1</v>
      </c>
      <c r="AO73" s="29" t="b">
        <f t="shared" si="47"/>
        <v>1</v>
      </c>
      <c r="AP73" s="29" t="b">
        <f t="shared" si="48"/>
        <v>1</v>
      </c>
      <c r="AQ73" s="29" t="b">
        <f t="shared" si="49"/>
        <v>1</v>
      </c>
      <c r="AR73" s="29" t="b">
        <f t="shared" si="50"/>
        <v>1</v>
      </c>
      <c r="AS73" s="29" t="b">
        <f t="shared" si="51"/>
        <v>0</v>
      </c>
      <c r="AT73" s="29" t="b">
        <f t="shared" si="52"/>
        <v>1</v>
      </c>
      <c r="AU73" s="29" t="b">
        <f t="shared" si="53"/>
        <v>1</v>
      </c>
      <c r="AV73" s="29" t="b">
        <f t="shared" si="54"/>
        <v>1</v>
      </c>
      <c r="AW73" s="29" t="s">
        <v>3364</v>
      </c>
      <c r="AX73" s="29" t="s">
        <v>3569</v>
      </c>
      <c r="AY73" s="29" t="s">
        <v>3361</v>
      </c>
    </row>
    <row r="74" spans="1:51" ht="45" customHeight="1" x14ac:dyDescent="0.25">
      <c r="A74" s="29">
        <f t="shared" si="56"/>
        <v>72</v>
      </c>
      <c r="B74" s="9">
        <v>1</v>
      </c>
      <c r="C74" s="10" t="s">
        <v>34</v>
      </c>
      <c r="D74" s="10">
        <v>2</v>
      </c>
      <c r="E74" s="10"/>
      <c r="F74" s="10"/>
      <c r="G74" s="10">
        <v>0.5</v>
      </c>
      <c r="H74" s="11" t="s">
        <v>3222</v>
      </c>
      <c r="I74" s="10">
        <f t="shared" si="39"/>
        <v>1</v>
      </c>
      <c r="J74" s="10" t="str">
        <f t="shared" si="32"/>
        <v>bupivacaine EPIDURAAL</v>
      </c>
      <c r="K74" s="10">
        <f t="shared" si="40"/>
        <v>2</v>
      </c>
      <c r="L74" s="12" t="s">
        <v>62</v>
      </c>
      <c r="M74" s="10" t="str">
        <f t="shared" si="41"/>
        <v>NaCl 0,9%</v>
      </c>
      <c r="N74" s="10">
        <f t="shared" si="36"/>
        <v>24</v>
      </c>
      <c r="O74" s="16">
        <f t="shared" si="37"/>
        <v>0.5</v>
      </c>
      <c r="P74" s="17">
        <v>0.5</v>
      </c>
      <c r="Q74" s="12" t="s">
        <v>3216</v>
      </c>
      <c r="R74" s="12" t="s">
        <v>3211</v>
      </c>
      <c r="S74" s="12" t="s">
        <v>39</v>
      </c>
      <c r="T74" s="15">
        <f t="shared" si="38"/>
        <v>2</v>
      </c>
      <c r="U74" s="15">
        <v>22</v>
      </c>
      <c r="V74" s="30">
        <v>1</v>
      </c>
      <c r="W74" s="31" t="s">
        <v>34</v>
      </c>
      <c r="X74" s="31">
        <v>2</v>
      </c>
      <c r="Y74" s="31" t="s">
        <v>62</v>
      </c>
      <c r="Z74" s="31" t="s">
        <v>63</v>
      </c>
      <c r="AA74" s="31">
        <v>24</v>
      </c>
      <c r="AB74" s="32">
        <v>0.5</v>
      </c>
      <c r="AC74" s="33">
        <v>0.5</v>
      </c>
      <c r="AD74" s="31" t="s">
        <v>3216</v>
      </c>
      <c r="AE74" s="31" t="s">
        <v>3565</v>
      </c>
      <c r="AF74" s="31" t="s">
        <v>39</v>
      </c>
      <c r="AG74" s="31">
        <v>2</v>
      </c>
      <c r="AH74" s="31">
        <v>22</v>
      </c>
      <c r="AI74" s="29" t="b">
        <f t="shared" si="55"/>
        <v>0</v>
      </c>
      <c r="AJ74" s="29" t="b">
        <f t="shared" si="42"/>
        <v>1</v>
      </c>
      <c r="AK74" s="29" t="b">
        <f t="shared" si="43"/>
        <v>1</v>
      </c>
      <c r="AL74" s="29" t="b">
        <f t="shared" si="44"/>
        <v>1</v>
      </c>
      <c r="AM74" s="29" t="b">
        <f t="shared" si="45"/>
        <v>1</v>
      </c>
      <c r="AN74" s="29" t="b">
        <f t="shared" si="46"/>
        <v>1</v>
      </c>
      <c r="AO74" s="29" t="b">
        <f t="shared" si="47"/>
        <v>1</v>
      </c>
      <c r="AP74" s="29" t="b">
        <f t="shared" si="48"/>
        <v>1</v>
      </c>
      <c r="AQ74" s="29" t="b">
        <f t="shared" si="49"/>
        <v>1</v>
      </c>
      <c r="AR74" s="29" t="b">
        <f t="shared" si="50"/>
        <v>1</v>
      </c>
      <c r="AS74" s="29" t="b">
        <f t="shared" si="51"/>
        <v>0</v>
      </c>
      <c r="AT74" s="29" t="b">
        <f t="shared" si="52"/>
        <v>1</v>
      </c>
      <c r="AU74" s="29" t="b">
        <f t="shared" si="53"/>
        <v>1</v>
      </c>
      <c r="AV74" s="29" t="b">
        <f t="shared" si="54"/>
        <v>1</v>
      </c>
      <c r="AW74" s="29" t="s">
        <v>3365</v>
      </c>
      <c r="AX74" s="29" t="s">
        <v>3568</v>
      </c>
      <c r="AY74" s="29" t="s">
        <v>3361</v>
      </c>
    </row>
    <row r="75" spans="1:51" ht="45" customHeight="1" x14ac:dyDescent="0.25">
      <c r="A75" s="29">
        <f t="shared" si="56"/>
        <v>73</v>
      </c>
      <c r="B75" s="9">
        <v>1</v>
      </c>
      <c r="C75" s="10" t="s">
        <v>34</v>
      </c>
      <c r="D75" s="10">
        <v>2</v>
      </c>
      <c r="E75" s="10"/>
      <c r="F75" s="10">
        <v>12</v>
      </c>
      <c r="G75" s="10">
        <v>0.5</v>
      </c>
      <c r="H75" s="11" t="s">
        <v>3222</v>
      </c>
      <c r="I75" s="10">
        <f t="shared" si="39"/>
        <v>1</v>
      </c>
      <c r="J75" s="10" t="str">
        <f t="shared" si="32"/>
        <v>bupivacaine EPIDURAAL</v>
      </c>
      <c r="K75" s="10">
        <f t="shared" si="40"/>
        <v>2</v>
      </c>
      <c r="L75" s="12" t="s">
        <v>62</v>
      </c>
      <c r="M75" s="10" t="str">
        <f t="shared" si="41"/>
        <v>NaCl 0,9%</v>
      </c>
      <c r="N75" s="10">
        <f t="shared" si="36"/>
        <v>12</v>
      </c>
      <c r="O75" s="16">
        <f t="shared" si="37"/>
        <v>0.5</v>
      </c>
      <c r="P75" s="17">
        <v>0.5</v>
      </c>
      <c r="Q75" s="12" t="s">
        <v>3216</v>
      </c>
      <c r="R75" s="12" t="s">
        <v>3211</v>
      </c>
      <c r="S75" s="12" t="s">
        <v>38</v>
      </c>
      <c r="T75" s="15">
        <f t="shared" si="38"/>
        <v>2</v>
      </c>
      <c r="U75" s="15">
        <v>10</v>
      </c>
      <c r="V75" s="30">
        <v>1</v>
      </c>
      <c r="W75" s="31" t="s">
        <v>34</v>
      </c>
      <c r="X75" s="31">
        <v>2</v>
      </c>
      <c r="Y75" s="31" t="s">
        <v>62</v>
      </c>
      <c r="Z75" s="31" t="s">
        <v>63</v>
      </c>
      <c r="AA75" s="31">
        <v>12</v>
      </c>
      <c r="AB75" s="32">
        <v>0.5</v>
      </c>
      <c r="AC75" s="33">
        <v>0.5</v>
      </c>
      <c r="AD75" s="31" t="s">
        <v>3216</v>
      </c>
      <c r="AE75" s="31" t="s">
        <v>3565</v>
      </c>
      <c r="AF75" s="31" t="s">
        <v>38</v>
      </c>
      <c r="AG75" s="31">
        <v>2</v>
      </c>
      <c r="AH75" s="31">
        <v>10</v>
      </c>
      <c r="AI75" s="29" t="b">
        <f t="shared" si="55"/>
        <v>0</v>
      </c>
      <c r="AJ75" s="29" t="b">
        <f t="shared" si="42"/>
        <v>1</v>
      </c>
      <c r="AK75" s="29" t="b">
        <f t="shared" si="43"/>
        <v>1</v>
      </c>
      <c r="AL75" s="29" t="b">
        <f t="shared" si="44"/>
        <v>1</v>
      </c>
      <c r="AM75" s="29" t="b">
        <f t="shared" si="45"/>
        <v>1</v>
      </c>
      <c r="AN75" s="29" t="b">
        <f t="shared" si="46"/>
        <v>1</v>
      </c>
      <c r="AO75" s="29" t="b">
        <f t="shared" si="47"/>
        <v>1</v>
      </c>
      <c r="AP75" s="29" t="b">
        <f t="shared" si="48"/>
        <v>1</v>
      </c>
      <c r="AQ75" s="29" t="b">
        <f t="shared" si="49"/>
        <v>1</v>
      </c>
      <c r="AR75" s="29" t="b">
        <f t="shared" si="50"/>
        <v>1</v>
      </c>
      <c r="AS75" s="29" t="b">
        <f t="shared" si="51"/>
        <v>0</v>
      </c>
      <c r="AT75" s="29" t="b">
        <f t="shared" si="52"/>
        <v>1</v>
      </c>
      <c r="AU75" s="29" t="b">
        <f t="shared" si="53"/>
        <v>1</v>
      </c>
      <c r="AV75" s="29" t="b">
        <f t="shared" si="54"/>
        <v>1</v>
      </c>
      <c r="AW75" s="29" t="s">
        <v>3366</v>
      </c>
      <c r="AX75" s="29" t="s">
        <v>3570</v>
      </c>
      <c r="AY75" s="29" t="s">
        <v>3361</v>
      </c>
    </row>
    <row r="76" spans="1:51" ht="45" customHeight="1" x14ac:dyDescent="0.25">
      <c r="A76" s="29">
        <f t="shared" si="56"/>
        <v>74</v>
      </c>
      <c r="B76" s="9">
        <v>1</v>
      </c>
      <c r="C76" s="10" t="s">
        <v>34</v>
      </c>
      <c r="D76" s="10"/>
      <c r="E76" s="10" t="s">
        <v>20</v>
      </c>
      <c r="F76" s="10">
        <v>12</v>
      </c>
      <c r="G76" s="10"/>
      <c r="H76" s="11">
        <v>1</v>
      </c>
      <c r="I76" s="10">
        <f t="shared" si="39"/>
        <v>1</v>
      </c>
      <c r="J76" s="10" t="str">
        <f t="shared" si="32"/>
        <v>bupivacaine EPIDURAAL</v>
      </c>
      <c r="K76" s="10">
        <f t="shared" si="40"/>
        <v>1</v>
      </c>
      <c r="L76" s="12" t="s">
        <v>62</v>
      </c>
      <c r="M76" s="10" t="str">
        <f t="shared" si="41"/>
        <v>glucose 5%</v>
      </c>
      <c r="N76" s="10">
        <f t="shared" si="36"/>
        <v>12</v>
      </c>
      <c r="O76" s="16">
        <f t="shared" si="37"/>
        <v>1</v>
      </c>
      <c r="P76" s="17">
        <v>1</v>
      </c>
      <c r="Q76" s="12" t="s">
        <v>3216</v>
      </c>
      <c r="R76" s="12" t="s">
        <v>3211</v>
      </c>
      <c r="S76" s="12" t="s">
        <v>40</v>
      </c>
      <c r="T76" s="15">
        <f t="shared" si="38"/>
        <v>1</v>
      </c>
      <c r="U76" s="15">
        <v>11</v>
      </c>
      <c r="V76" s="30">
        <v>1</v>
      </c>
      <c r="W76" s="31" t="s">
        <v>34</v>
      </c>
      <c r="X76" s="31">
        <v>0</v>
      </c>
      <c r="Y76" s="31" t="s">
        <v>62</v>
      </c>
      <c r="Z76" s="31" t="s">
        <v>63</v>
      </c>
      <c r="AA76" s="31">
        <v>12</v>
      </c>
      <c r="AB76" s="32">
        <v>1</v>
      </c>
      <c r="AC76" s="33">
        <v>1</v>
      </c>
      <c r="AD76" s="31" t="s">
        <v>3216</v>
      </c>
      <c r="AE76" s="31" t="s">
        <v>3565</v>
      </c>
      <c r="AF76" s="31" t="s">
        <v>40</v>
      </c>
      <c r="AG76" s="31">
        <v>0</v>
      </c>
      <c r="AH76" s="31">
        <v>12</v>
      </c>
      <c r="AI76" s="29" t="b">
        <f t="shared" si="55"/>
        <v>0</v>
      </c>
      <c r="AJ76" s="29" t="b">
        <f t="shared" si="42"/>
        <v>1</v>
      </c>
      <c r="AK76" s="29" t="b">
        <f t="shared" si="43"/>
        <v>1</v>
      </c>
      <c r="AL76" s="29" t="b">
        <f t="shared" si="44"/>
        <v>0</v>
      </c>
      <c r="AM76" s="29" t="b">
        <f t="shared" si="45"/>
        <v>1</v>
      </c>
      <c r="AN76" s="29" t="b">
        <f t="shared" si="46"/>
        <v>0</v>
      </c>
      <c r="AO76" s="29" t="b">
        <f t="shared" si="47"/>
        <v>1</v>
      </c>
      <c r="AP76" s="29" t="b">
        <f t="shared" si="48"/>
        <v>1</v>
      </c>
      <c r="AQ76" s="29" t="b">
        <f t="shared" si="49"/>
        <v>1</v>
      </c>
      <c r="AR76" s="29" t="b">
        <f t="shared" si="50"/>
        <v>1</v>
      </c>
      <c r="AS76" s="29" t="b">
        <f t="shared" si="51"/>
        <v>0</v>
      </c>
      <c r="AT76" s="29" t="b">
        <f t="shared" si="52"/>
        <v>1</v>
      </c>
      <c r="AU76" s="29" t="b">
        <f t="shared" si="53"/>
        <v>0</v>
      </c>
      <c r="AV76" s="29" t="b">
        <f t="shared" si="54"/>
        <v>0</v>
      </c>
      <c r="AW76" s="29" t="s">
        <v>3362</v>
      </c>
      <c r="AX76" s="29" t="s">
        <v>3571</v>
      </c>
      <c r="AY76" s="29" t="s">
        <v>3359</v>
      </c>
    </row>
    <row r="77" spans="1:51" ht="45" customHeight="1" x14ac:dyDescent="0.25">
      <c r="A77" s="29">
        <f t="shared" si="56"/>
        <v>75</v>
      </c>
      <c r="B77" s="9">
        <v>1</v>
      </c>
      <c r="C77" s="10" t="s">
        <v>34</v>
      </c>
      <c r="D77" s="10"/>
      <c r="E77" s="10" t="s">
        <v>20</v>
      </c>
      <c r="F77" s="10"/>
      <c r="G77" s="10">
        <v>0.5</v>
      </c>
      <c r="H77" s="11">
        <v>0.5</v>
      </c>
      <c r="I77" s="10">
        <f t="shared" si="39"/>
        <v>1</v>
      </c>
      <c r="J77" s="10" t="str">
        <f t="shared" si="32"/>
        <v>bupivacaine EPIDURAAL</v>
      </c>
      <c r="K77" s="10">
        <f t="shared" si="40"/>
        <v>1</v>
      </c>
      <c r="L77" s="12" t="s">
        <v>62</v>
      </c>
      <c r="M77" s="10" t="str">
        <f t="shared" si="41"/>
        <v>glucose 5%</v>
      </c>
      <c r="N77" s="10">
        <f t="shared" si="36"/>
        <v>24</v>
      </c>
      <c r="O77" s="16">
        <f t="shared" si="37"/>
        <v>0.5</v>
      </c>
      <c r="P77" s="17">
        <v>0.5</v>
      </c>
      <c r="Q77" s="12" t="s">
        <v>3216</v>
      </c>
      <c r="R77" s="12" t="s">
        <v>3211</v>
      </c>
      <c r="S77" s="12" t="s">
        <v>39</v>
      </c>
      <c r="T77" s="15">
        <f t="shared" si="38"/>
        <v>1</v>
      </c>
      <c r="U77" s="15">
        <v>23</v>
      </c>
      <c r="V77" s="30">
        <v>1</v>
      </c>
      <c r="W77" s="31" t="s">
        <v>34</v>
      </c>
      <c r="X77" s="31">
        <v>0</v>
      </c>
      <c r="Y77" s="31" t="s">
        <v>62</v>
      </c>
      <c r="Z77" s="31" t="s">
        <v>63</v>
      </c>
      <c r="AA77" s="31">
        <v>24</v>
      </c>
      <c r="AB77" s="32">
        <v>0.5</v>
      </c>
      <c r="AC77" s="33">
        <v>0.5</v>
      </c>
      <c r="AD77" s="31" t="s">
        <v>3216</v>
      </c>
      <c r="AE77" s="31" t="s">
        <v>3565</v>
      </c>
      <c r="AF77" s="31" t="s">
        <v>39</v>
      </c>
      <c r="AG77" s="31">
        <v>0</v>
      </c>
      <c r="AH77" s="31">
        <v>24</v>
      </c>
      <c r="AI77" s="29" t="b">
        <f t="shared" si="55"/>
        <v>0</v>
      </c>
      <c r="AJ77" s="29" t="b">
        <f t="shared" si="42"/>
        <v>1</v>
      </c>
      <c r="AK77" s="29" t="b">
        <f t="shared" si="43"/>
        <v>1</v>
      </c>
      <c r="AL77" s="29" t="b">
        <f t="shared" si="44"/>
        <v>0</v>
      </c>
      <c r="AM77" s="29" t="b">
        <f t="shared" si="45"/>
        <v>1</v>
      </c>
      <c r="AN77" s="29" t="b">
        <f t="shared" si="46"/>
        <v>0</v>
      </c>
      <c r="AO77" s="29" t="b">
        <f t="shared" si="47"/>
        <v>1</v>
      </c>
      <c r="AP77" s="29" t="b">
        <f t="shared" si="48"/>
        <v>1</v>
      </c>
      <c r="AQ77" s="29" t="b">
        <f t="shared" si="49"/>
        <v>1</v>
      </c>
      <c r="AR77" s="29" t="b">
        <f t="shared" si="50"/>
        <v>1</v>
      </c>
      <c r="AS77" s="29" t="b">
        <f t="shared" si="51"/>
        <v>0</v>
      </c>
      <c r="AT77" s="29" t="b">
        <f t="shared" si="52"/>
        <v>1</v>
      </c>
      <c r="AU77" s="29" t="b">
        <f t="shared" si="53"/>
        <v>0</v>
      </c>
      <c r="AV77" s="29" t="b">
        <f t="shared" si="54"/>
        <v>0</v>
      </c>
      <c r="AW77" s="29" t="s">
        <v>3363</v>
      </c>
      <c r="AX77" s="29" t="s">
        <v>3572</v>
      </c>
      <c r="AY77" s="29" t="s">
        <v>3359</v>
      </c>
    </row>
    <row r="78" spans="1:51" ht="45" customHeight="1" x14ac:dyDescent="0.25">
      <c r="A78" s="29">
        <f t="shared" si="56"/>
        <v>76</v>
      </c>
      <c r="B78" s="9">
        <v>1</v>
      </c>
      <c r="C78" s="10" t="s">
        <v>34</v>
      </c>
      <c r="D78" s="10"/>
      <c r="E78" s="10" t="s">
        <v>20</v>
      </c>
      <c r="F78" s="10"/>
      <c r="G78" s="10">
        <v>0.5</v>
      </c>
      <c r="H78" s="11">
        <v>0.5</v>
      </c>
      <c r="I78" s="10">
        <f t="shared" si="39"/>
        <v>1</v>
      </c>
      <c r="J78" s="10" t="str">
        <f t="shared" si="32"/>
        <v>bupivacaine EPIDURAAL</v>
      </c>
      <c r="K78" s="10">
        <f t="shared" si="40"/>
        <v>1</v>
      </c>
      <c r="L78" s="12" t="s">
        <v>62</v>
      </c>
      <c r="M78" s="10" t="str">
        <f t="shared" si="41"/>
        <v>glucose 5%</v>
      </c>
      <c r="N78" s="10">
        <f t="shared" si="36"/>
        <v>24</v>
      </c>
      <c r="O78" s="16">
        <f t="shared" si="37"/>
        <v>0.5</v>
      </c>
      <c r="P78" s="17">
        <v>0.5</v>
      </c>
      <c r="Q78" s="12" t="s">
        <v>3216</v>
      </c>
      <c r="R78" s="12" t="s">
        <v>3211</v>
      </c>
      <c r="S78" s="12" t="s">
        <v>39</v>
      </c>
      <c r="T78" s="15">
        <f t="shared" si="38"/>
        <v>1</v>
      </c>
      <c r="U78" s="15">
        <v>23</v>
      </c>
      <c r="V78" s="30">
        <v>1</v>
      </c>
      <c r="W78" s="31" t="s">
        <v>34</v>
      </c>
      <c r="X78" s="31">
        <v>0</v>
      </c>
      <c r="Y78" s="31" t="s">
        <v>62</v>
      </c>
      <c r="Z78" s="31" t="s">
        <v>63</v>
      </c>
      <c r="AA78" s="31">
        <v>24</v>
      </c>
      <c r="AB78" s="32">
        <v>0.5</v>
      </c>
      <c r="AC78" s="33">
        <v>0.5</v>
      </c>
      <c r="AD78" s="31" t="s">
        <v>3216</v>
      </c>
      <c r="AE78" s="31" t="s">
        <v>3565</v>
      </c>
      <c r="AF78" s="31" t="s">
        <v>39</v>
      </c>
      <c r="AG78" s="31">
        <v>0</v>
      </c>
      <c r="AH78" s="31">
        <v>24</v>
      </c>
      <c r="AI78" s="29" t="b">
        <f t="shared" si="55"/>
        <v>0</v>
      </c>
      <c r="AJ78" s="29" t="b">
        <f t="shared" si="42"/>
        <v>1</v>
      </c>
      <c r="AK78" s="29" t="b">
        <f t="shared" si="43"/>
        <v>1</v>
      </c>
      <c r="AL78" s="29" t="b">
        <f t="shared" si="44"/>
        <v>0</v>
      </c>
      <c r="AM78" s="29" t="b">
        <f t="shared" si="45"/>
        <v>1</v>
      </c>
      <c r="AN78" s="29" t="b">
        <f t="shared" si="46"/>
        <v>0</v>
      </c>
      <c r="AO78" s="29" t="b">
        <f t="shared" si="47"/>
        <v>1</v>
      </c>
      <c r="AP78" s="29" t="b">
        <f t="shared" si="48"/>
        <v>1</v>
      </c>
      <c r="AQ78" s="29" t="b">
        <f t="shared" si="49"/>
        <v>1</v>
      </c>
      <c r="AR78" s="29" t="b">
        <f t="shared" si="50"/>
        <v>1</v>
      </c>
      <c r="AS78" s="29" t="b">
        <f t="shared" si="51"/>
        <v>0</v>
      </c>
      <c r="AT78" s="29" t="b">
        <f t="shared" si="52"/>
        <v>1</v>
      </c>
      <c r="AU78" s="29" t="b">
        <f t="shared" si="53"/>
        <v>0</v>
      </c>
      <c r="AV78" s="29" t="b">
        <f t="shared" si="54"/>
        <v>0</v>
      </c>
      <c r="AW78" s="29" t="s">
        <v>3363</v>
      </c>
      <c r="AX78" s="29" t="s">
        <v>3572</v>
      </c>
      <c r="AY78" s="29" t="s">
        <v>3359</v>
      </c>
    </row>
    <row r="79" spans="1:51" ht="45" customHeight="1" x14ac:dyDescent="0.25">
      <c r="A79" s="29">
        <f t="shared" si="56"/>
        <v>77</v>
      </c>
      <c r="B79" s="9">
        <v>1</v>
      </c>
      <c r="C79" s="10" t="s">
        <v>34</v>
      </c>
      <c r="D79" s="10"/>
      <c r="E79" s="10"/>
      <c r="F79" s="10">
        <v>12</v>
      </c>
      <c r="G79" s="10">
        <v>0.5</v>
      </c>
      <c r="H79" s="11">
        <v>0.5</v>
      </c>
      <c r="I79" s="10">
        <f t="shared" si="39"/>
        <v>1</v>
      </c>
      <c r="J79" s="10" t="str">
        <f t="shared" si="32"/>
        <v>bupivacaine EPIDURAAL</v>
      </c>
      <c r="K79" s="10">
        <f t="shared" si="40"/>
        <v>1</v>
      </c>
      <c r="L79" s="12" t="s">
        <v>62</v>
      </c>
      <c r="M79" s="10" t="str">
        <f t="shared" si="41"/>
        <v>NaCl 0,9%</v>
      </c>
      <c r="N79" s="10">
        <f t="shared" si="36"/>
        <v>12</v>
      </c>
      <c r="O79" s="16">
        <f t="shared" si="37"/>
        <v>0.5</v>
      </c>
      <c r="P79" s="17">
        <v>0.5</v>
      </c>
      <c r="Q79" s="12" t="s">
        <v>3216</v>
      </c>
      <c r="R79" s="12" t="s">
        <v>3211</v>
      </c>
      <c r="S79" s="12" t="s">
        <v>38</v>
      </c>
      <c r="T79" s="15">
        <f t="shared" si="38"/>
        <v>1</v>
      </c>
      <c r="U79" s="15">
        <v>11</v>
      </c>
      <c r="V79" s="30">
        <v>1</v>
      </c>
      <c r="W79" s="31" t="s">
        <v>34</v>
      </c>
      <c r="X79" s="31">
        <v>0</v>
      </c>
      <c r="Y79" s="31" t="s">
        <v>62</v>
      </c>
      <c r="Z79" s="31" t="s">
        <v>63</v>
      </c>
      <c r="AA79" s="31">
        <v>12</v>
      </c>
      <c r="AB79" s="32">
        <v>0.5</v>
      </c>
      <c r="AC79" s="33">
        <v>0.5</v>
      </c>
      <c r="AD79" s="31" t="s">
        <v>3216</v>
      </c>
      <c r="AE79" s="31" t="s">
        <v>3565</v>
      </c>
      <c r="AF79" s="31" t="s">
        <v>38</v>
      </c>
      <c r="AG79" s="31">
        <v>0</v>
      </c>
      <c r="AH79" s="31">
        <v>12</v>
      </c>
      <c r="AI79" s="29" t="b">
        <f t="shared" si="55"/>
        <v>0</v>
      </c>
      <c r="AJ79" s="29" t="b">
        <f t="shared" si="42"/>
        <v>1</v>
      </c>
      <c r="AK79" s="29" t="b">
        <f t="shared" si="43"/>
        <v>1</v>
      </c>
      <c r="AL79" s="29" t="b">
        <f t="shared" si="44"/>
        <v>0</v>
      </c>
      <c r="AM79" s="29" t="b">
        <f t="shared" si="45"/>
        <v>1</v>
      </c>
      <c r="AN79" s="29" t="b">
        <f t="shared" si="46"/>
        <v>1</v>
      </c>
      <c r="AO79" s="29" t="b">
        <f t="shared" si="47"/>
        <v>1</v>
      </c>
      <c r="AP79" s="29" t="b">
        <f t="shared" si="48"/>
        <v>1</v>
      </c>
      <c r="AQ79" s="29" t="b">
        <f t="shared" si="49"/>
        <v>1</v>
      </c>
      <c r="AR79" s="29" t="b">
        <f t="shared" si="50"/>
        <v>1</v>
      </c>
      <c r="AS79" s="29" t="b">
        <f t="shared" si="51"/>
        <v>0</v>
      </c>
      <c r="AT79" s="29" t="b">
        <f t="shared" si="52"/>
        <v>1</v>
      </c>
      <c r="AU79" s="29" t="b">
        <f t="shared" si="53"/>
        <v>0</v>
      </c>
      <c r="AV79" s="29" t="b">
        <f t="shared" si="54"/>
        <v>0</v>
      </c>
      <c r="AW79" s="29" t="s">
        <v>3367</v>
      </c>
      <c r="AX79" s="29" t="s">
        <v>3573</v>
      </c>
      <c r="AY79" s="29" t="s">
        <v>3359</v>
      </c>
    </row>
    <row r="80" spans="1:51" ht="45" customHeight="1" x14ac:dyDescent="0.25">
      <c r="A80" s="29">
        <f t="shared" si="56"/>
        <v>78</v>
      </c>
      <c r="B80" s="9">
        <v>0.5</v>
      </c>
      <c r="C80" s="10" t="s">
        <v>34</v>
      </c>
      <c r="D80" s="10"/>
      <c r="E80" s="10"/>
      <c r="F80" s="10"/>
      <c r="G80" s="10"/>
      <c r="H80" s="11">
        <v>1</v>
      </c>
      <c r="I80" s="10">
        <f t="shared" si="39"/>
        <v>0.5</v>
      </c>
      <c r="J80" s="10" t="str">
        <f t="shared" si="32"/>
        <v>bupivacaine EPIDURAAL</v>
      </c>
      <c r="K80" s="10">
        <f t="shared" si="40"/>
        <v>1</v>
      </c>
      <c r="L80" s="12" t="s">
        <v>62</v>
      </c>
      <c r="M80" s="10" t="str">
        <f t="shared" si="41"/>
        <v>NaCl 0,9%</v>
      </c>
      <c r="N80" s="10">
        <f t="shared" si="36"/>
        <v>24</v>
      </c>
      <c r="O80" s="16">
        <f t="shared" si="37"/>
        <v>1</v>
      </c>
      <c r="P80" s="17">
        <v>1</v>
      </c>
      <c r="Q80" s="12" t="s">
        <v>3216</v>
      </c>
      <c r="R80" s="12" t="s">
        <v>3211</v>
      </c>
      <c r="S80" s="12" t="s">
        <v>38</v>
      </c>
      <c r="T80" s="15">
        <f t="shared" si="38"/>
        <v>1</v>
      </c>
      <c r="U80" s="15">
        <v>23.5</v>
      </c>
      <c r="V80" s="30">
        <v>0.5</v>
      </c>
      <c r="W80" s="31" t="s">
        <v>34</v>
      </c>
      <c r="X80" s="31">
        <v>0</v>
      </c>
      <c r="Y80" s="31" t="s">
        <v>62</v>
      </c>
      <c r="Z80" s="31" t="s">
        <v>63</v>
      </c>
      <c r="AA80" s="31">
        <v>24</v>
      </c>
      <c r="AB80" s="32">
        <v>1</v>
      </c>
      <c r="AC80" s="33">
        <v>1</v>
      </c>
      <c r="AD80" s="31" t="s">
        <v>3216</v>
      </c>
      <c r="AE80" s="31" t="s">
        <v>3565</v>
      </c>
      <c r="AF80" s="31" t="s">
        <v>38</v>
      </c>
      <c r="AG80" s="31">
        <v>0</v>
      </c>
      <c r="AH80" s="31">
        <v>24</v>
      </c>
      <c r="AI80" s="29" t="b">
        <f t="shared" si="55"/>
        <v>0</v>
      </c>
      <c r="AJ80" s="29" t="b">
        <f t="shared" si="42"/>
        <v>1</v>
      </c>
      <c r="AK80" s="29" t="b">
        <f t="shared" si="43"/>
        <v>1</v>
      </c>
      <c r="AL80" s="29" t="b">
        <f t="shared" si="44"/>
        <v>0</v>
      </c>
      <c r="AM80" s="29" t="b">
        <f t="shared" si="45"/>
        <v>1</v>
      </c>
      <c r="AN80" s="29" t="b">
        <f t="shared" si="46"/>
        <v>1</v>
      </c>
      <c r="AO80" s="29" t="b">
        <f t="shared" si="47"/>
        <v>1</v>
      </c>
      <c r="AP80" s="29" t="b">
        <f t="shared" si="48"/>
        <v>1</v>
      </c>
      <c r="AQ80" s="29" t="b">
        <f t="shared" si="49"/>
        <v>1</v>
      </c>
      <c r="AR80" s="29" t="b">
        <f t="shared" si="50"/>
        <v>1</v>
      </c>
      <c r="AS80" s="29" t="b">
        <f t="shared" si="51"/>
        <v>0</v>
      </c>
      <c r="AT80" s="29" t="b">
        <f t="shared" si="52"/>
        <v>1</v>
      </c>
      <c r="AU80" s="29" t="b">
        <f t="shared" si="53"/>
        <v>0</v>
      </c>
      <c r="AV80" s="29" t="b">
        <f t="shared" si="54"/>
        <v>0</v>
      </c>
      <c r="AW80" s="29" t="s">
        <v>3358</v>
      </c>
      <c r="AX80" s="29" t="s">
        <v>3566</v>
      </c>
      <c r="AY80" s="29" t="s">
        <v>3359</v>
      </c>
    </row>
    <row r="81" spans="1:51" ht="45" customHeight="1" x14ac:dyDescent="0.25">
      <c r="A81" s="29">
        <f t="shared" si="56"/>
        <v>79</v>
      </c>
      <c r="B81" s="9">
        <v>5</v>
      </c>
      <c r="C81" s="10" t="s">
        <v>34</v>
      </c>
      <c r="D81" s="10"/>
      <c r="E81" s="10"/>
      <c r="F81" s="10"/>
      <c r="G81" s="10"/>
      <c r="H81" s="11">
        <v>1</v>
      </c>
      <c r="I81" s="10">
        <f t="shared" si="39"/>
        <v>5</v>
      </c>
      <c r="J81" s="10" t="str">
        <f t="shared" si="32"/>
        <v>bupivacaine EPIDURAAL</v>
      </c>
      <c r="K81" s="10">
        <f t="shared" si="40"/>
        <v>1</v>
      </c>
      <c r="L81" s="12" t="s">
        <v>62</v>
      </c>
      <c r="M81" s="10" t="str">
        <f t="shared" si="41"/>
        <v>NaCl 0,9%</v>
      </c>
      <c r="N81" s="10">
        <f t="shared" si="36"/>
        <v>24</v>
      </c>
      <c r="O81" s="16">
        <f t="shared" si="37"/>
        <v>1</v>
      </c>
      <c r="P81" s="17">
        <v>1</v>
      </c>
      <c r="Q81" s="12" t="s">
        <v>3216</v>
      </c>
      <c r="R81" s="12" t="s">
        <v>3211</v>
      </c>
      <c r="S81" s="12" t="s">
        <v>38</v>
      </c>
      <c r="T81" s="15">
        <f t="shared" si="38"/>
        <v>1</v>
      </c>
      <c r="U81" s="12">
        <v>19</v>
      </c>
      <c r="V81" s="30">
        <v>5</v>
      </c>
      <c r="W81" s="31" t="s">
        <v>34</v>
      </c>
      <c r="X81" s="31">
        <v>0</v>
      </c>
      <c r="Y81" s="31" t="s">
        <v>62</v>
      </c>
      <c r="Z81" s="31" t="s">
        <v>63</v>
      </c>
      <c r="AA81" s="31">
        <v>24</v>
      </c>
      <c r="AB81" s="32">
        <v>1</v>
      </c>
      <c r="AC81" s="33">
        <v>1</v>
      </c>
      <c r="AD81" s="31" t="s">
        <v>3216</v>
      </c>
      <c r="AE81" s="31" t="s">
        <v>3565</v>
      </c>
      <c r="AF81" s="31" t="s">
        <v>38</v>
      </c>
      <c r="AG81" s="31">
        <v>0</v>
      </c>
      <c r="AH81" s="31">
        <v>24</v>
      </c>
      <c r="AI81" s="29" t="b">
        <f t="shared" si="55"/>
        <v>0</v>
      </c>
      <c r="AJ81" s="29" t="b">
        <f t="shared" si="42"/>
        <v>1</v>
      </c>
      <c r="AK81" s="29" t="b">
        <f t="shared" si="43"/>
        <v>1</v>
      </c>
      <c r="AL81" s="29" t="b">
        <f t="shared" si="44"/>
        <v>0</v>
      </c>
      <c r="AM81" s="29" t="b">
        <f t="shared" si="45"/>
        <v>1</v>
      </c>
      <c r="AN81" s="29" t="b">
        <f t="shared" si="46"/>
        <v>1</v>
      </c>
      <c r="AO81" s="29" t="b">
        <f t="shared" si="47"/>
        <v>1</v>
      </c>
      <c r="AP81" s="29" t="b">
        <f t="shared" si="48"/>
        <v>1</v>
      </c>
      <c r="AQ81" s="29" t="b">
        <f t="shared" si="49"/>
        <v>1</v>
      </c>
      <c r="AR81" s="29" t="b">
        <f t="shared" si="50"/>
        <v>1</v>
      </c>
      <c r="AS81" s="29" t="b">
        <f t="shared" si="51"/>
        <v>0</v>
      </c>
      <c r="AT81" s="29" t="b">
        <f t="shared" si="52"/>
        <v>1</v>
      </c>
      <c r="AU81" s="29" t="b">
        <f t="shared" si="53"/>
        <v>0</v>
      </c>
      <c r="AV81" s="29" t="b">
        <f t="shared" si="54"/>
        <v>0</v>
      </c>
      <c r="AW81" s="29" t="s">
        <v>3358</v>
      </c>
      <c r="AX81" s="29" t="s">
        <v>3566</v>
      </c>
      <c r="AY81" s="29" t="s">
        <v>3359</v>
      </c>
    </row>
    <row r="82" spans="1:51" ht="45" customHeight="1" x14ac:dyDescent="0.25">
      <c r="A82" s="29">
        <f t="shared" si="56"/>
        <v>80</v>
      </c>
      <c r="B82" s="9">
        <v>0.5</v>
      </c>
      <c r="C82" s="10" t="s">
        <v>34</v>
      </c>
      <c r="D82" s="10">
        <v>0.5</v>
      </c>
      <c r="E82" s="10"/>
      <c r="F82" s="10"/>
      <c r="G82" s="10"/>
      <c r="H82" s="11" t="s">
        <v>3222</v>
      </c>
      <c r="I82" s="10">
        <f t="shared" si="39"/>
        <v>0.5</v>
      </c>
      <c r="J82" s="10" t="str">
        <f t="shared" si="32"/>
        <v>bupivacaine EPIDURAAL</v>
      </c>
      <c r="K82" s="10">
        <f t="shared" si="40"/>
        <v>0.5</v>
      </c>
      <c r="L82" s="12" t="s">
        <v>62</v>
      </c>
      <c r="M82" s="10" t="str">
        <f t="shared" si="41"/>
        <v>NaCl 0,9%</v>
      </c>
      <c r="N82" s="10">
        <f t="shared" si="36"/>
        <v>24</v>
      </c>
      <c r="O82" s="16">
        <f t="shared" si="37"/>
        <v>1</v>
      </c>
      <c r="P82" s="17">
        <v>1</v>
      </c>
      <c r="Q82" s="12" t="s">
        <v>3216</v>
      </c>
      <c r="R82" s="12" t="s">
        <v>3211</v>
      </c>
      <c r="S82" s="12" t="s">
        <v>38</v>
      </c>
      <c r="T82" s="15">
        <f t="shared" si="38"/>
        <v>0.5</v>
      </c>
      <c r="U82" s="12">
        <v>23.5</v>
      </c>
      <c r="V82" s="30">
        <v>0.5</v>
      </c>
      <c r="W82" s="31" t="s">
        <v>34</v>
      </c>
      <c r="X82" s="31">
        <v>0.5</v>
      </c>
      <c r="Y82" s="31" t="s">
        <v>62</v>
      </c>
      <c r="Z82" s="31" t="s">
        <v>63</v>
      </c>
      <c r="AA82" s="31">
        <v>24</v>
      </c>
      <c r="AB82" s="32">
        <v>1</v>
      </c>
      <c r="AC82" s="33">
        <v>1</v>
      </c>
      <c r="AD82" s="31" t="s">
        <v>3216</v>
      </c>
      <c r="AE82" s="31" t="s">
        <v>3565</v>
      </c>
      <c r="AF82" s="31" t="s">
        <v>38</v>
      </c>
      <c r="AG82" s="31">
        <v>0.5</v>
      </c>
      <c r="AH82" s="31">
        <v>23.5</v>
      </c>
      <c r="AI82" s="29" t="b">
        <f t="shared" si="55"/>
        <v>0</v>
      </c>
      <c r="AJ82" s="29" t="b">
        <f t="shared" si="42"/>
        <v>1</v>
      </c>
      <c r="AK82" s="29" t="b">
        <f t="shared" si="43"/>
        <v>1</v>
      </c>
      <c r="AL82" s="29" t="b">
        <f t="shared" si="44"/>
        <v>1</v>
      </c>
      <c r="AM82" s="29" t="b">
        <f t="shared" si="45"/>
        <v>1</v>
      </c>
      <c r="AN82" s="29" t="b">
        <f t="shared" si="46"/>
        <v>1</v>
      </c>
      <c r="AO82" s="29" t="b">
        <f t="shared" si="47"/>
        <v>1</v>
      </c>
      <c r="AP82" s="29" t="b">
        <f t="shared" si="48"/>
        <v>1</v>
      </c>
      <c r="AQ82" s="29" t="b">
        <f t="shared" si="49"/>
        <v>1</v>
      </c>
      <c r="AR82" s="29" t="b">
        <f t="shared" si="50"/>
        <v>1</v>
      </c>
      <c r="AS82" s="29" t="b">
        <f t="shared" si="51"/>
        <v>0</v>
      </c>
      <c r="AT82" s="29" t="b">
        <f t="shared" si="52"/>
        <v>1</v>
      </c>
      <c r="AU82" s="29" t="b">
        <f t="shared" si="53"/>
        <v>1</v>
      </c>
      <c r="AV82" s="29" t="b">
        <f t="shared" si="54"/>
        <v>1</v>
      </c>
      <c r="AW82" s="29" t="s">
        <v>3368</v>
      </c>
      <c r="AX82" s="29" t="s">
        <v>3574</v>
      </c>
      <c r="AY82" s="29" t="s">
        <v>3361</v>
      </c>
    </row>
    <row r="83" spans="1:51" ht="45" customHeight="1" x14ac:dyDescent="0.25">
      <c r="A83" s="29">
        <f t="shared" si="56"/>
        <v>81</v>
      </c>
      <c r="B83" s="9">
        <v>5</v>
      </c>
      <c r="C83" s="10" t="s">
        <v>34</v>
      </c>
      <c r="D83" s="10">
        <v>5</v>
      </c>
      <c r="E83" s="10"/>
      <c r="F83" s="10"/>
      <c r="G83" s="10"/>
      <c r="H83" s="11" t="s">
        <v>3222</v>
      </c>
      <c r="I83" s="10">
        <f t="shared" si="39"/>
        <v>5</v>
      </c>
      <c r="J83" s="10" t="str">
        <f t="shared" si="32"/>
        <v>bupivacaine EPIDURAAL</v>
      </c>
      <c r="K83" s="10">
        <f t="shared" si="40"/>
        <v>5</v>
      </c>
      <c r="L83" s="12" t="s">
        <v>62</v>
      </c>
      <c r="M83" s="10" t="str">
        <f t="shared" si="41"/>
        <v>NaCl 0,9%</v>
      </c>
      <c r="N83" s="10">
        <f t="shared" si="36"/>
        <v>24</v>
      </c>
      <c r="O83" s="16">
        <f t="shared" si="37"/>
        <v>1</v>
      </c>
      <c r="P83" s="17">
        <v>1</v>
      </c>
      <c r="Q83" s="12" t="s">
        <v>3216</v>
      </c>
      <c r="R83" s="12" t="s">
        <v>3211</v>
      </c>
      <c r="S83" s="12" t="s">
        <v>38</v>
      </c>
      <c r="T83" s="15">
        <f t="shared" si="38"/>
        <v>5</v>
      </c>
      <c r="U83" s="12">
        <v>19</v>
      </c>
      <c r="V83" s="30">
        <v>5</v>
      </c>
      <c r="W83" s="31" t="s">
        <v>34</v>
      </c>
      <c r="X83" s="31">
        <v>5</v>
      </c>
      <c r="Y83" s="31" t="s">
        <v>62</v>
      </c>
      <c r="Z83" s="31" t="s">
        <v>63</v>
      </c>
      <c r="AA83" s="31">
        <v>24</v>
      </c>
      <c r="AB83" s="32">
        <v>1</v>
      </c>
      <c r="AC83" s="33">
        <v>1</v>
      </c>
      <c r="AD83" s="31" t="s">
        <v>3216</v>
      </c>
      <c r="AE83" s="31" t="s">
        <v>3565</v>
      </c>
      <c r="AF83" s="31" t="s">
        <v>38</v>
      </c>
      <c r="AG83" s="31">
        <v>5</v>
      </c>
      <c r="AH83" s="31">
        <v>19</v>
      </c>
      <c r="AI83" s="29" t="b">
        <f t="shared" si="55"/>
        <v>0</v>
      </c>
      <c r="AJ83" s="29" t="b">
        <f t="shared" si="42"/>
        <v>1</v>
      </c>
      <c r="AK83" s="29" t="b">
        <f t="shared" si="43"/>
        <v>1</v>
      </c>
      <c r="AL83" s="29" t="b">
        <f t="shared" si="44"/>
        <v>1</v>
      </c>
      <c r="AM83" s="29" t="b">
        <f t="shared" si="45"/>
        <v>1</v>
      </c>
      <c r="AN83" s="29" t="b">
        <f t="shared" si="46"/>
        <v>1</v>
      </c>
      <c r="AO83" s="29" t="b">
        <f t="shared" si="47"/>
        <v>1</v>
      </c>
      <c r="AP83" s="29" t="b">
        <f t="shared" si="48"/>
        <v>1</v>
      </c>
      <c r="AQ83" s="29" t="b">
        <f t="shared" si="49"/>
        <v>1</v>
      </c>
      <c r="AR83" s="29" t="b">
        <f t="shared" si="50"/>
        <v>1</v>
      </c>
      <c r="AS83" s="29" t="b">
        <f t="shared" si="51"/>
        <v>0</v>
      </c>
      <c r="AT83" s="29" t="b">
        <f t="shared" si="52"/>
        <v>1</v>
      </c>
      <c r="AU83" s="29" t="b">
        <f t="shared" si="53"/>
        <v>1</v>
      </c>
      <c r="AV83" s="29" t="b">
        <f t="shared" si="54"/>
        <v>1</v>
      </c>
      <c r="AW83" s="29" t="s">
        <v>3369</v>
      </c>
      <c r="AX83" s="29" t="s">
        <v>3575</v>
      </c>
      <c r="AY83" s="29" t="s">
        <v>3361</v>
      </c>
    </row>
    <row r="84" spans="1:51" ht="45" customHeight="1" x14ac:dyDescent="0.25">
      <c r="A84" s="29">
        <f t="shared" si="56"/>
        <v>82</v>
      </c>
      <c r="B84" s="9">
        <v>1</v>
      </c>
      <c r="C84" s="10" t="s">
        <v>42</v>
      </c>
      <c r="D84" s="10"/>
      <c r="E84" s="10"/>
      <c r="F84" s="10"/>
      <c r="G84" s="10"/>
      <c r="H84" s="11">
        <v>0.25</v>
      </c>
      <c r="I84" s="10">
        <f t="shared" si="31"/>
        <v>1</v>
      </c>
      <c r="J84" s="10" t="str">
        <f t="shared" si="32"/>
        <v>clonidine</v>
      </c>
      <c r="K84" s="10">
        <f>IF(D84="",0.006,D84)</f>
        <v>6.0000000000000001E-3</v>
      </c>
      <c r="L84" s="12" t="s">
        <v>35</v>
      </c>
      <c r="M84" s="10" t="str">
        <f t="shared" si="41"/>
        <v>NaCl 0,9%</v>
      </c>
      <c r="N84" s="10">
        <f t="shared" ref="N84:N115" si="57">IF(F84="",12,F84)</f>
        <v>12</v>
      </c>
      <c r="O84" s="16">
        <f t="shared" ref="O84:O115" si="58">IF(G84="",0.5,G84)</f>
        <v>0.5</v>
      </c>
      <c r="P84" s="17">
        <v>0.25</v>
      </c>
      <c r="Q84" s="12" t="s">
        <v>3217</v>
      </c>
      <c r="R84" s="12" t="s">
        <v>64</v>
      </c>
      <c r="S84" s="12" t="s">
        <v>38</v>
      </c>
      <c r="T84" s="15">
        <f>K84/0.15</f>
        <v>0.04</v>
      </c>
      <c r="U84" s="12">
        <v>11.96</v>
      </c>
      <c r="V84" s="30">
        <v>1</v>
      </c>
      <c r="W84" s="31" t="s">
        <v>42</v>
      </c>
      <c r="X84" s="31">
        <v>1.5E-3</v>
      </c>
      <c r="Y84" s="31" t="s">
        <v>35</v>
      </c>
      <c r="Z84" s="31" t="s">
        <v>63</v>
      </c>
      <c r="AA84" s="31">
        <v>12</v>
      </c>
      <c r="AB84" s="32">
        <v>0.5</v>
      </c>
      <c r="AC84" s="33">
        <v>6.3E-2</v>
      </c>
      <c r="AD84" s="31" t="s">
        <v>3217</v>
      </c>
      <c r="AE84" s="31" t="s">
        <v>64</v>
      </c>
      <c r="AF84" s="31" t="s">
        <v>38</v>
      </c>
      <c r="AG84" s="31">
        <v>0.01</v>
      </c>
      <c r="AH84" s="31">
        <v>11.99</v>
      </c>
      <c r="AI84" s="29" t="b">
        <f t="shared" si="55"/>
        <v>0</v>
      </c>
      <c r="AJ84" s="29" t="b">
        <f t="shared" si="42"/>
        <v>1</v>
      </c>
      <c r="AK84" s="29" t="b">
        <f t="shared" si="43"/>
        <v>1</v>
      </c>
      <c r="AL84" s="29" t="b">
        <f t="shared" si="44"/>
        <v>0</v>
      </c>
      <c r="AM84" s="29" t="b">
        <f t="shared" si="45"/>
        <v>1</v>
      </c>
      <c r="AN84" s="29" t="b">
        <f t="shared" si="46"/>
        <v>1</v>
      </c>
      <c r="AO84" s="29" t="b">
        <f t="shared" si="47"/>
        <v>1</v>
      </c>
      <c r="AP84" s="29" t="b">
        <f t="shared" si="48"/>
        <v>1</v>
      </c>
      <c r="AQ84" s="29" t="b">
        <f t="shared" si="49"/>
        <v>0</v>
      </c>
      <c r="AR84" s="29" t="b">
        <f t="shared" si="50"/>
        <v>1</v>
      </c>
      <c r="AS84" s="29" t="b">
        <f t="shared" si="51"/>
        <v>1</v>
      </c>
      <c r="AT84" s="29" t="b">
        <f t="shared" si="52"/>
        <v>1</v>
      </c>
      <c r="AU84" s="29" t="b">
        <f t="shared" si="53"/>
        <v>0</v>
      </c>
      <c r="AV84" s="29" t="b">
        <f t="shared" si="54"/>
        <v>0</v>
      </c>
      <c r="AW84" s="29" t="s">
        <v>3576</v>
      </c>
      <c r="AX84" s="29" t="s">
        <v>3577</v>
      </c>
      <c r="AY84" s="29" t="s">
        <v>3251</v>
      </c>
    </row>
    <row r="85" spans="1:51" ht="45" customHeight="1" x14ac:dyDescent="0.25">
      <c r="A85" s="29">
        <f t="shared" si="56"/>
        <v>83</v>
      </c>
      <c r="B85" s="9">
        <v>1</v>
      </c>
      <c r="C85" s="10" t="s">
        <v>42</v>
      </c>
      <c r="D85" s="10">
        <v>0.01</v>
      </c>
      <c r="E85" s="10"/>
      <c r="F85" s="10"/>
      <c r="G85" s="10"/>
      <c r="H85" s="11" t="s">
        <v>3222</v>
      </c>
      <c r="I85" s="10">
        <f t="shared" si="31"/>
        <v>1</v>
      </c>
      <c r="J85" s="10" t="str">
        <f t="shared" si="32"/>
        <v>clonidine</v>
      </c>
      <c r="K85" s="10">
        <f t="shared" ref="K85:K103" si="59">IF(D85="",0.006,D85)</f>
        <v>0.01</v>
      </c>
      <c r="L85" s="12" t="s">
        <v>35</v>
      </c>
      <c r="M85" s="10" t="str">
        <f t="shared" si="41"/>
        <v>NaCl 0,9%</v>
      </c>
      <c r="N85" s="10">
        <f t="shared" si="57"/>
        <v>12</v>
      </c>
      <c r="O85" s="16">
        <f t="shared" si="58"/>
        <v>0.5</v>
      </c>
      <c r="P85" s="17">
        <v>0.42</v>
      </c>
      <c r="Q85" s="12" t="s">
        <v>3217</v>
      </c>
      <c r="R85" s="12" t="s">
        <v>64</v>
      </c>
      <c r="S85" s="12" t="s">
        <v>38</v>
      </c>
      <c r="T85" s="15">
        <v>7.0000000000000007E-2</v>
      </c>
      <c r="U85" s="12">
        <v>11.93</v>
      </c>
      <c r="V85" s="30">
        <v>1</v>
      </c>
      <c r="W85" s="31" t="s">
        <v>42</v>
      </c>
      <c r="X85" s="31">
        <v>1.0500000000000001E-2</v>
      </c>
      <c r="Y85" s="31" t="s">
        <v>35</v>
      </c>
      <c r="Z85" s="31" t="s">
        <v>63</v>
      </c>
      <c r="AA85" s="31">
        <v>12</v>
      </c>
      <c r="AB85" s="32">
        <v>0.5</v>
      </c>
      <c r="AC85" s="33">
        <v>0.44</v>
      </c>
      <c r="AD85" s="31" t="s">
        <v>3217</v>
      </c>
      <c r="AE85" s="31" t="s">
        <v>64</v>
      </c>
      <c r="AF85" s="31" t="s">
        <v>38</v>
      </c>
      <c r="AG85" s="31">
        <v>7.0000000000000007E-2</v>
      </c>
      <c r="AH85" s="31">
        <v>11.93</v>
      </c>
      <c r="AI85" s="29" t="b">
        <f t="shared" si="55"/>
        <v>0</v>
      </c>
      <c r="AJ85" s="29" t="b">
        <f t="shared" si="42"/>
        <v>1</v>
      </c>
      <c r="AK85" s="29" t="b">
        <f t="shared" si="43"/>
        <v>1</v>
      </c>
      <c r="AL85" s="29" t="b">
        <f t="shared" si="44"/>
        <v>0</v>
      </c>
      <c r="AM85" s="29" t="b">
        <f t="shared" si="45"/>
        <v>1</v>
      </c>
      <c r="AN85" s="29" t="b">
        <f t="shared" si="46"/>
        <v>1</v>
      </c>
      <c r="AO85" s="29" t="b">
        <f t="shared" si="47"/>
        <v>1</v>
      </c>
      <c r="AP85" s="29" t="b">
        <f t="shared" si="48"/>
        <v>1</v>
      </c>
      <c r="AQ85" s="29" t="b">
        <f t="shared" si="49"/>
        <v>0</v>
      </c>
      <c r="AR85" s="29" t="b">
        <f t="shared" si="50"/>
        <v>1</v>
      </c>
      <c r="AS85" s="29" t="b">
        <f t="shared" si="51"/>
        <v>1</v>
      </c>
      <c r="AT85" s="29" t="b">
        <f t="shared" si="52"/>
        <v>1</v>
      </c>
      <c r="AU85" s="29" t="b">
        <f t="shared" si="53"/>
        <v>1</v>
      </c>
      <c r="AV85" s="29" t="b">
        <f t="shared" si="54"/>
        <v>1</v>
      </c>
      <c r="AW85" s="29" t="s">
        <v>3469</v>
      </c>
      <c r="AX85" s="29" t="s">
        <v>3578</v>
      </c>
      <c r="AY85" s="29" t="s">
        <v>3252</v>
      </c>
    </row>
    <row r="86" spans="1:51" ht="45" customHeight="1" x14ac:dyDescent="0.25">
      <c r="A86" s="29">
        <f t="shared" si="56"/>
        <v>84</v>
      </c>
      <c r="B86" s="9">
        <v>1</v>
      </c>
      <c r="C86" s="10" t="s">
        <v>42</v>
      </c>
      <c r="D86" s="10">
        <v>0.01</v>
      </c>
      <c r="E86" s="10" t="s">
        <v>20</v>
      </c>
      <c r="F86" s="10"/>
      <c r="G86" s="10"/>
      <c r="H86" s="11" t="s">
        <v>3222</v>
      </c>
      <c r="I86" s="10">
        <f t="shared" si="31"/>
        <v>1</v>
      </c>
      <c r="J86" s="10" t="str">
        <f t="shared" si="32"/>
        <v>clonidine</v>
      </c>
      <c r="K86" s="10">
        <f t="shared" si="59"/>
        <v>0.01</v>
      </c>
      <c r="L86" s="12" t="s">
        <v>35</v>
      </c>
      <c r="M86" s="10" t="str">
        <f t="shared" si="41"/>
        <v>glucose 5%</v>
      </c>
      <c r="N86" s="10">
        <f t="shared" si="57"/>
        <v>12</v>
      </c>
      <c r="O86" s="16">
        <f t="shared" si="58"/>
        <v>0.5</v>
      </c>
      <c r="P86" s="17">
        <v>0.42</v>
      </c>
      <c r="Q86" s="12" t="s">
        <v>3217</v>
      </c>
      <c r="R86" s="12" t="s">
        <v>64</v>
      </c>
      <c r="S86" s="12" t="s">
        <v>38</v>
      </c>
      <c r="T86" s="15">
        <v>7.0000000000000007E-2</v>
      </c>
      <c r="U86" s="12">
        <v>11.93</v>
      </c>
      <c r="V86" s="30">
        <v>1</v>
      </c>
      <c r="W86" s="31" t="s">
        <v>42</v>
      </c>
      <c r="X86" s="31">
        <v>1.0500000000000001E-2</v>
      </c>
      <c r="Y86" s="31" t="s">
        <v>35</v>
      </c>
      <c r="Z86" s="31" t="s">
        <v>63</v>
      </c>
      <c r="AA86" s="31">
        <v>12</v>
      </c>
      <c r="AB86" s="32">
        <v>0.5</v>
      </c>
      <c r="AC86" s="33">
        <v>0.44</v>
      </c>
      <c r="AD86" s="31" t="s">
        <v>3217</v>
      </c>
      <c r="AE86" s="31" t="s">
        <v>64</v>
      </c>
      <c r="AF86" s="31" t="s">
        <v>38</v>
      </c>
      <c r="AG86" s="31">
        <v>7.0000000000000007E-2</v>
      </c>
      <c r="AH86" s="31">
        <v>11.93</v>
      </c>
      <c r="AI86" s="29" t="b">
        <f t="shared" si="55"/>
        <v>0</v>
      </c>
      <c r="AJ86" s="29" t="b">
        <f t="shared" si="42"/>
        <v>1</v>
      </c>
      <c r="AK86" s="29" t="b">
        <f t="shared" si="43"/>
        <v>1</v>
      </c>
      <c r="AL86" s="29" t="b">
        <f t="shared" si="44"/>
        <v>0</v>
      </c>
      <c r="AM86" s="29" t="b">
        <f t="shared" si="45"/>
        <v>1</v>
      </c>
      <c r="AN86" s="29" t="b">
        <f t="shared" si="46"/>
        <v>0</v>
      </c>
      <c r="AO86" s="29" t="b">
        <f t="shared" si="47"/>
        <v>1</v>
      </c>
      <c r="AP86" s="29" t="b">
        <f t="shared" si="48"/>
        <v>1</v>
      </c>
      <c r="AQ86" s="29" t="b">
        <f t="shared" si="49"/>
        <v>0</v>
      </c>
      <c r="AR86" s="29" t="b">
        <f t="shared" si="50"/>
        <v>1</v>
      </c>
      <c r="AS86" s="29" t="b">
        <f t="shared" si="51"/>
        <v>1</v>
      </c>
      <c r="AT86" s="29" t="b">
        <f t="shared" si="52"/>
        <v>1</v>
      </c>
      <c r="AU86" s="29" t="b">
        <f t="shared" si="53"/>
        <v>1</v>
      </c>
      <c r="AV86" s="29" t="b">
        <f t="shared" si="54"/>
        <v>1</v>
      </c>
      <c r="AW86" s="29" t="s">
        <v>3469</v>
      </c>
      <c r="AX86" s="29" t="s">
        <v>3578</v>
      </c>
      <c r="AY86" s="29" t="s">
        <v>3252</v>
      </c>
    </row>
    <row r="87" spans="1:51" ht="45" customHeight="1" x14ac:dyDescent="0.25">
      <c r="A87" s="29">
        <f t="shared" si="56"/>
        <v>85</v>
      </c>
      <c r="B87" s="9">
        <v>1</v>
      </c>
      <c r="C87" s="10" t="s">
        <v>42</v>
      </c>
      <c r="D87" s="10">
        <v>0.01</v>
      </c>
      <c r="E87" s="10" t="s">
        <v>20</v>
      </c>
      <c r="F87" s="10"/>
      <c r="G87" s="10">
        <v>1</v>
      </c>
      <c r="H87" s="11" t="s">
        <v>3222</v>
      </c>
      <c r="I87" s="10">
        <f t="shared" si="31"/>
        <v>1</v>
      </c>
      <c r="J87" s="10" t="str">
        <f t="shared" si="32"/>
        <v>clonidine</v>
      </c>
      <c r="K87" s="10">
        <f t="shared" si="59"/>
        <v>0.01</v>
      </c>
      <c r="L87" s="12" t="s">
        <v>35</v>
      </c>
      <c r="M87" s="10" t="str">
        <f t="shared" si="41"/>
        <v>glucose 5%</v>
      </c>
      <c r="N87" s="10">
        <f t="shared" si="57"/>
        <v>12</v>
      </c>
      <c r="O87" s="16">
        <f t="shared" si="58"/>
        <v>1</v>
      </c>
      <c r="P87" s="17">
        <v>0.83</v>
      </c>
      <c r="Q87" s="12" t="s">
        <v>3217</v>
      </c>
      <c r="R87" s="12" t="s">
        <v>64</v>
      </c>
      <c r="S87" s="12" t="s">
        <v>40</v>
      </c>
      <c r="T87" s="15">
        <v>7.0000000000000007E-2</v>
      </c>
      <c r="U87" s="12">
        <v>11.93</v>
      </c>
      <c r="V87" s="30">
        <v>1</v>
      </c>
      <c r="W87" s="31" t="s">
        <v>42</v>
      </c>
      <c r="X87" s="31">
        <v>1.0500000000000001E-2</v>
      </c>
      <c r="Y87" s="31" t="s">
        <v>35</v>
      </c>
      <c r="Z87" s="31" t="s">
        <v>63</v>
      </c>
      <c r="AA87" s="31">
        <v>12</v>
      </c>
      <c r="AB87" s="32">
        <v>1</v>
      </c>
      <c r="AC87" s="33">
        <v>0.88</v>
      </c>
      <c r="AD87" s="31" t="s">
        <v>3217</v>
      </c>
      <c r="AE87" s="31" t="s">
        <v>64</v>
      </c>
      <c r="AF87" s="31" t="s">
        <v>40</v>
      </c>
      <c r="AG87" s="31">
        <v>7.0000000000000007E-2</v>
      </c>
      <c r="AH87" s="31">
        <v>11.93</v>
      </c>
      <c r="AI87" s="29" t="b">
        <f t="shared" si="55"/>
        <v>0</v>
      </c>
      <c r="AJ87" s="29" t="b">
        <f t="shared" si="42"/>
        <v>1</v>
      </c>
      <c r="AK87" s="29" t="b">
        <f t="shared" si="43"/>
        <v>1</v>
      </c>
      <c r="AL87" s="29" t="b">
        <f t="shared" si="44"/>
        <v>0</v>
      </c>
      <c r="AM87" s="29" t="b">
        <f t="shared" si="45"/>
        <v>1</v>
      </c>
      <c r="AN87" s="29" t="b">
        <f t="shared" si="46"/>
        <v>0</v>
      </c>
      <c r="AO87" s="29" t="b">
        <f t="shared" si="47"/>
        <v>1</v>
      </c>
      <c r="AP87" s="29" t="b">
        <f t="shared" si="48"/>
        <v>1</v>
      </c>
      <c r="AQ87" s="29" t="b">
        <f t="shared" si="49"/>
        <v>0</v>
      </c>
      <c r="AR87" s="29" t="b">
        <f t="shared" si="50"/>
        <v>1</v>
      </c>
      <c r="AS87" s="29" t="b">
        <f t="shared" si="51"/>
        <v>1</v>
      </c>
      <c r="AT87" s="29" t="b">
        <f t="shared" si="52"/>
        <v>1</v>
      </c>
      <c r="AU87" s="29" t="b">
        <f t="shared" si="53"/>
        <v>1</v>
      </c>
      <c r="AV87" s="29" t="b">
        <f t="shared" si="54"/>
        <v>1</v>
      </c>
      <c r="AW87" s="29" t="s">
        <v>3471</v>
      </c>
      <c r="AX87" s="29" t="s">
        <v>3579</v>
      </c>
      <c r="AY87" s="29" t="s">
        <v>3252</v>
      </c>
    </row>
    <row r="88" spans="1:51" ht="45" customHeight="1" x14ac:dyDescent="0.25">
      <c r="A88" s="29">
        <f t="shared" si="56"/>
        <v>86</v>
      </c>
      <c r="B88" s="9">
        <v>1</v>
      </c>
      <c r="C88" s="10" t="s">
        <v>42</v>
      </c>
      <c r="D88" s="10">
        <v>0.01</v>
      </c>
      <c r="E88" s="10" t="s">
        <v>20</v>
      </c>
      <c r="F88" s="10">
        <v>24</v>
      </c>
      <c r="G88" s="10"/>
      <c r="H88" s="11" t="s">
        <v>3222</v>
      </c>
      <c r="I88" s="10">
        <f t="shared" si="31"/>
        <v>1</v>
      </c>
      <c r="J88" s="10" t="str">
        <f t="shared" si="32"/>
        <v>clonidine</v>
      </c>
      <c r="K88" s="10">
        <f t="shared" si="59"/>
        <v>0.01</v>
      </c>
      <c r="L88" s="12" t="s">
        <v>35</v>
      </c>
      <c r="M88" s="10" t="str">
        <f t="shared" si="41"/>
        <v>glucose 5%</v>
      </c>
      <c r="N88" s="10">
        <f t="shared" si="57"/>
        <v>24</v>
      </c>
      <c r="O88" s="16">
        <f t="shared" si="58"/>
        <v>0.5</v>
      </c>
      <c r="P88" s="17">
        <v>0.21</v>
      </c>
      <c r="Q88" s="12" t="s">
        <v>3217</v>
      </c>
      <c r="R88" s="12" t="s">
        <v>64</v>
      </c>
      <c r="S88" s="12" t="s">
        <v>39</v>
      </c>
      <c r="T88" s="15">
        <v>7.0000000000000007E-2</v>
      </c>
      <c r="U88" s="12">
        <v>23.93</v>
      </c>
      <c r="V88" s="30">
        <v>1</v>
      </c>
      <c r="W88" s="31" t="s">
        <v>42</v>
      </c>
      <c r="X88" s="31">
        <v>1.0500000000000001E-2</v>
      </c>
      <c r="Y88" s="31" t="s">
        <v>35</v>
      </c>
      <c r="Z88" s="31" t="s">
        <v>63</v>
      </c>
      <c r="AA88" s="31">
        <v>24</v>
      </c>
      <c r="AB88" s="32">
        <v>0.5</v>
      </c>
      <c r="AC88" s="33">
        <v>0.22</v>
      </c>
      <c r="AD88" s="31" t="s">
        <v>3217</v>
      </c>
      <c r="AE88" s="31" t="s">
        <v>64</v>
      </c>
      <c r="AF88" s="31" t="s">
        <v>39</v>
      </c>
      <c r="AG88" s="31">
        <v>7.0000000000000007E-2</v>
      </c>
      <c r="AH88" s="31">
        <v>23.93</v>
      </c>
      <c r="AI88" s="29" t="b">
        <f t="shared" si="55"/>
        <v>0</v>
      </c>
      <c r="AJ88" s="29" t="b">
        <f t="shared" si="42"/>
        <v>1</v>
      </c>
      <c r="AK88" s="29" t="b">
        <f t="shared" si="43"/>
        <v>1</v>
      </c>
      <c r="AL88" s="29" t="b">
        <f t="shared" si="44"/>
        <v>0</v>
      </c>
      <c r="AM88" s="29" t="b">
        <f t="shared" si="45"/>
        <v>1</v>
      </c>
      <c r="AN88" s="29" t="b">
        <f t="shared" si="46"/>
        <v>0</v>
      </c>
      <c r="AO88" s="29" t="b">
        <f t="shared" si="47"/>
        <v>1</v>
      </c>
      <c r="AP88" s="29" t="b">
        <f t="shared" si="48"/>
        <v>1</v>
      </c>
      <c r="AQ88" s="29" t="b">
        <f t="shared" si="49"/>
        <v>0</v>
      </c>
      <c r="AR88" s="29" t="b">
        <f t="shared" si="50"/>
        <v>1</v>
      </c>
      <c r="AS88" s="29" t="b">
        <f t="shared" si="51"/>
        <v>1</v>
      </c>
      <c r="AT88" s="29" t="b">
        <f t="shared" si="52"/>
        <v>1</v>
      </c>
      <c r="AU88" s="29" t="b">
        <f t="shared" si="53"/>
        <v>1</v>
      </c>
      <c r="AV88" s="29" t="b">
        <f t="shared" si="54"/>
        <v>1</v>
      </c>
      <c r="AW88" s="29" t="s">
        <v>3470</v>
      </c>
      <c r="AX88" s="29" t="s">
        <v>3580</v>
      </c>
      <c r="AY88" s="29" t="s">
        <v>3252</v>
      </c>
    </row>
    <row r="89" spans="1:51" ht="45" customHeight="1" x14ac:dyDescent="0.25">
      <c r="A89" s="29">
        <f t="shared" si="56"/>
        <v>87</v>
      </c>
      <c r="B89" s="9">
        <v>1</v>
      </c>
      <c r="C89" s="10" t="s">
        <v>42</v>
      </c>
      <c r="D89" s="10">
        <v>0.01</v>
      </c>
      <c r="E89" s="10" t="s">
        <v>20</v>
      </c>
      <c r="F89" s="10">
        <v>24</v>
      </c>
      <c r="G89" s="10">
        <v>1</v>
      </c>
      <c r="H89" s="11" t="s">
        <v>3222</v>
      </c>
      <c r="I89" s="10">
        <f t="shared" si="31"/>
        <v>1</v>
      </c>
      <c r="J89" s="10" t="str">
        <f t="shared" si="32"/>
        <v>clonidine</v>
      </c>
      <c r="K89" s="10">
        <f t="shared" si="59"/>
        <v>0.01</v>
      </c>
      <c r="L89" s="12" t="s">
        <v>35</v>
      </c>
      <c r="M89" s="10" t="str">
        <f t="shared" si="41"/>
        <v>glucose 5%</v>
      </c>
      <c r="N89" s="10">
        <f t="shared" si="57"/>
        <v>24</v>
      </c>
      <c r="O89" s="16">
        <f t="shared" si="58"/>
        <v>1</v>
      </c>
      <c r="P89" s="17">
        <v>0.42</v>
      </c>
      <c r="Q89" s="12" t="s">
        <v>3217</v>
      </c>
      <c r="R89" s="12" t="s">
        <v>64</v>
      </c>
      <c r="S89" s="12" t="s">
        <v>38</v>
      </c>
      <c r="T89" s="15">
        <v>7.0000000000000007E-2</v>
      </c>
      <c r="U89" s="12">
        <v>23.93</v>
      </c>
      <c r="V89" s="30">
        <v>1</v>
      </c>
      <c r="W89" s="31" t="s">
        <v>42</v>
      </c>
      <c r="X89" s="31">
        <v>1.0500000000000001E-2</v>
      </c>
      <c r="Y89" s="31" t="s">
        <v>35</v>
      </c>
      <c r="Z89" s="31" t="s">
        <v>63</v>
      </c>
      <c r="AA89" s="31">
        <v>24</v>
      </c>
      <c r="AB89" s="32">
        <v>1</v>
      </c>
      <c r="AC89" s="33">
        <v>0.44</v>
      </c>
      <c r="AD89" s="31" t="s">
        <v>3217</v>
      </c>
      <c r="AE89" s="31" t="s">
        <v>64</v>
      </c>
      <c r="AF89" s="31" t="s">
        <v>38</v>
      </c>
      <c r="AG89" s="31">
        <v>7.0000000000000007E-2</v>
      </c>
      <c r="AH89" s="31">
        <v>23.93</v>
      </c>
      <c r="AI89" s="29" t="b">
        <f t="shared" si="55"/>
        <v>0</v>
      </c>
      <c r="AJ89" s="29" t="b">
        <f t="shared" si="42"/>
        <v>1</v>
      </c>
      <c r="AK89" s="29" t="b">
        <f t="shared" si="43"/>
        <v>1</v>
      </c>
      <c r="AL89" s="29" t="b">
        <f t="shared" si="44"/>
        <v>0</v>
      </c>
      <c r="AM89" s="29" t="b">
        <f t="shared" si="45"/>
        <v>1</v>
      </c>
      <c r="AN89" s="29" t="b">
        <f t="shared" si="46"/>
        <v>0</v>
      </c>
      <c r="AO89" s="29" t="b">
        <f t="shared" si="47"/>
        <v>1</v>
      </c>
      <c r="AP89" s="29" t="b">
        <f t="shared" si="48"/>
        <v>1</v>
      </c>
      <c r="AQ89" s="29" t="b">
        <f t="shared" si="49"/>
        <v>0</v>
      </c>
      <c r="AR89" s="29" t="b">
        <f t="shared" si="50"/>
        <v>1</v>
      </c>
      <c r="AS89" s="29" t="b">
        <f t="shared" si="51"/>
        <v>1</v>
      </c>
      <c r="AT89" s="29" t="b">
        <f t="shared" si="52"/>
        <v>1</v>
      </c>
      <c r="AU89" s="29" t="b">
        <f t="shared" si="53"/>
        <v>1</v>
      </c>
      <c r="AV89" s="29" t="b">
        <f t="shared" si="54"/>
        <v>1</v>
      </c>
      <c r="AW89" s="29" t="s">
        <v>3472</v>
      </c>
      <c r="AX89" s="29" t="s">
        <v>3581</v>
      </c>
      <c r="AY89" s="29" t="s">
        <v>3252</v>
      </c>
    </row>
    <row r="90" spans="1:51" ht="45" customHeight="1" x14ac:dyDescent="0.25">
      <c r="A90" s="29">
        <f t="shared" si="56"/>
        <v>88</v>
      </c>
      <c r="B90" s="9">
        <v>1</v>
      </c>
      <c r="C90" s="10" t="s">
        <v>42</v>
      </c>
      <c r="D90" s="10"/>
      <c r="E90" s="10" t="s">
        <v>20</v>
      </c>
      <c r="F90" s="10"/>
      <c r="G90" s="10"/>
      <c r="H90" s="11">
        <v>0.25</v>
      </c>
      <c r="I90" s="10">
        <f t="shared" si="31"/>
        <v>1</v>
      </c>
      <c r="J90" s="10" t="str">
        <f t="shared" si="32"/>
        <v>clonidine</v>
      </c>
      <c r="K90" s="10">
        <f t="shared" si="59"/>
        <v>6.0000000000000001E-3</v>
      </c>
      <c r="L90" s="12" t="s">
        <v>35</v>
      </c>
      <c r="M90" s="10" t="str">
        <f t="shared" si="41"/>
        <v>glucose 5%</v>
      </c>
      <c r="N90" s="10">
        <f t="shared" si="57"/>
        <v>12</v>
      </c>
      <c r="O90" s="16">
        <f t="shared" si="58"/>
        <v>0.5</v>
      </c>
      <c r="P90" s="17">
        <v>0.25</v>
      </c>
      <c r="Q90" s="12" t="s">
        <v>3217</v>
      </c>
      <c r="R90" s="12" t="s">
        <v>64</v>
      </c>
      <c r="S90" s="12" t="s">
        <v>38</v>
      </c>
      <c r="T90" s="15">
        <f>K90/0.15</f>
        <v>0.04</v>
      </c>
      <c r="U90" s="12">
        <v>11.96</v>
      </c>
      <c r="V90" s="30">
        <v>1</v>
      </c>
      <c r="W90" s="31" t="s">
        <v>42</v>
      </c>
      <c r="X90" s="31">
        <v>1.5E-3</v>
      </c>
      <c r="Y90" s="31" t="s">
        <v>35</v>
      </c>
      <c r="Z90" s="31" t="s">
        <v>63</v>
      </c>
      <c r="AA90" s="31">
        <v>12</v>
      </c>
      <c r="AB90" s="32">
        <v>0.5</v>
      </c>
      <c r="AC90" s="33">
        <v>6.3E-2</v>
      </c>
      <c r="AD90" s="31" t="s">
        <v>3217</v>
      </c>
      <c r="AE90" s="31" t="s">
        <v>64</v>
      </c>
      <c r="AF90" s="31" t="s">
        <v>38</v>
      </c>
      <c r="AG90" s="31">
        <v>0.01</v>
      </c>
      <c r="AH90" s="31">
        <v>11.99</v>
      </c>
      <c r="AI90" s="29" t="b">
        <f t="shared" si="55"/>
        <v>0</v>
      </c>
      <c r="AJ90" s="29" t="b">
        <f t="shared" si="42"/>
        <v>1</v>
      </c>
      <c r="AK90" s="29" t="b">
        <f t="shared" si="43"/>
        <v>1</v>
      </c>
      <c r="AL90" s="29" t="b">
        <f t="shared" si="44"/>
        <v>0</v>
      </c>
      <c r="AM90" s="29" t="b">
        <f t="shared" si="45"/>
        <v>1</v>
      </c>
      <c r="AN90" s="29" t="b">
        <f t="shared" si="46"/>
        <v>0</v>
      </c>
      <c r="AO90" s="29" t="b">
        <f t="shared" si="47"/>
        <v>1</v>
      </c>
      <c r="AP90" s="29" t="b">
        <f t="shared" si="48"/>
        <v>1</v>
      </c>
      <c r="AQ90" s="29" t="b">
        <f t="shared" si="49"/>
        <v>0</v>
      </c>
      <c r="AR90" s="29" t="b">
        <f t="shared" si="50"/>
        <v>1</v>
      </c>
      <c r="AS90" s="29" t="b">
        <f t="shared" si="51"/>
        <v>1</v>
      </c>
      <c r="AT90" s="29" t="b">
        <f t="shared" si="52"/>
        <v>1</v>
      </c>
      <c r="AU90" s="29" t="b">
        <f t="shared" si="53"/>
        <v>0</v>
      </c>
      <c r="AV90" s="29" t="b">
        <f t="shared" si="54"/>
        <v>0</v>
      </c>
      <c r="AW90" s="29" t="s">
        <v>3576</v>
      </c>
      <c r="AX90" s="29" t="s">
        <v>3577</v>
      </c>
      <c r="AY90" s="29" t="s">
        <v>3251</v>
      </c>
    </row>
    <row r="91" spans="1:51" ht="45" customHeight="1" x14ac:dyDescent="0.25">
      <c r="A91" s="29">
        <f t="shared" si="56"/>
        <v>89</v>
      </c>
      <c r="B91" s="9">
        <v>1</v>
      </c>
      <c r="C91" s="10" t="s">
        <v>42</v>
      </c>
      <c r="D91" s="10"/>
      <c r="E91" s="10"/>
      <c r="F91" s="10">
        <v>24</v>
      </c>
      <c r="G91" s="10"/>
      <c r="H91" s="11">
        <v>0.13</v>
      </c>
      <c r="I91" s="10">
        <f t="shared" si="31"/>
        <v>1</v>
      </c>
      <c r="J91" s="10" t="str">
        <f t="shared" si="32"/>
        <v>clonidine</v>
      </c>
      <c r="K91" s="10">
        <v>3.0000000000000001E-3</v>
      </c>
      <c r="L91" s="12" t="s">
        <v>35</v>
      </c>
      <c r="M91" s="10" t="str">
        <f t="shared" si="41"/>
        <v>NaCl 0,9%</v>
      </c>
      <c r="N91" s="10">
        <f t="shared" si="57"/>
        <v>24</v>
      </c>
      <c r="O91" s="16">
        <f t="shared" si="58"/>
        <v>0.5</v>
      </c>
      <c r="P91" s="17">
        <v>6.3E-2</v>
      </c>
      <c r="Q91" s="12" t="s">
        <v>3217</v>
      </c>
      <c r="R91" s="12" t="s">
        <v>64</v>
      </c>
      <c r="S91" s="12" t="s">
        <v>39</v>
      </c>
      <c r="T91" s="15">
        <f>K91/0.15</f>
        <v>0.02</v>
      </c>
      <c r="U91" s="12">
        <v>23.98</v>
      </c>
      <c r="V91" s="30">
        <v>1</v>
      </c>
      <c r="W91" s="31" t="s">
        <v>42</v>
      </c>
      <c r="X91" s="31">
        <v>1.5E-3</v>
      </c>
      <c r="Y91" s="31" t="s">
        <v>35</v>
      </c>
      <c r="Z91" s="31" t="s">
        <v>63</v>
      </c>
      <c r="AA91" s="31">
        <v>24</v>
      </c>
      <c r="AB91" s="32">
        <v>0.5</v>
      </c>
      <c r="AC91" s="33">
        <v>3.1E-2</v>
      </c>
      <c r="AD91" s="31" t="s">
        <v>3217</v>
      </c>
      <c r="AE91" s="31" t="s">
        <v>64</v>
      </c>
      <c r="AF91" s="31" t="s">
        <v>39</v>
      </c>
      <c r="AG91" s="31">
        <v>0.01</v>
      </c>
      <c r="AH91" s="31">
        <v>23.99</v>
      </c>
      <c r="AI91" s="29" t="b">
        <f t="shared" si="55"/>
        <v>0</v>
      </c>
      <c r="AJ91" s="29" t="b">
        <f t="shared" si="42"/>
        <v>1</v>
      </c>
      <c r="AK91" s="29" t="b">
        <f t="shared" si="43"/>
        <v>1</v>
      </c>
      <c r="AL91" s="29" t="b">
        <f t="shared" si="44"/>
        <v>0</v>
      </c>
      <c r="AM91" s="29" t="b">
        <f t="shared" si="45"/>
        <v>1</v>
      </c>
      <c r="AN91" s="29" t="b">
        <f t="shared" si="46"/>
        <v>1</v>
      </c>
      <c r="AO91" s="29" t="b">
        <f t="shared" si="47"/>
        <v>1</v>
      </c>
      <c r="AP91" s="29" t="b">
        <f t="shared" si="48"/>
        <v>1</v>
      </c>
      <c r="AQ91" s="29" t="b">
        <f t="shared" si="49"/>
        <v>0</v>
      </c>
      <c r="AR91" s="29" t="b">
        <f t="shared" si="50"/>
        <v>1</v>
      </c>
      <c r="AS91" s="29" t="b">
        <f t="shared" si="51"/>
        <v>1</v>
      </c>
      <c r="AT91" s="29" t="b">
        <f t="shared" si="52"/>
        <v>1</v>
      </c>
      <c r="AU91" s="29" t="b">
        <f t="shared" si="53"/>
        <v>0</v>
      </c>
      <c r="AV91" s="29" t="b">
        <f t="shared" si="54"/>
        <v>0</v>
      </c>
      <c r="AW91" s="29" t="s">
        <v>3582</v>
      </c>
      <c r="AX91" s="29" t="s">
        <v>3583</v>
      </c>
      <c r="AY91" s="29" t="s">
        <v>3251</v>
      </c>
    </row>
    <row r="92" spans="1:51" ht="45" customHeight="1" x14ac:dyDescent="0.25">
      <c r="A92" s="29">
        <f t="shared" si="56"/>
        <v>90</v>
      </c>
      <c r="B92" s="9">
        <v>1</v>
      </c>
      <c r="C92" s="10" t="s">
        <v>42</v>
      </c>
      <c r="D92" s="10"/>
      <c r="E92" s="10"/>
      <c r="F92" s="10"/>
      <c r="G92" s="10">
        <v>1</v>
      </c>
      <c r="H92" s="11">
        <v>0.5</v>
      </c>
      <c r="I92" s="10">
        <f t="shared" si="31"/>
        <v>1</v>
      </c>
      <c r="J92" s="10" t="str">
        <f t="shared" si="32"/>
        <v>clonidine</v>
      </c>
      <c r="K92" s="10">
        <v>1.2E-2</v>
      </c>
      <c r="L92" s="12" t="s">
        <v>35</v>
      </c>
      <c r="M92" s="10" t="str">
        <f t="shared" si="41"/>
        <v>NaCl 0,9%</v>
      </c>
      <c r="N92" s="10">
        <f t="shared" si="57"/>
        <v>12</v>
      </c>
      <c r="O92" s="16">
        <f t="shared" si="58"/>
        <v>1</v>
      </c>
      <c r="P92" s="17">
        <v>1</v>
      </c>
      <c r="Q92" s="12" t="s">
        <v>3217</v>
      </c>
      <c r="R92" s="12" t="s">
        <v>64</v>
      </c>
      <c r="S92" s="12" t="s">
        <v>40</v>
      </c>
      <c r="T92" s="15">
        <v>0.08</v>
      </c>
      <c r="U92" s="12">
        <v>11.92</v>
      </c>
      <c r="V92" s="30">
        <v>1</v>
      </c>
      <c r="W92" s="31" t="s">
        <v>42</v>
      </c>
      <c r="X92" s="31">
        <v>1.5E-3</v>
      </c>
      <c r="Y92" s="31" t="s">
        <v>35</v>
      </c>
      <c r="Z92" s="31" t="s">
        <v>63</v>
      </c>
      <c r="AA92" s="31">
        <v>12</v>
      </c>
      <c r="AB92" s="32">
        <v>1</v>
      </c>
      <c r="AC92" s="33">
        <v>0.13</v>
      </c>
      <c r="AD92" s="31" t="s">
        <v>3217</v>
      </c>
      <c r="AE92" s="31" t="s">
        <v>64</v>
      </c>
      <c r="AF92" s="31" t="s">
        <v>40</v>
      </c>
      <c r="AG92" s="31">
        <v>0.01</v>
      </c>
      <c r="AH92" s="31">
        <v>11.99</v>
      </c>
      <c r="AI92" s="29" t="b">
        <f t="shared" si="55"/>
        <v>0</v>
      </c>
      <c r="AJ92" s="29" t="b">
        <f t="shared" si="42"/>
        <v>1</v>
      </c>
      <c r="AK92" s="29" t="b">
        <f t="shared" si="43"/>
        <v>1</v>
      </c>
      <c r="AL92" s="29" t="b">
        <f t="shared" si="44"/>
        <v>0</v>
      </c>
      <c r="AM92" s="29" t="b">
        <f t="shared" si="45"/>
        <v>1</v>
      </c>
      <c r="AN92" s="29" t="b">
        <f t="shared" si="46"/>
        <v>1</v>
      </c>
      <c r="AO92" s="29" t="b">
        <f t="shared" si="47"/>
        <v>1</v>
      </c>
      <c r="AP92" s="29" t="b">
        <f t="shared" si="48"/>
        <v>1</v>
      </c>
      <c r="AQ92" s="29" t="b">
        <f t="shared" si="49"/>
        <v>0</v>
      </c>
      <c r="AR92" s="29" t="b">
        <f t="shared" si="50"/>
        <v>1</v>
      </c>
      <c r="AS92" s="29" t="b">
        <f t="shared" si="51"/>
        <v>1</v>
      </c>
      <c r="AT92" s="29" t="b">
        <f t="shared" si="52"/>
        <v>1</v>
      </c>
      <c r="AU92" s="29" t="b">
        <f t="shared" si="53"/>
        <v>0</v>
      </c>
      <c r="AV92" s="29" t="b">
        <f t="shared" si="54"/>
        <v>0</v>
      </c>
      <c r="AW92" s="29" t="s">
        <v>3584</v>
      </c>
      <c r="AX92" s="29" t="s">
        <v>3585</v>
      </c>
      <c r="AY92" s="29" t="s">
        <v>3251</v>
      </c>
    </row>
    <row r="93" spans="1:51" ht="45" customHeight="1" x14ac:dyDescent="0.25">
      <c r="A93" s="29">
        <f t="shared" si="56"/>
        <v>91</v>
      </c>
      <c r="B93" s="9">
        <v>1</v>
      </c>
      <c r="C93" s="10" t="s">
        <v>42</v>
      </c>
      <c r="D93" s="10">
        <v>0.01</v>
      </c>
      <c r="E93" s="10"/>
      <c r="F93" s="10">
        <v>24</v>
      </c>
      <c r="G93" s="10"/>
      <c r="H93" s="11" t="s">
        <v>3222</v>
      </c>
      <c r="I93" s="10">
        <f t="shared" si="31"/>
        <v>1</v>
      </c>
      <c r="J93" s="10" t="str">
        <f t="shared" si="32"/>
        <v>clonidine</v>
      </c>
      <c r="K93" s="10">
        <f t="shared" si="59"/>
        <v>0.01</v>
      </c>
      <c r="L93" s="12" t="s">
        <v>35</v>
      </c>
      <c r="M93" s="10" t="str">
        <f t="shared" si="41"/>
        <v>NaCl 0,9%</v>
      </c>
      <c r="N93" s="10">
        <f t="shared" si="57"/>
        <v>24</v>
      </c>
      <c r="O93" s="16">
        <f t="shared" si="58"/>
        <v>0.5</v>
      </c>
      <c r="P93" s="17">
        <v>0.21</v>
      </c>
      <c r="Q93" s="12" t="s">
        <v>3217</v>
      </c>
      <c r="R93" s="12" t="s">
        <v>64</v>
      </c>
      <c r="S93" s="12" t="s">
        <v>39</v>
      </c>
      <c r="T93" s="15">
        <v>7.0000000000000007E-2</v>
      </c>
      <c r="U93" s="12">
        <v>23.93</v>
      </c>
      <c r="V93" s="30">
        <v>1</v>
      </c>
      <c r="W93" s="31" t="s">
        <v>42</v>
      </c>
      <c r="X93" s="31">
        <v>1.0500000000000001E-2</v>
      </c>
      <c r="Y93" s="31" t="s">
        <v>35</v>
      </c>
      <c r="Z93" s="31" t="s">
        <v>63</v>
      </c>
      <c r="AA93" s="31">
        <v>24</v>
      </c>
      <c r="AB93" s="32">
        <v>0.5</v>
      </c>
      <c r="AC93" s="33">
        <v>0.22</v>
      </c>
      <c r="AD93" s="31" t="s">
        <v>3217</v>
      </c>
      <c r="AE93" s="31" t="s">
        <v>64</v>
      </c>
      <c r="AF93" s="31" t="s">
        <v>39</v>
      </c>
      <c r="AG93" s="31">
        <v>7.0000000000000007E-2</v>
      </c>
      <c r="AH93" s="31">
        <v>23.93</v>
      </c>
      <c r="AI93" s="29" t="b">
        <f t="shared" si="55"/>
        <v>0</v>
      </c>
      <c r="AJ93" s="29" t="b">
        <f t="shared" si="42"/>
        <v>1</v>
      </c>
      <c r="AK93" s="29" t="b">
        <f t="shared" si="43"/>
        <v>1</v>
      </c>
      <c r="AL93" s="29" t="b">
        <f t="shared" si="44"/>
        <v>0</v>
      </c>
      <c r="AM93" s="29" t="b">
        <f t="shared" si="45"/>
        <v>1</v>
      </c>
      <c r="AN93" s="29" t="b">
        <f t="shared" si="46"/>
        <v>1</v>
      </c>
      <c r="AO93" s="29" t="b">
        <f t="shared" si="47"/>
        <v>1</v>
      </c>
      <c r="AP93" s="29" t="b">
        <f t="shared" si="48"/>
        <v>1</v>
      </c>
      <c r="AQ93" s="29" t="b">
        <f t="shared" si="49"/>
        <v>0</v>
      </c>
      <c r="AR93" s="29" t="b">
        <f t="shared" si="50"/>
        <v>1</v>
      </c>
      <c r="AS93" s="29" t="b">
        <f t="shared" si="51"/>
        <v>1</v>
      </c>
      <c r="AT93" s="29" t="b">
        <f t="shared" si="52"/>
        <v>1</v>
      </c>
      <c r="AU93" s="29" t="b">
        <f t="shared" si="53"/>
        <v>1</v>
      </c>
      <c r="AV93" s="29" t="b">
        <f t="shared" si="54"/>
        <v>1</v>
      </c>
      <c r="AW93" s="29" t="s">
        <v>3470</v>
      </c>
      <c r="AX93" s="29" t="s">
        <v>3580</v>
      </c>
      <c r="AY93" s="29" t="s">
        <v>3252</v>
      </c>
    </row>
    <row r="94" spans="1:51" ht="45" customHeight="1" x14ac:dyDescent="0.25">
      <c r="A94" s="29">
        <f t="shared" si="56"/>
        <v>92</v>
      </c>
      <c r="B94" s="9">
        <v>1</v>
      </c>
      <c r="C94" s="10" t="s">
        <v>42</v>
      </c>
      <c r="D94" s="10">
        <v>0.01</v>
      </c>
      <c r="E94" s="10"/>
      <c r="F94" s="10"/>
      <c r="G94" s="10">
        <v>1</v>
      </c>
      <c r="H94" s="11" t="s">
        <v>3222</v>
      </c>
      <c r="I94" s="10">
        <f t="shared" si="31"/>
        <v>1</v>
      </c>
      <c r="J94" s="10" t="str">
        <f t="shared" si="32"/>
        <v>clonidine</v>
      </c>
      <c r="K94" s="10">
        <f t="shared" si="59"/>
        <v>0.01</v>
      </c>
      <c r="L94" s="12" t="s">
        <v>35</v>
      </c>
      <c r="M94" s="10" t="str">
        <f t="shared" si="41"/>
        <v>NaCl 0,9%</v>
      </c>
      <c r="N94" s="10">
        <f t="shared" si="57"/>
        <v>12</v>
      </c>
      <c r="O94" s="16">
        <f t="shared" si="58"/>
        <v>1</v>
      </c>
      <c r="P94" s="17">
        <v>0.83</v>
      </c>
      <c r="Q94" s="12" t="s">
        <v>3217</v>
      </c>
      <c r="R94" s="12" t="s">
        <v>64</v>
      </c>
      <c r="S94" s="12" t="s">
        <v>40</v>
      </c>
      <c r="T94" s="15">
        <v>7.0000000000000007E-2</v>
      </c>
      <c r="U94" s="12">
        <v>11.93</v>
      </c>
      <c r="V94" s="30">
        <v>1</v>
      </c>
      <c r="W94" s="31" t="s">
        <v>42</v>
      </c>
      <c r="X94" s="31">
        <v>1.0500000000000001E-2</v>
      </c>
      <c r="Y94" s="31" t="s">
        <v>35</v>
      </c>
      <c r="Z94" s="31" t="s">
        <v>63</v>
      </c>
      <c r="AA94" s="31">
        <v>12</v>
      </c>
      <c r="AB94" s="32">
        <v>1</v>
      </c>
      <c r="AC94" s="33">
        <v>0.88</v>
      </c>
      <c r="AD94" s="31" t="s">
        <v>3217</v>
      </c>
      <c r="AE94" s="31" t="s">
        <v>64</v>
      </c>
      <c r="AF94" s="31" t="s">
        <v>40</v>
      </c>
      <c r="AG94" s="31">
        <v>7.0000000000000007E-2</v>
      </c>
      <c r="AH94" s="31">
        <v>11.93</v>
      </c>
      <c r="AI94" s="29" t="b">
        <f t="shared" si="55"/>
        <v>0</v>
      </c>
      <c r="AJ94" s="29" t="b">
        <f t="shared" si="42"/>
        <v>1</v>
      </c>
      <c r="AK94" s="29" t="b">
        <f t="shared" si="43"/>
        <v>1</v>
      </c>
      <c r="AL94" s="29" t="b">
        <f t="shared" si="44"/>
        <v>0</v>
      </c>
      <c r="AM94" s="29" t="b">
        <f t="shared" si="45"/>
        <v>1</v>
      </c>
      <c r="AN94" s="29" t="b">
        <f t="shared" si="46"/>
        <v>1</v>
      </c>
      <c r="AO94" s="29" t="b">
        <f t="shared" si="47"/>
        <v>1</v>
      </c>
      <c r="AP94" s="29" t="b">
        <f t="shared" si="48"/>
        <v>1</v>
      </c>
      <c r="AQ94" s="29" t="b">
        <f t="shared" si="49"/>
        <v>0</v>
      </c>
      <c r="AR94" s="29" t="b">
        <f t="shared" si="50"/>
        <v>1</v>
      </c>
      <c r="AS94" s="29" t="b">
        <f t="shared" si="51"/>
        <v>1</v>
      </c>
      <c r="AT94" s="29" t="b">
        <f t="shared" si="52"/>
        <v>1</v>
      </c>
      <c r="AU94" s="29" t="b">
        <f t="shared" si="53"/>
        <v>1</v>
      </c>
      <c r="AV94" s="29" t="b">
        <f t="shared" si="54"/>
        <v>1</v>
      </c>
      <c r="AW94" s="29" t="s">
        <v>3471</v>
      </c>
      <c r="AX94" s="29" t="s">
        <v>3579</v>
      </c>
      <c r="AY94" s="29" t="s">
        <v>3252</v>
      </c>
    </row>
    <row r="95" spans="1:51" ht="45" customHeight="1" x14ac:dyDescent="0.25">
      <c r="A95" s="29">
        <f t="shared" si="56"/>
        <v>93</v>
      </c>
      <c r="B95" s="9">
        <v>1</v>
      </c>
      <c r="C95" s="10" t="s">
        <v>42</v>
      </c>
      <c r="D95" s="10">
        <v>0.01</v>
      </c>
      <c r="E95" s="10"/>
      <c r="F95" s="10">
        <v>24</v>
      </c>
      <c r="G95" s="10">
        <v>1</v>
      </c>
      <c r="H95" s="11" t="s">
        <v>3222</v>
      </c>
      <c r="I95" s="10">
        <f t="shared" si="31"/>
        <v>1</v>
      </c>
      <c r="J95" s="10" t="str">
        <f t="shared" si="32"/>
        <v>clonidine</v>
      </c>
      <c r="K95" s="10">
        <f t="shared" si="59"/>
        <v>0.01</v>
      </c>
      <c r="L95" s="12" t="s">
        <v>35</v>
      </c>
      <c r="M95" s="10" t="str">
        <f t="shared" si="41"/>
        <v>NaCl 0,9%</v>
      </c>
      <c r="N95" s="10">
        <f t="shared" si="57"/>
        <v>24</v>
      </c>
      <c r="O95" s="16">
        <f t="shared" si="58"/>
        <v>1</v>
      </c>
      <c r="P95" s="17">
        <v>0.42</v>
      </c>
      <c r="Q95" s="12" t="s">
        <v>3217</v>
      </c>
      <c r="R95" s="12" t="s">
        <v>64</v>
      </c>
      <c r="S95" s="12" t="s">
        <v>38</v>
      </c>
      <c r="T95" s="15">
        <v>7.0000000000000007E-2</v>
      </c>
      <c r="U95" s="12">
        <v>23.93</v>
      </c>
      <c r="V95" s="30">
        <v>1</v>
      </c>
      <c r="W95" s="31" t="s">
        <v>42</v>
      </c>
      <c r="X95" s="31">
        <v>1.0500000000000001E-2</v>
      </c>
      <c r="Y95" s="31" t="s">
        <v>35</v>
      </c>
      <c r="Z95" s="31" t="s">
        <v>63</v>
      </c>
      <c r="AA95" s="31">
        <v>24</v>
      </c>
      <c r="AB95" s="32">
        <v>1</v>
      </c>
      <c r="AC95" s="33">
        <v>0.44</v>
      </c>
      <c r="AD95" s="31" t="s">
        <v>3217</v>
      </c>
      <c r="AE95" s="31" t="s">
        <v>64</v>
      </c>
      <c r="AF95" s="31" t="s">
        <v>38</v>
      </c>
      <c r="AG95" s="31">
        <v>7.0000000000000007E-2</v>
      </c>
      <c r="AH95" s="31">
        <v>23.93</v>
      </c>
      <c r="AI95" s="29" t="b">
        <f t="shared" si="55"/>
        <v>0</v>
      </c>
      <c r="AJ95" s="29" t="b">
        <f t="shared" si="42"/>
        <v>1</v>
      </c>
      <c r="AK95" s="29" t="b">
        <f t="shared" si="43"/>
        <v>1</v>
      </c>
      <c r="AL95" s="29" t="b">
        <f t="shared" si="44"/>
        <v>0</v>
      </c>
      <c r="AM95" s="29" t="b">
        <f t="shared" si="45"/>
        <v>1</v>
      </c>
      <c r="AN95" s="29" t="b">
        <f t="shared" si="46"/>
        <v>1</v>
      </c>
      <c r="AO95" s="29" t="b">
        <f t="shared" si="47"/>
        <v>1</v>
      </c>
      <c r="AP95" s="29" t="b">
        <f t="shared" si="48"/>
        <v>1</v>
      </c>
      <c r="AQ95" s="29" t="b">
        <f t="shared" si="49"/>
        <v>0</v>
      </c>
      <c r="AR95" s="29" t="b">
        <f t="shared" si="50"/>
        <v>1</v>
      </c>
      <c r="AS95" s="29" t="b">
        <f t="shared" si="51"/>
        <v>1</v>
      </c>
      <c r="AT95" s="29" t="b">
        <f t="shared" si="52"/>
        <v>1</v>
      </c>
      <c r="AU95" s="29" t="b">
        <f t="shared" si="53"/>
        <v>1</v>
      </c>
      <c r="AV95" s="29" t="b">
        <f t="shared" si="54"/>
        <v>1</v>
      </c>
      <c r="AW95" s="29" t="s">
        <v>3472</v>
      </c>
      <c r="AX95" s="29" t="s">
        <v>3581</v>
      </c>
      <c r="AY95" s="29" t="s">
        <v>3252</v>
      </c>
    </row>
    <row r="96" spans="1:51" ht="45" customHeight="1" x14ac:dyDescent="0.25">
      <c r="A96" s="29">
        <f t="shared" si="56"/>
        <v>94</v>
      </c>
      <c r="B96" s="9">
        <v>1</v>
      </c>
      <c r="C96" s="10" t="s">
        <v>42</v>
      </c>
      <c r="D96" s="10"/>
      <c r="E96" s="10" t="s">
        <v>20</v>
      </c>
      <c r="F96" s="10">
        <v>24</v>
      </c>
      <c r="G96" s="10"/>
      <c r="H96" s="11">
        <v>0.13</v>
      </c>
      <c r="I96" s="10">
        <f t="shared" si="31"/>
        <v>1</v>
      </c>
      <c r="J96" s="10" t="str">
        <f t="shared" si="32"/>
        <v>clonidine</v>
      </c>
      <c r="K96" s="10">
        <v>3.0000000000000001E-3</v>
      </c>
      <c r="L96" s="12" t="s">
        <v>35</v>
      </c>
      <c r="M96" s="10" t="str">
        <f t="shared" si="41"/>
        <v>glucose 5%</v>
      </c>
      <c r="N96" s="10">
        <f t="shared" si="57"/>
        <v>24</v>
      </c>
      <c r="O96" s="16">
        <f t="shared" si="58"/>
        <v>0.5</v>
      </c>
      <c r="P96" s="17">
        <v>6.3E-2</v>
      </c>
      <c r="Q96" s="12" t="s">
        <v>3217</v>
      </c>
      <c r="R96" s="12" t="s">
        <v>64</v>
      </c>
      <c r="S96" s="12" t="s">
        <v>39</v>
      </c>
      <c r="T96" s="15">
        <f t="shared" ref="T96:T103" si="60">K96/0.15</f>
        <v>0.02</v>
      </c>
      <c r="U96" s="12">
        <v>23.98</v>
      </c>
      <c r="V96" s="30">
        <v>1</v>
      </c>
      <c r="W96" s="31" t="s">
        <v>42</v>
      </c>
      <c r="X96" s="31">
        <v>1.5E-3</v>
      </c>
      <c r="Y96" s="31" t="s">
        <v>35</v>
      </c>
      <c r="Z96" s="31" t="s">
        <v>63</v>
      </c>
      <c r="AA96" s="31">
        <v>24</v>
      </c>
      <c r="AB96" s="32">
        <v>0.5</v>
      </c>
      <c r="AC96" s="33">
        <v>3.1E-2</v>
      </c>
      <c r="AD96" s="31" t="s">
        <v>3217</v>
      </c>
      <c r="AE96" s="31" t="s">
        <v>64</v>
      </c>
      <c r="AF96" s="31" t="s">
        <v>39</v>
      </c>
      <c r="AG96" s="31">
        <v>0.01</v>
      </c>
      <c r="AH96" s="31">
        <v>23.99</v>
      </c>
      <c r="AI96" s="29" t="b">
        <f t="shared" si="55"/>
        <v>0</v>
      </c>
      <c r="AJ96" s="29" t="b">
        <f t="shared" si="42"/>
        <v>1</v>
      </c>
      <c r="AK96" s="29" t="b">
        <f t="shared" si="43"/>
        <v>1</v>
      </c>
      <c r="AL96" s="29" t="b">
        <f t="shared" si="44"/>
        <v>0</v>
      </c>
      <c r="AM96" s="29" t="b">
        <f t="shared" si="45"/>
        <v>1</v>
      </c>
      <c r="AN96" s="29" t="b">
        <f t="shared" si="46"/>
        <v>0</v>
      </c>
      <c r="AO96" s="29" t="b">
        <f t="shared" si="47"/>
        <v>1</v>
      </c>
      <c r="AP96" s="29" t="b">
        <f t="shared" si="48"/>
        <v>1</v>
      </c>
      <c r="AQ96" s="29" t="b">
        <f t="shared" si="49"/>
        <v>0</v>
      </c>
      <c r="AR96" s="29" t="b">
        <f t="shared" si="50"/>
        <v>1</v>
      </c>
      <c r="AS96" s="29" t="b">
        <f t="shared" si="51"/>
        <v>1</v>
      </c>
      <c r="AT96" s="29" t="b">
        <f t="shared" si="52"/>
        <v>1</v>
      </c>
      <c r="AU96" s="29" t="b">
        <f t="shared" si="53"/>
        <v>0</v>
      </c>
      <c r="AV96" s="29" t="b">
        <f t="shared" si="54"/>
        <v>0</v>
      </c>
      <c r="AW96" s="29" t="s">
        <v>3582</v>
      </c>
      <c r="AX96" s="29" t="s">
        <v>3583</v>
      </c>
      <c r="AY96" s="29" t="s">
        <v>3251</v>
      </c>
    </row>
    <row r="97" spans="1:51" ht="45" customHeight="1" x14ac:dyDescent="0.25">
      <c r="A97" s="29">
        <f t="shared" si="56"/>
        <v>95</v>
      </c>
      <c r="B97" s="9">
        <v>1</v>
      </c>
      <c r="C97" s="10" t="s">
        <v>42</v>
      </c>
      <c r="D97" s="10"/>
      <c r="E97" s="10" t="s">
        <v>20</v>
      </c>
      <c r="F97" s="10"/>
      <c r="G97" s="10">
        <v>1</v>
      </c>
      <c r="H97" s="11">
        <v>0.5</v>
      </c>
      <c r="I97" s="10">
        <f t="shared" si="31"/>
        <v>1</v>
      </c>
      <c r="J97" s="10" t="str">
        <f t="shared" si="32"/>
        <v>clonidine</v>
      </c>
      <c r="K97" s="10">
        <v>1.2E-2</v>
      </c>
      <c r="L97" s="12" t="s">
        <v>35</v>
      </c>
      <c r="M97" s="10" t="str">
        <f t="shared" si="41"/>
        <v>glucose 5%</v>
      </c>
      <c r="N97" s="10">
        <f t="shared" si="57"/>
        <v>12</v>
      </c>
      <c r="O97" s="16">
        <f t="shared" si="58"/>
        <v>1</v>
      </c>
      <c r="P97" s="17">
        <v>1</v>
      </c>
      <c r="Q97" s="12" t="s">
        <v>3217</v>
      </c>
      <c r="R97" s="12" t="s">
        <v>64</v>
      </c>
      <c r="S97" s="12" t="s">
        <v>40</v>
      </c>
      <c r="T97" s="15">
        <f t="shared" si="60"/>
        <v>0.08</v>
      </c>
      <c r="U97" s="12">
        <v>11.92</v>
      </c>
      <c r="V97" s="30">
        <v>1</v>
      </c>
      <c r="W97" s="31" t="s">
        <v>42</v>
      </c>
      <c r="X97" s="31">
        <v>1.5E-3</v>
      </c>
      <c r="Y97" s="31" t="s">
        <v>35</v>
      </c>
      <c r="Z97" s="31" t="s">
        <v>63</v>
      </c>
      <c r="AA97" s="31">
        <v>12</v>
      </c>
      <c r="AB97" s="32">
        <v>1</v>
      </c>
      <c r="AC97" s="33">
        <v>0.13</v>
      </c>
      <c r="AD97" s="31" t="s">
        <v>3217</v>
      </c>
      <c r="AE97" s="31" t="s">
        <v>64</v>
      </c>
      <c r="AF97" s="31" t="s">
        <v>40</v>
      </c>
      <c r="AG97" s="31">
        <v>0.01</v>
      </c>
      <c r="AH97" s="31">
        <v>11.99</v>
      </c>
      <c r="AI97" s="29" t="b">
        <f t="shared" si="55"/>
        <v>0</v>
      </c>
      <c r="AJ97" s="29" t="b">
        <f t="shared" si="42"/>
        <v>1</v>
      </c>
      <c r="AK97" s="29" t="b">
        <f t="shared" si="43"/>
        <v>1</v>
      </c>
      <c r="AL97" s="29" t="b">
        <f t="shared" si="44"/>
        <v>0</v>
      </c>
      <c r="AM97" s="29" t="b">
        <f t="shared" si="45"/>
        <v>1</v>
      </c>
      <c r="AN97" s="29" t="b">
        <f t="shared" si="46"/>
        <v>0</v>
      </c>
      <c r="AO97" s="29" t="b">
        <f t="shared" si="47"/>
        <v>1</v>
      </c>
      <c r="AP97" s="29" t="b">
        <f t="shared" si="48"/>
        <v>1</v>
      </c>
      <c r="AQ97" s="29" t="b">
        <f t="shared" si="49"/>
        <v>0</v>
      </c>
      <c r="AR97" s="29" t="b">
        <f t="shared" si="50"/>
        <v>1</v>
      </c>
      <c r="AS97" s="29" t="b">
        <f t="shared" si="51"/>
        <v>1</v>
      </c>
      <c r="AT97" s="29" t="b">
        <f t="shared" si="52"/>
        <v>1</v>
      </c>
      <c r="AU97" s="29" t="b">
        <f t="shared" si="53"/>
        <v>0</v>
      </c>
      <c r="AV97" s="29" t="b">
        <f t="shared" si="54"/>
        <v>0</v>
      </c>
      <c r="AW97" s="29" t="s">
        <v>3584</v>
      </c>
      <c r="AX97" s="29" t="s">
        <v>3585</v>
      </c>
      <c r="AY97" s="29" t="s">
        <v>3251</v>
      </c>
    </row>
    <row r="98" spans="1:51" ht="45" customHeight="1" x14ac:dyDescent="0.25">
      <c r="A98" s="29">
        <f t="shared" si="56"/>
        <v>96</v>
      </c>
      <c r="B98" s="9">
        <v>1</v>
      </c>
      <c r="C98" s="10" t="s">
        <v>42</v>
      </c>
      <c r="D98" s="10"/>
      <c r="E98" s="10" t="s">
        <v>20</v>
      </c>
      <c r="F98" s="10">
        <v>24</v>
      </c>
      <c r="G98" s="10">
        <v>1</v>
      </c>
      <c r="H98" s="11">
        <v>0.25</v>
      </c>
      <c r="I98" s="10">
        <f t="shared" si="31"/>
        <v>1</v>
      </c>
      <c r="J98" s="10" t="str">
        <f t="shared" si="32"/>
        <v>clonidine</v>
      </c>
      <c r="K98" s="10">
        <f t="shared" si="59"/>
        <v>6.0000000000000001E-3</v>
      </c>
      <c r="L98" s="12" t="s">
        <v>35</v>
      </c>
      <c r="M98" s="10" t="str">
        <f t="shared" si="41"/>
        <v>glucose 5%</v>
      </c>
      <c r="N98" s="10">
        <f t="shared" si="57"/>
        <v>24</v>
      </c>
      <c r="O98" s="16">
        <f t="shared" si="58"/>
        <v>1</v>
      </c>
      <c r="P98" s="17">
        <v>0.25</v>
      </c>
      <c r="Q98" s="12" t="s">
        <v>3217</v>
      </c>
      <c r="R98" s="12" t="s">
        <v>64</v>
      </c>
      <c r="S98" s="12" t="s">
        <v>38</v>
      </c>
      <c r="T98" s="15">
        <f t="shared" si="60"/>
        <v>0.04</v>
      </c>
      <c r="U98" s="12">
        <v>23.96</v>
      </c>
      <c r="V98" s="30">
        <v>1</v>
      </c>
      <c r="W98" s="31" t="s">
        <v>42</v>
      </c>
      <c r="X98" s="31">
        <v>1.5E-3</v>
      </c>
      <c r="Y98" s="31" t="s">
        <v>35</v>
      </c>
      <c r="Z98" s="31" t="s">
        <v>63</v>
      </c>
      <c r="AA98" s="31">
        <v>24</v>
      </c>
      <c r="AB98" s="32">
        <v>1</v>
      </c>
      <c r="AC98" s="33">
        <v>6.3E-2</v>
      </c>
      <c r="AD98" s="31" t="s">
        <v>3217</v>
      </c>
      <c r="AE98" s="31" t="s">
        <v>64</v>
      </c>
      <c r="AF98" s="31" t="s">
        <v>38</v>
      </c>
      <c r="AG98" s="31">
        <v>0.01</v>
      </c>
      <c r="AH98" s="31">
        <v>23.99</v>
      </c>
      <c r="AI98" s="29" t="b">
        <f t="shared" si="55"/>
        <v>0</v>
      </c>
      <c r="AJ98" s="29" t="b">
        <f t="shared" si="42"/>
        <v>1</v>
      </c>
      <c r="AK98" s="29" t="b">
        <f t="shared" si="43"/>
        <v>1</v>
      </c>
      <c r="AL98" s="29" t="b">
        <f t="shared" si="44"/>
        <v>0</v>
      </c>
      <c r="AM98" s="29" t="b">
        <f t="shared" si="45"/>
        <v>1</v>
      </c>
      <c r="AN98" s="29" t="b">
        <f t="shared" si="46"/>
        <v>0</v>
      </c>
      <c r="AO98" s="29" t="b">
        <f t="shared" si="47"/>
        <v>1</v>
      </c>
      <c r="AP98" s="29" t="b">
        <f t="shared" si="48"/>
        <v>1</v>
      </c>
      <c r="AQ98" s="29" t="b">
        <f t="shared" si="49"/>
        <v>0</v>
      </c>
      <c r="AR98" s="29" t="b">
        <f t="shared" si="50"/>
        <v>1</v>
      </c>
      <c r="AS98" s="29" t="b">
        <f t="shared" si="51"/>
        <v>1</v>
      </c>
      <c r="AT98" s="29" t="b">
        <f t="shared" si="52"/>
        <v>1</v>
      </c>
      <c r="AU98" s="29" t="b">
        <f t="shared" si="53"/>
        <v>0</v>
      </c>
      <c r="AV98" s="29" t="b">
        <f t="shared" si="54"/>
        <v>0</v>
      </c>
      <c r="AW98" s="29" t="s">
        <v>3586</v>
      </c>
      <c r="AX98" s="29" t="s">
        <v>3587</v>
      </c>
      <c r="AY98" s="29" t="s">
        <v>3251</v>
      </c>
    </row>
    <row r="99" spans="1:51" ht="45" customHeight="1" x14ac:dyDescent="0.25">
      <c r="A99" s="29">
        <f t="shared" si="56"/>
        <v>97</v>
      </c>
      <c r="B99" s="9">
        <v>1</v>
      </c>
      <c r="C99" s="10" t="s">
        <v>42</v>
      </c>
      <c r="D99" s="10"/>
      <c r="E99" s="10"/>
      <c r="F99" s="10">
        <v>24</v>
      </c>
      <c r="G99" s="10">
        <v>1</v>
      </c>
      <c r="H99" s="11">
        <v>0.25</v>
      </c>
      <c r="I99" s="10">
        <f t="shared" si="31"/>
        <v>1</v>
      </c>
      <c r="J99" s="10" t="str">
        <f t="shared" si="32"/>
        <v>clonidine</v>
      </c>
      <c r="K99" s="10">
        <f t="shared" si="59"/>
        <v>6.0000000000000001E-3</v>
      </c>
      <c r="L99" s="12" t="s">
        <v>35</v>
      </c>
      <c r="M99" s="10" t="str">
        <f t="shared" si="41"/>
        <v>NaCl 0,9%</v>
      </c>
      <c r="N99" s="10">
        <f t="shared" si="57"/>
        <v>24</v>
      </c>
      <c r="O99" s="16">
        <f t="shared" si="58"/>
        <v>1</v>
      </c>
      <c r="P99" s="17">
        <v>0.25</v>
      </c>
      <c r="Q99" s="12" t="s">
        <v>3217</v>
      </c>
      <c r="R99" s="12" t="s">
        <v>64</v>
      </c>
      <c r="S99" s="12" t="s">
        <v>38</v>
      </c>
      <c r="T99" s="15">
        <f t="shared" si="60"/>
        <v>0.04</v>
      </c>
      <c r="U99" s="12">
        <v>23.96</v>
      </c>
      <c r="V99" s="30">
        <v>1</v>
      </c>
      <c r="W99" s="31" t="s">
        <v>42</v>
      </c>
      <c r="X99" s="31">
        <v>1.5E-3</v>
      </c>
      <c r="Y99" s="31" t="s">
        <v>35</v>
      </c>
      <c r="Z99" s="31" t="s">
        <v>63</v>
      </c>
      <c r="AA99" s="31">
        <v>24</v>
      </c>
      <c r="AB99" s="32">
        <v>1</v>
      </c>
      <c r="AC99" s="33">
        <v>6.3E-2</v>
      </c>
      <c r="AD99" s="31" t="s">
        <v>3217</v>
      </c>
      <c r="AE99" s="31" t="s">
        <v>64</v>
      </c>
      <c r="AF99" s="31" t="s">
        <v>38</v>
      </c>
      <c r="AG99" s="31">
        <v>0.01</v>
      </c>
      <c r="AH99" s="31">
        <v>23.99</v>
      </c>
      <c r="AI99" s="29" t="b">
        <f t="shared" si="55"/>
        <v>0</v>
      </c>
      <c r="AJ99" s="29" t="b">
        <f t="shared" si="42"/>
        <v>1</v>
      </c>
      <c r="AK99" s="29" t="b">
        <f t="shared" si="43"/>
        <v>1</v>
      </c>
      <c r="AL99" s="29" t="b">
        <f t="shared" si="44"/>
        <v>0</v>
      </c>
      <c r="AM99" s="29" t="b">
        <f t="shared" si="45"/>
        <v>1</v>
      </c>
      <c r="AN99" s="29" t="b">
        <f t="shared" si="46"/>
        <v>1</v>
      </c>
      <c r="AO99" s="29" t="b">
        <f t="shared" si="47"/>
        <v>1</v>
      </c>
      <c r="AP99" s="29" t="b">
        <f t="shared" si="48"/>
        <v>1</v>
      </c>
      <c r="AQ99" s="29" t="b">
        <f t="shared" si="49"/>
        <v>0</v>
      </c>
      <c r="AR99" s="29" t="b">
        <f t="shared" si="50"/>
        <v>1</v>
      </c>
      <c r="AS99" s="29" t="b">
        <f t="shared" si="51"/>
        <v>1</v>
      </c>
      <c r="AT99" s="29" t="b">
        <f t="shared" si="52"/>
        <v>1</v>
      </c>
      <c r="AU99" s="29" t="b">
        <f t="shared" si="53"/>
        <v>0</v>
      </c>
      <c r="AV99" s="29" t="b">
        <f t="shared" si="54"/>
        <v>0</v>
      </c>
      <c r="AW99" s="29" t="s">
        <v>3586</v>
      </c>
      <c r="AX99" s="29" t="s">
        <v>3587</v>
      </c>
      <c r="AY99" s="29" t="s">
        <v>3251</v>
      </c>
    </row>
    <row r="100" spans="1:51" ht="45" customHeight="1" x14ac:dyDescent="0.25">
      <c r="A100" s="29">
        <f t="shared" si="56"/>
        <v>98</v>
      </c>
      <c r="B100" s="9">
        <v>0.5</v>
      </c>
      <c r="C100" s="10" t="s">
        <v>42</v>
      </c>
      <c r="D100" s="10"/>
      <c r="E100" s="10"/>
      <c r="F100" s="10"/>
      <c r="G100" s="10"/>
      <c r="H100" s="11">
        <v>0.25</v>
      </c>
      <c r="I100" s="10">
        <f t="shared" si="31"/>
        <v>0.5</v>
      </c>
      <c r="J100" s="10" t="str">
        <f t="shared" si="32"/>
        <v>clonidine</v>
      </c>
      <c r="K100" s="10">
        <v>3.0000000000000001E-3</v>
      </c>
      <c r="L100" s="12" t="s">
        <v>35</v>
      </c>
      <c r="M100" s="10" t="str">
        <f t="shared" si="41"/>
        <v>NaCl 0,9%</v>
      </c>
      <c r="N100" s="10">
        <f t="shared" si="57"/>
        <v>12</v>
      </c>
      <c r="O100" s="16">
        <f t="shared" si="58"/>
        <v>0.5</v>
      </c>
      <c r="P100" s="17">
        <v>0.25</v>
      </c>
      <c r="Q100" s="12" t="s">
        <v>3217</v>
      </c>
      <c r="R100" s="12" t="s">
        <v>64</v>
      </c>
      <c r="S100" s="12" t="s">
        <v>38</v>
      </c>
      <c r="T100" s="15">
        <f t="shared" si="60"/>
        <v>0.02</v>
      </c>
      <c r="U100" s="12">
        <v>11.98</v>
      </c>
      <c r="V100" s="30">
        <v>0.5</v>
      </c>
      <c r="W100" s="31" t="s">
        <v>42</v>
      </c>
      <c r="X100" s="31">
        <v>1.5E-3</v>
      </c>
      <c r="Y100" s="31" t="s">
        <v>35</v>
      </c>
      <c r="Z100" s="31" t="s">
        <v>63</v>
      </c>
      <c r="AA100" s="31">
        <v>12</v>
      </c>
      <c r="AB100" s="32">
        <v>0.5</v>
      </c>
      <c r="AC100" s="33">
        <v>0.13</v>
      </c>
      <c r="AD100" s="31" t="s">
        <v>3217</v>
      </c>
      <c r="AE100" s="31" t="s">
        <v>64</v>
      </c>
      <c r="AF100" s="31" t="s">
        <v>38</v>
      </c>
      <c r="AG100" s="31">
        <v>0.01</v>
      </c>
      <c r="AH100" s="31">
        <v>11.99</v>
      </c>
      <c r="AI100" s="29" t="b">
        <f t="shared" si="55"/>
        <v>0</v>
      </c>
      <c r="AJ100" s="29" t="b">
        <f t="shared" si="42"/>
        <v>1</v>
      </c>
      <c r="AK100" s="29" t="b">
        <f t="shared" si="43"/>
        <v>1</v>
      </c>
      <c r="AL100" s="29" t="b">
        <f t="shared" si="44"/>
        <v>0</v>
      </c>
      <c r="AM100" s="29" t="b">
        <f t="shared" si="45"/>
        <v>1</v>
      </c>
      <c r="AN100" s="29" t="b">
        <f t="shared" si="46"/>
        <v>1</v>
      </c>
      <c r="AO100" s="29" t="b">
        <f t="shared" si="47"/>
        <v>1</v>
      </c>
      <c r="AP100" s="29" t="b">
        <f t="shared" si="48"/>
        <v>1</v>
      </c>
      <c r="AQ100" s="29" t="b">
        <f t="shared" si="49"/>
        <v>0</v>
      </c>
      <c r="AR100" s="29" t="b">
        <f t="shared" si="50"/>
        <v>1</v>
      </c>
      <c r="AS100" s="29" t="b">
        <f t="shared" si="51"/>
        <v>1</v>
      </c>
      <c r="AT100" s="29" t="b">
        <f t="shared" si="52"/>
        <v>1</v>
      </c>
      <c r="AU100" s="29" t="b">
        <f t="shared" si="53"/>
        <v>0</v>
      </c>
      <c r="AV100" s="29" t="b">
        <f t="shared" si="54"/>
        <v>0</v>
      </c>
      <c r="AW100" s="29" t="s">
        <v>3588</v>
      </c>
      <c r="AX100" s="29" t="s">
        <v>3589</v>
      </c>
      <c r="AY100" s="29" t="s">
        <v>3251</v>
      </c>
    </row>
    <row r="101" spans="1:51" ht="45" customHeight="1" x14ac:dyDescent="0.25">
      <c r="A101" s="29">
        <f t="shared" si="56"/>
        <v>99</v>
      </c>
      <c r="B101" s="9">
        <v>5</v>
      </c>
      <c r="C101" s="10" t="s">
        <v>42</v>
      </c>
      <c r="D101" s="10"/>
      <c r="E101" s="10"/>
      <c r="F101" s="10"/>
      <c r="G101" s="10"/>
      <c r="H101" s="11">
        <v>0.25</v>
      </c>
      <c r="I101" s="10">
        <f t="shared" si="31"/>
        <v>5</v>
      </c>
      <c r="J101" s="10" t="str">
        <f t="shared" si="32"/>
        <v>clonidine</v>
      </c>
      <c r="K101" s="10">
        <v>0.03</v>
      </c>
      <c r="L101" s="12" t="s">
        <v>35</v>
      </c>
      <c r="M101" s="10" t="str">
        <f t="shared" si="41"/>
        <v>NaCl 0,9%</v>
      </c>
      <c r="N101" s="10">
        <f t="shared" si="57"/>
        <v>12</v>
      </c>
      <c r="O101" s="16">
        <f t="shared" si="58"/>
        <v>0.5</v>
      </c>
      <c r="P101" s="17">
        <v>0.25</v>
      </c>
      <c r="Q101" s="12" t="s">
        <v>3217</v>
      </c>
      <c r="R101" s="12" t="s">
        <v>64</v>
      </c>
      <c r="S101" s="12" t="s">
        <v>38</v>
      </c>
      <c r="T101" s="15">
        <f t="shared" si="60"/>
        <v>0.2</v>
      </c>
      <c r="U101" s="12">
        <v>11.8</v>
      </c>
      <c r="V101" s="30">
        <v>5</v>
      </c>
      <c r="W101" s="31" t="s">
        <v>42</v>
      </c>
      <c r="X101" s="31">
        <v>3.0000000000000001E-3</v>
      </c>
      <c r="Y101" s="31" t="s">
        <v>35</v>
      </c>
      <c r="Z101" s="31" t="s">
        <v>63</v>
      </c>
      <c r="AA101" s="31">
        <v>12</v>
      </c>
      <c r="AB101" s="32">
        <v>0.5</v>
      </c>
      <c r="AC101" s="33">
        <v>2.5000000000000001E-2</v>
      </c>
      <c r="AD101" s="31" t="s">
        <v>3217</v>
      </c>
      <c r="AE101" s="31" t="s">
        <v>64</v>
      </c>
      <c r="AF101" s="31" t="s">
        <v>38</v>
      </c>
      <c r="AG101" s="31">
        <v>0.02</v>
      </c>
      <c r="AH101" s="31">
        <v>11.98</v>
      </c>
      <c r="AI101" s="29" t="b">
        <f t="shared" si="55"/>
        <v>0</v>
      </c>
      <c r="AJ101" s="29" t="b">
        <f t="shared" si="42"/>
        <v>1</v>
      </c>
      <c r="AK101" s="29" t="b">
        <f t="shared" si="43"/>
        <v>1</v>
      </c>
      <c r="AL101" s="29" t="b">
        <f t="shared" si="44"/>
        <v>0</v>
      </c>
      <c r="AM101" s="29" t="b">
        <f t="shared" si="45"/>
        <v>1</v>
      </c>
      <c r="AN101" s="29" t="b">
        <f t="shared" si="46"/>
        <v>1</v>
      </c>
      <c r="AO101" s="29" t="b">
        <f t="shared" si="47"/>
        <v>1</v>
      </c>
      <c r="AP101" s="29" t="b">
        <f t="shared" si="48"/>
        <v>1</v>
      </c>
      <c r="AQ101" s="29" t="b">
        <f t="shared" si="49"/>
        <v>0</v>
      </c>
      <c r="AR101" s="29" t="b">
        <f t="shared" si="50"/>
        <v>1</v>
      </c>
      <c r="AS101" s="29" t="b">
        <f t="shared" si="51"/>
        <v>1</v>
      </c>
      <c r="AT101" s="29" t="b">
        <f t="shared" si="52"/>
        <v>1</v>
      </c>
      <c r="AU101" s="29" t="b">
        <f t="shared" si="53"/>
        <v>0</v>
      </c>
      <c r="AV101" s="29" t="b">
        <f t="shared" si="54"/>
        <v>0</v>
      </c>
      <c r="AW101" s="29" t="s">
        <v>3590</v>
      </c>
      <c r="AX101" s="29" t="s">
        <v>3591</v>
      </c>
      <c r="AY101" s="29" t="s">
        <v>3251</v>
      </c>
    </row>
    <row r="102" spans="1:51" ht="45" customHeight="1" x14ac:dyDescent="0.25">
      <c r="A102" s="29">
        <f t="shared" si="56"/>
        <v>100</v>
      </c>
      <c r="B102" s="9">
        <v>0.5</v>
      </c>
      <c r="C102" s="10" t="s">
        <v>42</v>
      </c>
      <c r="D102" s="10">
        <v>3.0000000000000001E-3</v>
      </c>
      <c r="E102" s="10"/>
      <c r="F102" s="10"/>
      <c r="G102" s="10"/>
      <c r="H102" s="11" t="s">
        <v>3222</v>
      </c>
      <c r="I102" s="10">
        <f>IF(B102="",1,B102)</f>
        <v>0.5</v>
      </c>
      <c r="J102" s="10" t="str">
        <f>IF(C102="",1,C102)</f>
        <v>clonidine</v>
      </c>
      <c r="K102" s="10">
        <f>IF(D102="",0.006,D102)</f>
        <v>3.0000000000000001E-3</v>
      </c>
      <c r="L102" s="12" t="s">
        <v>35</v>
      </c>
      <c r="M102" s="10" t="str">
        <f t="shared" si="41"/>
        <v>NaCl 0,9%</v>
      </c>
      <c r="N102" s="10">
        <f t="shared" si="57"/>
        <v>12</v>
      </c>
      <c r="O102" s="16">
        <f t="shared" si="58"/>
        <v>0.5</v>
      </c>
      <c r="P102" s="17">
        <v>0.25</v>
      </c>
      <c r="Q102" s="12" t="s">
        <v>3217</v>
      </c>
      <c r="R102" s="12" t="s">
        <v>64</v>
      </c>
      <c r="S102" s="12" t="s">
        <v>38</v>
      </c>
      <c r="T102" s="15">
        <f t="shared" si="60"/>
        <v>0.02</v>
      </c>
      <c r="U102" s="12">
        <v>11.98</v>
      </c>
      <c r="V102" s="30">
        <v>0.5</v>
      </c>
      <c r="W102" s="31" t="s">
        <v>42</v>
      </c>
      <c r="X102" s="31">
        <v>3.0000000000000001E-3</v>
      </c>
      <c r="Y102" s="31" t="s">
        <v>35</v>
      </c>
      <c r="Z102" s="31" t="s">
        <v>63</v>
      </c>
      <c r="AA102" s="31">
        <v>12</v>
      </c>
      <c r="AB102" s="32">
        <v>0.5</v>
      </c>
      <c r="AC102" s="33">
        <v>0.25</v>
      </c>
      <c r="AD102" s="31" t="s">
        <v>3217</v>
      </c>
      <c r="AE102" s="31" t="s">
        <v>64</v>
      </c>
      <c r="AF102" s="31" t="s">
        <v>38</v>
      </c>
      <c r="AG102" s="31">
        <v>0.02</v>
      </c>
      <c r="AH102" s="31">
        <v>11.98</v>
      </c>
      <c r="AI102" s="29" t="b">
        <f t="shared" ref="AI102:AI165" si="61">AND(AJ102:AV102)</f>
        <v>1</v>
      </c>
      <c r="AJ102" s="29" t="b">
        <f t="shared" si="42"/>
        <v>1</v>
      </c>
      <c r="AK102" s="29" t="b">
        <f t="shared" si="43"/>
        <v>1</v>
      </c>
      <c r="AL102" s="29" t="b">
        <f t="shared" si="44"/>
        <v>1</v>
      </c>
      <c r="AM102" s="29" t="b">
        <f t="shared" si="45"/>
        <v>1</v>
      </c>
      <c r="AN102" s="29" t="b">
        <f t="shared" si="46"/>
        <v>1</v>
      </c>
      <c r="AO102" s="29" t="b">
        <f t="shared" si="47"/>
        <v>1</v>
      </c>
      <c r="AP102" s="29" t="b">
        <f t="shared" si="48"/>
        <v>1</v>
      </c>
      <c r="AQ102" s="29" t="b">
        <f t="shared" si="49"/>
        <v>1</v>
      </c>
      <c r="AR102" s="29" t="b">
        <f t="shared" si="50"/>
        <v>1</v>
      </c>
      <c r="AS102" s="29" t="b">
        <f t="shared" si="51"/>
        <v>1</v>
      </c>
      <c r="AT102" s="29" t="b">
        <f t="shared" si="52"/>
        <v>1</v>
      </c>
      <c r="AU102" s="29" t="b">
        <f t="shared" si="53"/>
        <v>1</v>
      </c>
      <c r="AV102" s="29" t="b">
        <f t="shared" si="54"/>
        <v>1</v>
      </c>
      <c r="AW102" s="29" t="s">
        <v>3253</v>
      </c>
      <c r="AX102" s="29" t="s">
        <v>3592</v>
      </c>
      <c r="AY102" s="29" t="s">
        <v>3251</v>
      </c>
    </row>
    <row r="103" spans="1:51" ht="45" customHeight="1" x14ac:dyDescent="0.25">
      <c r="A103" s="29">
        <f t="shared" si="56"/>
        <v>101</v>
      </c>
      <c r="B103" s="9">
        <v>5</v>
      </c>
      <c r="C103" s="10" t="s">
        <v>42</v>
      </c>
      <c r="D103" s="10">
        <v>0.24</v>
      </c>
      <c r="E103" s="10"/>
      <c r="F103" s="10"/>
      <c r="G103" s="10"/>
      <c r="H103" s="11" t="s">
        <v>3222</v>
      </c>
      <c r="I103" s="10">
        <f t="shared" si="31"/>
        <v>5</v>
      </c>
      <c r="J103" s="10" t="str">
        <f t="shared" si="32"/>
        <v>clonidine</v>
      </c>
      <c r="K103" s="10">
        <f t="shared" si="59"/>
        <v>0.24</v>
      </c>
      <c r="L103" s="12" t="s">
        <v>35</v>
      </c>
      <c r="M103" s="10" t="str">
        <f t="shared" si="41"/>
        <v>NaCl 0,9%</v>
      </c>
      <c r="N103" s="10">
        <f t="shared" si="57"/>
        <v>12</v>
      </c>
      <c r="O103" s="16">
        <f t="shared" si="58"/>
        <v>0.5</v>
      </c>
      <c r="P103" s="17">
        <v>2</v>
      </c>
      <c r="Q103" s="12" t="s">
        <v>3217</v>
      </c>
      <c r="R103" s="12" t="s">
        <v>64</v>
      </c>
      <c r="S103" s="12" t="s">
        <v>38</v>
      </c>
      <c r="T103" s="15">
        <f t="shared" si="60"/>
        <v>1.6</v>
      </c>
      <c r="U103" s="12">
        <v>10.4</v>
      </c>
      <c r="V103" s="30">
        <v>5</v>
      </c>
      <c r="W103" s="31" t="s">
        <v>42</v>
      </c>
      <c r="X103" s="31">
        <v>0.24</v>
      </c>
      <c r="Y103" s="31" t="s">
        <v>35</v>
      </c>
      <c r="Z103" s="31" t="s">
        <v>63</v>
      </c>
      <c r="AA103" s="31">
        <v>12</v>
      </c>
      <c r="AB103" s="32">
        <v>0.5</v>
      </c>
      <c r="AC103" s="33">
        <v>2</v>
      </c>
      <c r="AD103" s="31" t="s">
        <v>3217</v>
      </c>
      <c r="AE103" s="31" t="s">
        <v>64</v>
      </c>
      <c r="AF103" s="31" t="s">
        <v>38</v>
      </c>
      <c r="AG103" s="31">
        <v>1.6</v>
      </c>
      <c r="AH103" s="31">
        <v>10.4</v>
      </c>
      <c r="AI103" s="29" t="b">
        <f t="shared" si="61"/>
        <v>1</v>
      </c>
      <c r="AJ103" s="29" t="b">
        <f t="shared" si="42"/>
        <v>1</v>
      </c>
      <c r="AK103" s="29" t="b">
        <f t="shared" si="43"/>
        <v>1</v>
      </c>
      <c r="AL103" s="29" t="b">
        <f t="shared" si="44"/>
        <v>1</v>
      </c>
      <c r="AM103" s="29" t="b">
        <f t="shared" si="45"/>
        <v>1</v>
      </c>
      <c r="AN103" s="29" t="b">
        <f t="shared" si="46"/>
        <v>1</v>
      </c>
      <c r="AO103" s="29" t="b">
        <f t="shared" si="47"/>
        <v>1</v>
      </c>
      <c r="AP103" s="29" t="b">
        <f t="shared" si="48"/>
        <v>1</v>
      </c>
      <c r="AQ103" s="29" t="b">
        <f t="shared" si="49"/>
        <v>1</v>
      </c>
      <c r="AR103" s="29" t="b">
        <f t="shared" si="50"/>
        <v>1</v>
      </c>
      <c r="AS103" s="29" t="b">
        <f t="shared" si="51"/>
        <v>1</v>
      </c>
      <c r="AT103" s="29" t="b">
        <f t="shared" si="52"/>
        <v>1</v>
      </c>
      <c r="AU103" s="29" t="b">
        <f t="shared" si="53"/>
        <v>1</v>
      </c>
      <c r="AV103" s="29" t="b">
        <f t="shared" si="54"/>
        <v>1</v>
      </c>
      <c r="AW103" s="29" t="s">
        <v>3593</v>
      </c>
      <c r="AX103" s="29" t="s">
        <v>3594</v>
      </c>
      <c r="AY103" s="29" t="s">
        <v>3252</v>
      </c>
    </row>
    <row r="104" spans="1:51" ht="45" customHeight="1" x14ac:dyDescent="0.25">
      <c r="A104" s="29">
        <f t="shared" si="56"/>
        <v>102</v>
      </c>
      <c r="B104" s="9">
        <v>1</v>
      </c>
      <c r="C104" s="10" t="s">
        <v>43</v>
      </c>
      <c r="D104" s="10"/>
      <c r="E104" s="10"/>
      <c r="F104" s="10"/>
      <c r="G104" s="10"/>
      <c r="H104" s="11">
        <v>2.0099999999999998</v>
      </c>
      <c r="I104" s="10">
        <f t="shared" si="31"/>
        <v>1</v>
      </c>
      <c r="J104" s="10" t="str">
        <f t="shared" si="32"/>
        <v>dobutamine</v>
      </c>
      <c r="K104" s="10">
        <v>2.875</v>
      </c>
      <c r="L104" s="12" t="s">
        <v>35</v>
      </c>
      <c r="M104" s="10" t="str">
        <f>IF(E104="","glucose 10%",E104)</f>
        <v>glucose 10%</v>
      </c>
      <c r="N104" s="10">
        <f t="shared" si="57"/>
        <v>12</v>
      </c>
      <c r="O104" s="16">
        <f t="shared" si="58"/>
        <v>0.5</v>
      </c>
      <c r="P104" s="17">
        <v>2</v>
      </c>
      <c r="Q104" s="12" t="s">
        <v>3214</v>
      </c>
      <c r="R104" s="12" t="s">
        <v>65</v>
      </c>
      <c r="S104" s="12" t="s">
        <v>38</v>
      </c>
      <c r="T104" s="15">
        <v>0.23</v>
      </c>
      <c r="U104" s="12">
        <v>11.77</v>
      </c>
      <c r="V104" s="30">
        <v>1</v>
      </c>
      <c r="W104" s="31" t="s">
        <v>43</v>
      </c>
      <c r="X104" s="31">
        <v>0.25</v>
      </c>
      <c r="Y104" s="31" t="s">
        <v>35</v>
      </c>
      <c r="Z104" s="31" t="s">
        <v>36</v>
      </c>
      <c r="AA104" s="31">
        <v>12</v>
      </c>
      <c r="AB104" s="32">
        <v>0.5</v>
      </c>
      <c r="AC104" s="33">
        <v>0.17</v>
      </c>
      <c r="AD104" s="31" t="s">
        <v>3214</v>
      </c>
      <c r="AE104" s="31" t="s">
        <v>65</v>
      </c>
      <c r="AF104" s="31" t="s">
        <v>38</v>
      </c>
      <c r="AG104" s="31">
        <v>0.02</v>
      </c>
      <c r="AH104" s="31">
        <v>11.98</v>
      </c>
      <c r="AI104" s="29" t="b">
        <f t="shared" si="61"/>
        <v>0</v>
      </c>
      <c r="AJ104" s="29" t="b">
        <f t="shared" si="42"/>
        <v>1</v>
      </c>
      <c r="AK104" s="29" t="b">
        <f t="shared" si="43"/>
        <v>1</v>
      </c>
      <c r="AL104" s="29" t="b">
        <f t="shared" si="44"/>
        <v>0</v>
      </c>
      <c r="AM104" s="29" t="b">
        <f t="shared" si="45"/>
        <v>1</v>
      </c>
      <c r="AN104" s="29" t="b">
        <f t="shared" si="46"/>
        <v>1</v>
      </c>
      <c r="AO104" s="29" t="b">
        <f t="shared" si="47"/>
        <v>1</v>
      </c>
      <c r="AP104" s="29" t="b">
        <f t="shared" si="48"/>
        <v>1</v>
      </c>
      <c r="AQ104" s="29" t="b">
        <f t="shared" si="49"/>
        <v>0</v>
      </c>
      <c r="AR104" s="29" t="b">
        <f t="shared" si="50"/>
        <v>1</v>
      </c>
      <c r="AS104" s="29" t="b">
        <f t="shared" si="51"/>
        <v>1</v>
      </c>
      <c r="AT104" s="29" t="b">
        <f t="shared" si="52"/>
        <v>1</v>
      </c>
      <c r="AU104" s="29" t="b">
        <f t="shared" si="53"/>
        <v>0</v>
      </c>
      <c r="AV104" s="29" t="b">
        <f t="shared" si="54"/>
        <v>0</v>
      </c>
      <c r="AW104" s="29" t="s">
        <v>3595</v>
      </c>
      <c r="AX104" s="29" t="s">
        <v>3596</v>
      </c>
      <c r="AY104" s="29" t="s">
        <v>3597</v>
      </c>
    </row>
    <row r="105" spans="1:51" ht="45" customHeight="1" x14ac:dyDescent="0.25">
      <c r="A105" s="29">
        <f t="shared" si="56"/>
        <v>103</v>
      </c>
      <c r="B105" s="9">
        <v>1</v>
      </c>
      <c r="C105" s="10" t="s">
        <v>43</v>
      </c>
      <c r="D105" s="10">
        <v>5</v>
      </c>
      <c r="E105" s="10"/>
      <c r="F105" s="10"/>
      <c r="G105" s="10"/>
      <c r="H105" s="11" t="s">
        <v>3222</v>
      </c>
      <c r="I105" s="10">
        <f t="shared" si="31"/>
        <v>1</v>
      </c>
      <c r="J105" s="10" t="str">
        <f t="shared" si="32"/>
        <v>dobutamine</v>
      </c>
      <c r="K105" s="10">
        <f t="shared" ref="K105:K123" si="62">IF(D105="",2.88,D105)</f>
        <v>5</v>
      </c>
      <c r="L105" s="12" t="s">
        <v>35</v>
      </c>
      <c r="M105" s="10" t="str">
        <f t="shared" ref="M105:M143" si="63">IF(E105="","glucose 10%",E105)</f>
        <v>glucose 10%</v>
      </c>
      <c r="N105" s="10">
        <f t="shared" si="57"/>
        <v>12</v>
      </c>
      <c r="O105" s="16">
        <f t="shared" si="58"/>
        <v>0.5</v>
      </c>
      <c r="P105" s="17">
        <v>3.5</v>
      </c>
      <c r="Q105" s="12" t="s">
        <v>3214</v>
      </c>
      <c r="R105" s="12" t="s">
        <v>65</v>
      </c>
      <c r="S105" s="12" t="s">
        <v>38</v>
      </c>
      <c r="T105" s="15">
        <f>K105/12.5</f>
        <v>0.4</v>
      </c>
      <c r="U105" s="12">
        <v>11.6</v>
      </c>
      <c r="V105" s="30">
        <v>1</v>
      </c>
      <c r="W105" s="31" t="s">
        <v>43</v>
      </c>
      <c r="X105" s="31">
        <v>5</v>
      </c>
      <c r="Y105" s="31" t="s">
        <v>35</v>
      </c>
      <c r="Z105" s="31" t="s">
        <v>36</v>
      </c>
      <c r="AA105" s="31">
        <v>12</v>
      </c>
      <c r="AB105" s="32">
        <v>0.5</v>
      </c>
      <c r="AC105" s="33">
        <v>3.5</v>
      </c>
      <c r="AD105" s="31" t="s">
        <v>3214</v>
      </c>
      <c r="AE105" s="31" t="s">
        <v>65</v>
      </c>
      <c r="AF105" s="31" t="s">
        <v>38</v>
      </c>
      <c r="AG105" s="31">
        <v>0.4</v>
      </c>
      <c r="AH105" s="31">
        <v>11.6</v>
      </c>
      <c r="AI105" s="29" t="b">
        <f t="shared" si="61"/>
        <v>1</v>
      </c>
      <c r="AJ105" s="29" t="b">
        <f t="shared" si="42"/>
        <v>1</v>
      </c>
      <c r="AK105" s="29" t="b">
        <f t="shared" si="43"/>
        <v>1</v>
      </c>
      <c r="AL105" s="29" t="b">
        <f t="shared" si="44"/>
        <v>1</v>
      </c>
      <c r="AM105" s="29" t="b">
        <f t="shared" si="45"/>
        <v>1</v>
      </c>
      <c r="AN105" s="29" t="b">
        <f t="shared" si="46"/>
        <v>1</v>
      </c>
      <c r="AO105" s="29" t="b">
        <f t="shared" si="47"/>
        <v>1</v>
      </c>
      <c r="AP105" s="29" t="b">
        <f t="shared" si="48"/>
        <v>1</v>
      </c>
      <c r="AQ105" s="29" t="b">
        <f t="shared" si="49"/>
        <v>1</v>
      </c>
      <c r="AR105" s="29" t="b">
        <f t="shared" si="50"/>
        <v>1</v>
      </c>
      <c r="AS105" s="29" t="b">
        <f t="shared" si="51"/>
        <v>1</v>
      </c>
      <c r="AT105" s="29" t="b">
        <f t="shared" si="52"/>
        <v>1</v>
      </c>
      <c r="AU105" s="29" t="b">
        <f t="shared" si="53"/>
        <v>1</v>
      </c>
      <c r="AV105" s="29" t="b">
        <f t="shared" si="54"/>
        <v>1</v>
      </c>
      <c r="AW105" s="29" t="s">
        <v>3370</v>
      </c>
      <c r="AX105" s="29" t="s">
        <v>3598</v>
      </c>
      <c r="AY105" s="29" t="s">
        <v>3254</v>
      </c>
    </row>
    <row r="106" spans="1:51" ht="45" customHeight="1" x14ac:dyDescent="0.25">
      <c r="A106" s="29">
        <f t="shared" si="56"/>
        <v>104</v>
      </c>
      <c r="B106" s="9">
        <v>1</v>
      </c>
      <c r="C106" s="10" t="s">
        <v>43</v>
      </c>
      <c r="D106" s="10">
        <v>5</v>
      </c>
      <c r="E106" s="10" t="s">
        <v>20</v>
      </c>
      <c r="F106" s="10"/>
      <c r="G106" s="10"/>
      <c r="H106" s="11" t="s">
        <v>3222</v>
      </c>
      <c r="I106" s="10">
        <f t="shared" si="31"/>
        <v>1</v>
      </c>
      <c r="J106" s="10" t="str">
        <f t="shared" si="32"/>
        <v>dobutamine</v>
      </c>
      <c r="K106" s="10">
        <f t="shared" si="62"/>
        <v>5</v>
      </c>
      <c r="L106" s="12" t="s">
        <v>35</v>
      </c>
      <c r="M106" s="10" t="str">
        <f t="shared" si="63"/>
        <v>glucose 5%</v>
      </c>
      <c r="N106" s="10">
        <f t="shared" si="57"/>
        <v>12</v>
      </c>
      <c r="O106" s="16">
        <f t="shared" si="58"/>
        <v>0.5</v>
      </c>
      <c r="P106" s="17">
        <v>3.5</v>
      </c>
      <c r="Q106" s="12" t="s">
        <v>3214</v>
      </c>
      <c r="R106" s="12" t="s">
        <v>65</v>
      </c>
      <c r="S106" s="12" t="s">
        <v>38</v>
      </c>
      <c r="T106" s="15">
        <f>K106/12.5</f>
        <v>0.4</v>
      </c>
      <c r="U106" s="12">
        <v>11.6</v>
      </c>
      <c r="V106" s="30">
        <v>1</v>
      </c>
      <c r="W106" s="31" t="s">
        <v>43</v>
      </c>
      <c r="X106" s="31">
        <v>5</v>
      </c>
      <c r="Y106" s="31" t="s">
        <v>35</v>
      </c>
      <c r="Z106" s="31" t="s">
        <v>20</v>
      </c>
      <c r="AA106" s="31">
        <v>12</v>
      </c>
      <c r="AB106" s="32">
        <v>0.5</v>
      </c>
      <c r="AC106" s="33">
        <v>3.5</v>
      </c>
      <c r="AD106" s="31" t="s">
        <v>3214</v>
      </c>
      <c r="AE106" s="31" t="s">
        <v>65</v>
      </c>
      <c r="AF106" s="31" t="s">
        <v>38</v>
      </c>
      <c r="AG106" s="31">
        <v>0.4</v>
      </c>
      <c r="AH106" s="31">
        <v>11.6</v>
      </c>
      <c r="AI106" s="29" t="b">
        <f t="shared" si="61"/>
        <v>1</v>
      </c>
      <c r="AJ106" s="29" t="b">
        <f t="shared" si="42"/>
        <v>1</v>
      </c>
      <c r="AK106" s="29" t="b">
        <f t="shared" si="43"/>
        <v>1</v>
      </c>
      <c r="AL106" s="29" t="b">
        <f t="shared" si="44"/>
        <v>1</v>
      </c>
      <c r="AM106" s="29" t="b">
        <f t="shared" si="45"/>
        <v>1</v>
      </c>
      <c r="AN106" s="29" t="b">
        <f t="shared" si="46"/>
        <v>1</v>
      </c>
      <c r="AO106" s="29" t="b">
        <f t="shared" si="47"/>
        <v>1</v>
      </c>
      <c r="AP106" s="29" t="b">
        <f t="shared" si="48"/>
        <v>1</v>
      </c>
      <c r="AQ106" s="29" t="b">
        <f t="shared" si="49"/>
        <v>1</v>
      </c>
      <c r="AR106" s="29" t="b">
        <f t="shared" si="50"/>
        <v>1</v>
      </c>
      <c r="AS106" s="29" t="b">
        <f t="shared" si="51"/>
        <v>1</v>
      </c>
      <c r="AT106" s="29" t="b">
        <f t="shared" si="52"/>
        <v>1</v>
      </c>
      <c r="AU106" s="29" t="b">
        <f t="shared" si="53"/>
        <v>1</v>
      </c>
      <c r="AV106" s="29" t="b">
        <f t="shared" si="54"/>
        <v>1</v>
      </c>
      <c r="AW106" s="29" t="s">
        <v>3371</v>
      </c>
      <c r="AX106" s="29" t="s">
        <v>3599</v>
      </c>
      <c r="AY106" s="29" t="s">
        <v>3254</v>
      </c>
    </row>
    <row r="107" spans="1:51" ht="45" customHeight="1" x14ac:dyDescent="0.25">
      <c r="A107" s="29">
        <f t="shared" si="56"/>
        <v>105</v>
      </c>
      <c r="B107" s="9">
        <v>1</v>
      </c>
      <c r="C107" s="10" t="s">
        <v>43</v>
      </c>
      <c r="D107" s="10">
        <v>5</v>
      </c>
      <c r="E107" s="10" t="s">
        <v>20</v>
      </c>
      <c r="F107" s="10"/>
      <c r="G107" s="10">
        <v>1</v>
      </c>
      <c r="H107" s="11" t="s">
        <v>3222</v>
      </c>
      <c r="I107" s="10">
        <f t="shared" si="31"/>
        <v>1</v>
      </c>
      <c r="J107" s="10" t="str">
        <f t="shared" si="32"/>
        <v>dobutamine</v>
      </c>
      <c r="K107" s="10">
        <f t="shared" si="62"/>
        <v>5</v>
      </c>
      <c r="L107" s="12" t="s">
        <v>35</v>
      </c>
      <c r="M107" s="10" t="str">
        <f t="shared" si="63"/>
        <v>glucose 5%</v>
      </c>
      <c r="N107" s="10">
        <f t="shared" si="57"/>
        <v>12</v>
      </c>
      <c r="O107" s="16">
        <f t="shared" si="58"/>
        <v>1</v>
      </c>
      <c r="P107" s="17">
        <v>6.9</v>
      </c>
      <c r="Q107" s="12" t="s">
        <v>3214</v>
      </c>
      <c r="R107" s="12" t="s">
        <v>65</v>
      </c>
      <c r="S107" s="12" t="s">
        <v>40</v>
      </c>
      <c r="T107" s="15">
        <f>K107/12.5</f>
        <v>0.4</v>
      </c>
      <c r="U107" s="12">
        <v>11.6</v>
      </c>
      <c r="V107" s="30">
        <v>1</v>
      </c>
      <c r="W107" s="31" t="s">
        <v>43</v>
      </c>
      <c r="X107" s="31">
        <v>5</v>
      </c>
      <c r="Y107" s="31" t="s">
        <v>35</v>
      </c>
      <c r="Z107" s="31" t="s">
        <v>20</v>
      </c>
      <c r="AA107" s="31">
        <v>12</v>
      </c>
      <c r="AB107" s="32">
        <v>1</v>
      </c>
      <c r="AC107" s="33">
        <v>6.9</v>
      </c>
      <c r="AD107" s="31" t="s">
        <v>3214</v>
      </c>
      <c r="AE107" s="31" t="s">
        <v>65</v>
      </c>
      <c r="AF107" s="31" t="s">
        <v>40</v>
      </c>
      <c r="AG107" s="31">
        <v>0.4</v>
      </c>
      <c r="AH107" s="31">
        <v>11.6</v>
      </c>
      <c r="AI107" s="29" t="b">
        <f t="shared" si="61"/>
        <v>1</v>
      </c>
      <c r="AJ107" s="29" t="b">
        <f t="shared" si="42"/>
        <v>1</v>
      </c>
      <c r="AK107" s="29" t="b">
        <f t="shared" si="43"/>
        <v>1</v>
      </c>
      <c r="AL107" s="29" t="b">
        <f t="shared" si="44"/>
        <v>1</v>
      </c>
      <c r="AM107" s="29" t="b">
        <f t="shared" si="45"/>
        <v>1</v>
      </c>
      <c r="AN107" s="29" t="b">
        <f t="shared" si="46"/>
        <v>1</v>
      </c>
      <c r="AO107" s="29" t="b">
        <f t="shared" si="47"/>
        <v>1</v>
      </c>
      <c r="AP107" s="29" t="b">
        <f t="shared" si="48"/>
        <v>1</v>
      </c>
      <c r="AQ107" s="29" t="b">
        <f t="shared" si="49"/>
        <v>1</v>
      </c>
      <c r="AR107" s="29" t="b">
        <f t="shared" si="50"/>
        <v>1</v>
      </c>
      <c r="AS107" s="29" t="b">
        <f t="shared" si="51"/>
        <v>1</v>
      </c>
      <c r="AT107" s="29" t="b">
        <f t="shared" si="52"/>
        <v>1</v>
      </c>
      <c r="AU107" s="29" t="b">
        <f t="shared" si="53"/>
        <v>1</v>
      </c>
      <c r="AV107" s="29" t="b">
        <f t="shared" si="54"/>
        <v>1</v>
      </c>
      <c r="AW107" s="29" t="s">
        <v>3372</v>
      </c>
      <c r="AX107" s="29" t="s">
        <v>3600</v>
      </c>
      <c r="AY107" s="29" t="s">
        <v>3254</v>
      </c>
    </row>
    <row r="108" spans="1:51" ht="45" customHeight="1" x14ac:dyDescent="0.25">
      <c r="A108" s="29">
        <f t="shared" si="56"/>
        <v>106</v>
      </c>
      <c r="B108" s="9">
        <v>1</v>
      </c>
      <c r="C108" s="10" t="s">
        <v>43</v>
      </c>
      <c r="D108" s="10">
        <v>5</v>
      </c>
      <c r="E108" s="10" t="s">
        <v>20</v>
      </c>
      <c r="F108" s="10">
        <v>24</v>
      </c>
      <c r="G108" s="10"/>
      <c r="H108" s="11" t="s">
        <v>3222</v>
      </c>
      <c r="I108" s="10">
        <f t="shared" si="31"/>
        <v>1</v>
      </c>
      <c r="J108" s="10" t="str">
        <f t="shared" si="32"/>
        <v>dobutamine</v>
      </c>
      <c r="K108" s="10">
        <f t="shared" si="62"/>
        <v>5</v>
      </c>
      <c r="L108" s="12" t="s">
        <v>35</v>
      </c>
      <c r="M108" s="10" t="str">
        <f t="shared" si="63"/>
        <v>glucose 5%</v>
      </c>
      <c r="N108" s="10">
        <f t="shared" si="57"/>
        <v>24</v>
      </c>
      <c r="O108" s="16">
        <f t="shared" si="58"/>
        <v>0.5</v>
      </c>
      <c r="P108" s="17">
        <v>1.7</v>
      </c>
      <c r="Q108" s="12" t="s">
        <v>3214</v>
      </c>
      <c r="R108" s="12" t="s">
        <v>65</v>
      </c>
      <c r="S108" s="12" t="s">
        <v>39</v>
      </c>
      <c r="T108" s="15">
        <f>K108/12.5</f>
        <v>0.4</v>
      </c>
      <c r="U108" s="12">
        <v>23.6</v>
      </c>
      <c r="V108" s="30">
        <v>1</v>
      </c>
      <c r="W108" s="31" t="s">
        <v>43</v>
      </c>
      <c r="X108" s="31">
        <v>5</v>
      </c>
      <c r="Y108" s="31" t="s">
        <v>35</v>
      </c>
      <c r="Z108" s="31" t="s">
        <v>20</v>
      </c>
      <c r="AA108" s="31">
        <v>24</v>
      </c>
      <c r="AB108" s="32">
        <v>0.5</v>
      </c>
      <c r="AC108" s="33">
        <v>1.7</v>
      </c>
      <c r="AD108" s="31" t="s">
        <v>3214</v>
      </c>
      <c r="AE108" s="31" t="s">
        <v>65</v>
      </c>
      <c r="AF108" s="31" t="s">
        <v>39</v>
      </c>
      <c r="AG108" s="31">
        <v>0.4</v>
      </c>
      <c r="AH108" s="31">
        <v>23.6</v>
      </c>
      <c r="AI108" s="29" t="b">
        <f t="shared" si="61"/>
        <v>1</v>
      </c>
      <c r="AJ108" s="29" t="b">
        <f t="shared" si="42"/>
        <v>1</v>
      </c>
      <c r="AK108" s="29" t="b">
        <f t="shared" si="43"/>
        <v>1</v>
      </c>
      <c r="AL108" s="29" t="b">
        <f t="shared" si="44"/>
        <v>1</v>
      </c>
      <c r="AM108" s="29" t="b">
        <f t="shared" si="45"/>
        <v>1</v>
      </c>
      <c r="AN108" s="29" t="b">
        <f t="shared" si="46"/>
        <v>1</v>
      </c>
      <c r="AO108" s="29" t="b">
        <f t="shared" si="47"/>
        <v>1</v>
      </c>
      <c r="AP108" s="29" t="b">
        <f t="shared" si="48"/>
        <v>1</v>
      </c>
      <c r="AQ108" s="29" t="b">
        <f t="shared" si="49"/>
        <v>1</v>
      </c>
      <c r="AR108" s="29" t="b">
        <f t="shared" si="50"/>
        <v>1</v>
      </c>
      <c r="AS108" s="29" t="b">
        <f t="shared" si="51"/>
        <v>1</v>
      </c>
      <c r="AT108" s="29" t="b">
        <f t="shared" si="52"/>
        <v>1</v>
      </c>
      <c r="AU108" s="29" t="b">
        <f t="shared" si="53"/>
        <v>1</v>
      </c>
      <c r="AV108" s="29" t="b">
        <f t="shared" si="54"/>
        <v>1</v>
      </c>
      <c r="AW108" s="29" t="s">
        <v>3373</v>
      </c>
      <c r="AX108" s="29" t="s">
        <v>3601</v>
      </c>
      <c r="AY108" s="29" t="s">
        <v>3254</v>
      </c>
    </row>
    <row r="109" spans="1:51" ht="45" customHeight="1" x14ac:dyDescent="0.25">
      <c r="A109" s="29">
        <f t="shared" si="56"/>
        <v>107</v>
      </c>
      <c r="B109" s="9">
        <v>1</v>
      </c>
      <c r="C109" s="10" t="s">
        <v>43</v>
      </c>
      <c r="D109" s="10">
        <v>5</v>
      </c>
      <c r="E109" s="10" t="s">
        <v>20</v>
      </c>
      <c r="F109" s="10">
        <v>24</v>
      </c>
      <c r="G109" s="10">
        <v>1</v>
      </c>
      <c r="H109" s="11" t="s">
        <v>3222</v>
      </c>
      <c r="I109" s="10">
        <f t="shared" ref="I109:I172" si="64">IF(B109="",1,B109)</f>
        <v>1</v>
      </c>
      <c r="J109" s="10" t="str">
        <f t="shared" ref="J109:J172" si="65">IF(C109="",1,C109)</f>
        <v>dobutamine</v>
      </c>
      <c r="K109" s="10">
        <f t="shared" si="62"/>
        <v>5</v>
      </c>
      <c r="L109" s="12" t="s">
        <v>35</v>
      </c>
      <c r="M109" s="10" t="str">
        <f t="shared" si="63"/>
        <v>glucose 5%</v>
      </c>
      <c r="N109" s="10">
        <f t="shared" si="57"/>
        <v>24</v>
      </c>
      <c r="O109" s="16">
        <f t="shared" si="58"/>
        <v>1</v>
      </c>
      <c r="P109" s="17">
        <v>3.5</v>
      </c>
      <c r="Q109" s="12" t="s">
        <v>3214</v>
      </c>
      <c r="R109" s="12" t="s">
        <v>65</v>
      </c>
      <c r="S109" s="12" t="s">
        <v>38</v>
      </c>
      <c r="T109" s="15">
        <f>K109/12.5</f>
        <v>0.4</v>
      </c>
      <c r="U109" s="12">
        <v>23.6</v>
      </c>
      <c r="V109" s="30">
        <v>1</v>
      </c>
      <c r="W109" s="31" t="s">
        <v>43</v>
      </c>
      <c r="X109" s="31">
        <v>5</v>
      </c>
      <c r="Y109" s="31" t="s">
        <v>35</v>
      </c>
      <c r="Z109" s="31" t="s">
        <v>20</v>
      </c>
      <c r="AA109" s="31">
        <v>24</v>
      </c>
      <c r="AB109" s="32">
        <v>1</v>
      </c>
      <c r="AC109" s="33">
        <v>3.5</v>
      </c>
      <c r="AD109" s="31" t="s">
        <v>3214</v>
      </c>
      <c r="AE109" s="31" t="s">
        <v>65</v>
      </c>
      <c r="AF109" s="31" t="s">
        <v>38</v>
      </c>
      <c r="AG109" s="31">
        <v>0.4</v>
      </c>
      <c r="AH109" s="31">
        <v>23.6</v>
      </c>
      <c r="AI109" s="29" t="b">
        <f t="shared" si="61"/>
        <v>1</v>
      </c>
      <c r="AJ109" s="29" t="b">
        <f t="shared" si="42"/>
        <v>1</v>
      </c>
      <c r="AK109" s="29" t="b">
        <f t="shared" si="43"/>
        <v>1</v>
      </c>
      <c r="AL109" s="29" t="b">
        <f t="shared" si="44"/>
        <v>1</v>
      </c>
      <c r="AM109" s="29" t="b">
        <f t="shared" si="45"/>
        <v>1</v>
      </c>
      <c r="AN109" s="29" t="b">
        <f t="shared" si="46"/>
        <v>1</v>
      </c>
      <c r="AO109" s="29" t="b">
        <f t="shared" si="47"/>
        <v>1</v>
      </c>
      <c r="AP109" s="29" t="b">
        <f t="shared" si="48"/>
        <v>1</v>
      </c>
      <c r="AQ109" s="29" t="b">
        <f t="shared" si="49"/>
        <v>1</v>
      </c>
      <c r="AR109" s="29" t="b">
        <f t="shared" si="50"/>
        <v>1</v>
      </c>
      <c r="AS109" s="29" t="b">
        <f t="shared" si="51"/>
        <v>1</v>
      </c>
      <c r="AT109" s="29" t="b">
        <f t="shared" si="52"/>
        <v>1</v>
      </c>
      <c r="AU109" s="29" t="b">
        <f t="shared" si="53"/>
        <v>1</v>
      </c>
      <c r="AV109" s="29" t="b">
        <f t="shared" si="54"/>
        <v>1</v>
      </c>
      <c r="AW109" s="29" t="s">
        <v>3374</v>
      </c>
      <c r="AX109" s="29" t="s">
        <v>3602</v>
      </c>
      <c r="AY109" s="29" t="s">
        <v>3254</v>
      </c>
    </row>
    <row r="110" spans="1:51" ht="45" customHeight="1" x14ac:dyDescent="0.25">
      <c r="A110" s="29">
        <f t="shared" si="56"/>
        <v>108</v>
      </c>
      <c r="B110" s="9">
        <v>1</v>
      </c>
      <c r="C110" s="10" t="s">
        <v>43</v>
      </c>
      <c r="D110" s="10"/>
      <c r="E110" s="10" t="s">
        <v>20</v>
      </c>
      <c r="F110" s="10"/>
      <c r="G110" s="10"/>
      <c r="H110" s="11">
        <v>2.0099999999999998</v>
      </c>
      <c r="I110" s="10">
        <f t="shared" si="64"/>
        <v>1</v>
      </c>
      <c r="J110" s="10" t="str">
        <f t="shared" si="65"/>
        <v>dobutamine</v>
      </c>
      <c r="K110" s="10">
        <v>2.875</v>
      </c>
      <c r="L110" s="12" t="s">
        <v>35</v>
      </c>
      <c r="M110" s="10" t="str">
        <f t="shared" si="63"/>
        <v>glucose 5%</v>
      </c>
      <c r="N110" s="10">
        <f t="shared" si="57"/>
        <v>12</v>
      </c>
      <c r="O110" s="16">
        <f t="shared" si="58"/>
        <v>0.5</v>
      </c>
      <c r="P110" s="17">
        <v>2</v>
      </c>
      <c r="Q110" s="12" t="s">
        <v>3214</v>
      </c>
      <c r="R110" s="12" t="s">
        <v>65</v>
      </c>
      <c r="S110" s="12" t="s">
        <v>38</v>
      </c>
      <c r="T110" s="15">
        <v>0.23</v>
      </c>
      <c r="U110" s="12">
        <v>11.77</v>
      </c>
      <c r="V110" s="30">
        <v>1</v>
      </c>
      <c r="W110" s="31" t="s">
        <v>43</v>
      </c>
      <c r="X110" s="31">
        <v>0.25</v>
      </c>
      <c r="Y110" s="31" t="s">
        <v>35</v>
      </c>
      <c r="Z110" s="31" t="s">
        <v>20</v>
      </c>
      <c r="AA110" s="31">
        <v>12</v>
      </c>
      <c r="AB110" s="32">
        <v>0.5</v>
      </c>
      <c r="AC110" s="33">
        <v>0.17</v>
      </c>
      <c r="AD110" s="31" t="s">
        <v>3214</v>
      </c>
      <c r="AE110" s="31" t="s">
        <v>65</v>
      </c>
      <c r="AF110" s="31" t="s">
        <v>38</v>
      </c>
      <c r="AG110" s="31">
        <v>0.02</v>
      </c>
      <c r="AH110" s="31">
        <v>11.98</v>
      </c>
      <c r="AI110" s="29" t="b">
        <f t="shared" si="61"/>
        <v>0</v>
      </c>
      <c r="AJ110" s="29" t="b">
        <f t="shared" si="42"/>
        <v>1</v>
      </c>
      <c r="AK110" s="29" t="b">
        <f t="shared" si="43"/>
        <v>1</v>
      </c>
      <c r="AL110" s="29" t="b">
        <f t="shared" si="44"/>
        <v>0</v>
      </c>
      <c r="AM110" s="29" t="b">
        <f t="shared" si="45"/>
        <v>1</v>
      </c>
      <c r="AN110" s="29" t="b">
        <f t="shared" si="46"/>
        <v>1</v>
      </c>
      <c r="AO110" s="29" t="b">
        <f t="shared" si="47"/>
        <v>1</v>
      </c>
      <c r="AP110" s="29" t="b">
        <f t="shared" si="48"/>
        <v>1</v>
      </c>
      <c r="AQ110" s="29" t="b">
        <f t="shared" si="49"/>
        <v>0</v>
      </c>
      <c r="AR110" s="29" t="b">
        <f t="shared" si="50"/>
        <v>1</v>
      </c>
      <c r="AS110" s="29" t="b">
        <f t="shared" si="51"/>
        <v>1</v>
      </c>
      <c r="AT110" s="29" t="b">
        <f t="shared" si="52"/>
        <v>1</v>
      </c>
      <c r="AU110" s="29" t="b">
        <f t="shared" si="53"/>
        <v>0</v>
      </c>
      <c r="AV110" s="29" t="b">
        <f t="shared" si="54"/>
        <v>0</v>
      </c>
      <c r="AW110" s="29" t="s">
        <v>3603</v>
      </c>
      <c r="AX110" s="29" t="s">
        <v>3604</v>
      </c>
      <c r="AY110" s="29" t="s">
        <v>3597</v>
      </c>
    </row>
    <row r="111" spans="1:51" ht="45" customHeight="1" x14ac:dyDescent="0.25">
      <c r="A111" s="29">
        <f t="shared" si="56"/>
        <v>109</v>
      </c>
      <c r="B111" s="9">
        <v>1</v>
      </c>
      <c r="C111" s="10" t="s">
        <v>43</v>
      </c>
      <c r="D111" s="10"/>
      <c r="E111" s="10"/>
      <c r="F111" s="10">
        <v>24</v>
      </c>
      <c r="G111" s="10"/>
      <c r="H111" s="11">
        <v>1.01</v>
      </c>
      <c r="I111" s="10">
        <f t="shared" si="64"/>
        <v>1</v>
      </c>
      <c r="J111" s="10" t="str">
        <f t="shared" si="65"/>
        <v>dobutamine</v>
      </c>
      <c r="K111" s="10">
        <v>1.5</v>
      </c>
      <c r="L111" s="12" t="s">
        <v>35</v>
      </c>
      <c r="M111" s="10" t="str">
        <f t="shared" si="63"/>
        <v>glucose 10%</v>
      </c>
      <c r="N111" s="10">
        <f t="shared" si="57"/>
        <v>24</v>
      </c>
      <c r="O111" s="16">
        <f t="shared" si="58"/>
        <v>0.5</v>
      </c>
      <c r="P111" s="17">
        <v>0.52</v>
      </c>
      <c r="Q111" s="12" t="s">
        <v>3214</v>
      </c>
      <c r="R111" s="12" t="s">
        <v>65</v>
      </c>
      <c r="S111" s="12" t="s">
        <v>39</v>
      </c>
      <c r="T111" s="15">
        <v>0.12</v>
      </c>
      <c r="U111" s="12">
        <v>23.88</v>
      </c>
      <c r="V111" s="30">
        <v>1</v>
      </c>
      <c r="W111" s="31" t="s">
        <v>43</v>
      </c>
      <c r="X111" s="31">
        <v>0.25</v>
      </c>
      <c r="Y111" s="31" t="s">
        <v>35</v>
      </c>
      <c r="Z111" s="31" t="s">
        <v>36</v>
      </c>
      <c r="AA111" s="31">
        <v>24</v>
      </c>
      <c r="AB111" s="32">
        <v>0.5</v>
      </c>
      <c r="AC111" s="33">
        <v>8.6999999999999994E-2</v>
      </c>
      <c r="AD111" s="31" t="s">
        <v>3214</v>
      </c>
      <c r="AE111" s="31" t="s">
        <v>65</v>
      </c>
      <c r="AF111" s="31" t="s">
        <v>39</v>
      </c>
      <c r="AG111" s="31">
        <v>0.02</v>
      </c>
      <c r="AH111" s="31">
        <v>23.98</v>
      </c>
      <c r="AI111" s="29" t="b">
        <f t="shared" si="61"/>
        <v>0</v>
      </c>
      <c r="AJ111" s="29" t="b">
        <f t="shared" si="42"/>
        <v>1</v>
      </c>
      <c r="AK111" s="29" t="b">
        <f t="shared" si="43"/>
        <v>1</v>
      </c>
      <c r="AL111" s="29" t="b">
        <f t="shared" si="44"/>
        <v>0</v>
      </c>
      <c r="AM111" s="29" t="b">
        <f t="shared" si="45"/>
        <v>1</v>
      </c>
      <c r="AN111" s="29" t="b">
        <f t="shared" si="46"/>
        <v>1</v>
      </c>
      <c r="AO111" s="29" t="b">
        <f t="shared" si="47"/>
        <v>1</v>
      </c>
      <c r="AP111" s="29" t="b">
        <f t="shared" si="48"/>
        <v>1</v>
      </c>
      <c r="AQ111" s="29" t="b">
        <f t="shared" si="49"/>
        <v>0</v>
      </c>
      <c r="AR111" s="29" t="b">
        <f t="shared" si="50"/>
        <v>1</v>
      </c>
      <c r="AS111" s="29" t="b">
        <f t="shared" si="51"/>
        <v>1</v>
      </c>
      <c r="AT111" s="29" t="b">
        <f t="shared" si="52"/>
        <v>1</v>
      </c>
      <c r="AU111" s="29" t="b">
        <f t="shared" si="53"/>
        <v>0</v>
      </c>
      <c r="AV111" s="29" t="b">
        <f t="shared" si="54"/>
        <v>0</v>
      </c>
      <c r="AW111" s="29" t="s">
        <v>3605</v>
      </c>
      <c r="AX111" s="29" t="s">
        <v>3606</v>
      </c>
      <c r="AY111" s="29" t="s">
        <v>3597</v>
      </c>
    </row>
    <row r="112" spans="1:51" ht="45" customHeight="1" x14ac:dyDescent="0.25">
      <c r="A112" s="29">
        <f t="shared" si="56"/>
        <v>110</v>
      </c>
      <c r="B112" s="9">
        <v>1</v>
      </c>
      <c r="C112" s="10" t="s">
        <v>43</v>
      </c>
      <c r="D112" s="10"/>
      <c r="E112" s="10"/>
      <c r="F112" s="10"/>
      <c r="G112" s="10">
        <v>1</v>
      </c>
      <c r="H112" s="11">
        <v>4.03</v>
      </c>
      <c r="I112" s="10">
        <f t="shared" si="64"/>
        <v>1</v>
      </c>
      <c r="J112" s="10" t="str">
        <f t="shared" si="65"/>
        <v>dobutamine</v>
      </c>
      <c r="K112" s="10">
        <v>5.75</v>
      </c>
      <c r="L112" s="12" t="s">
        <v>35</v>
      </c>
      <c r="M112" s="10" t="str">
        <f t="shared" si="63"/>
        <v>glucose 10%</v>
      </c>
      <c r="N112" s="10">
        <f t="shared" si="57"/>
        <v>12</v>
      </c>
      <c r="O112" s="16">
        <f t="shared" si="58"/>
        <v>1</v>
      </c>
      <c r="P112" s="17">
        <v>8</v>
      </c>
      <c r="Q112" s="12" t="s">
        <v>3214</v>
      </c>
      <c r="R112" s="12" t="s">
        <v>65</v>
      </c>
      <c r="S112" s="12" t="s">
        <v>40</v>
      </c>
      <c r="T112" s="15">
        <v>0.46</v>
      </c>
      <c r="U112" s="12">
        <v>11.54</v>
      </c>
      <c r="V112" s="30">
        <v>1</v>
      </c>
      <c r="W112" s="31" t="s">
        <v>43</v>
      </c>
      <c r="X112" s="31">
        <v>0.25</v>
      </c>
      <c r="Y112" s="31" t="s">
        <v>35</v>
      </c>
      <c r="Z112" s="31" t="s">
        <v>36</v>
      </c>
      <c r="AA112" s="31">
        <v>12</v>
      </c>
      <c r="AB112" s="32">
        <v>1</v>
      </c>
      <c r="AC112" s="33">
        <v>0.35</v>
      </c>
      <c r="AD112" s="31" t="s">
        <v>3214</v>
      </c>
      <c r="AE112" s="31" t="s">
        <v>65</v>
      </c>
      <c r="AF112" s="31" t="s">
        <v>40</v>
      </c>
      <c r="AG112" s="31">
        <v>0.02</v>
      </c>
      <c r="AH112" s="31">
        <v>11.98</v>
      </c>
      <c r="AI112" s="29" t="b">
        <f t="shared" si="61"/>
        <v>0</v>
      </c>
      <c r="AJ112" s="29" t="b">
        <f t="shared" si="42"/>
        <v>1</v>
      </c>
      <c r="AK112" s="29" t="b">
        <f t="shared" si="43"/>
        <v>1</v>
      </c>
      <c r="AL112" s="29" t="b">
        <f t="shared" si="44"/>
        <v>0</v>
      </c>
      <c r="AM112" s="29" t="b">
        <f t="shared" si="45"/>
        <v>1</v>
      </c>
      <c r="AN112" s="29" t="b">
        <f t="shared" si="46"/>
        <v>1</v>
      </c>
      <c r="AO112" s="29" t="b">
        <f t="shared" si="47"/>
        <v>1</v>
      </c>
      <c r="AP112" s="29" t="b">
        <f t="shared" si="48"/>
        <v>1</v>
      </c>
      <c r="AQ112" s="29" t="b">
        <f t="shared" si="49"/>
        <v>0</v>
      </c>
      <c r="AR112" s="29" t="b">
        <f t="shared" si="50"/>
        <v>1</v>
      </c>
      <c r="AS112" s="29" t="b">
        <f t="shared" si="51"/>
        <v>1</v>
      </c>
      <c r="AT112" s="29" t="b">
        <f t="shared" si="52"/>
        <v>1</v>
      </c>
      <c r="AU112" s="29" t="b">
        <f t="shared" si="53"/>
        <v>0</v>
      </c>
      <c r="AV112" s="29" t="b">
        <f t="shared" si="54"/>
        <v>0</v>
      </c>
      <c r="AW112" s="29" t="s">
        <v>3607</v>
      </c>
      <c r="AX112" s="29" t="s">
        <v>3608</v>
      </c>
      <c r="AY112" s="29" t="s">
        <v>3597</v>
      </c>
    </row>
    <row r="113" spans="1:51" ht="45" customHeight="1" x14ac:dyDescent="0.25">
      <c r="A113" s="29">
        <f t="shared" si="56"/>
        <v>111</v>
      </c>
      <c r="B113" s="9">
        <v>1</v>
      </c>
      <c r="C113" s="10" t="s">
        <v>43</v>
      </c>
      <c r="D113" s="10">
        <v>5</v>
      </c>
      <c r="E113" s="10"/>
      <c r="F113" s="10">
        <v>24</v>
      </c>
      <c r="G113" s="10"/>
      <c r="H113" s="11" t="s">
        <v>3222</v>
      </c>
      <c r="I113" s="10">
        <f t="shared" si="64"/>
        <v>1</v>
      </c>
      <c r="J113" s="10" t="str">
        <f t="shared" si="65"/>
        <v>dobutamine</v>
      </c>
      <c r="K113" s="10">
        <f t="shared" si="62"/>
        <v>5</v>
      </c>
      <c r="L113" s="12" t="s">
        <v>35</v>
      </c>
      <c r="M113" s="10" t="str">
        <f t="shared" si="63"/>
        <v>glucose 10%</v>
      </c>
      <c r="N113" s="10">
        <f t="shared" si="57"/>
        <v>24</v>
      </c>
      <c r="O113" s="16">
        <f t="shared" si="58"/>
        <v>0.5</v>
      </c>
      <c r="P113" s="17">
        <v>1.7</v>
      </c>
      <c r="Q113" s="12" t="s">
        <v>3214</v>
      </c>
      <c r="R113" s="12" t="s">
        <v>65</v>
      </c>
      <c r="S113" s="12" t="s">
        <v>39</v>
      </c>
      <c r="T113" s="15">
        <f>K113/12.5</f>
        <v>0.4</v>
      </c>
      <c r="U113" s="12">
        <v>23.6</v>
      </c>
      <c r="V113" s="30">
        <v>1</v>
      </c>
      <c r="W113" s="31" t="s">
        <v>43</v>
      </c>
      <c r="X113" s="31">
        <v>5</v>
      </c>
      <c r="Y113" s="31" t="s">
        <v>35</v>
      </c>
      <c r="Z113" s="31" t="s">
        <v>36</v>
      </c>
      <c r="AA113" s="31">
        <v>24</v>
      </c>
      <c r="AB113" s="32">
        <v>0.5</v>
      </c>
      <c r="AC113" s="33">
        <v>1.7</v>
      </c>
      <c r="AD113" s="31" t="s">
        <v>3214</v>
      </c>
      <c r="AE113" s="31" t="s">
        <v>65</v>
      </c>
      <c r="AF113" s="31" t="s">
        <v>39</v>
      </c>
      <c r="AG113" s="31">
        <v>0.4</v>
      </c>
      <c r="AH113" s="31">
        <v>23.6</v>
      </c>
      <c r="AI113" s="29" t="b">
        <f t="shared" si="61"/>
        <v>1</v>
      </c>
      <c r="AJ113" s="29" t="b">
        <f t="shared" si="42"/>
        <v>1</v>
      </c>
      <c r="AK113" s="29" t="b">
        <f t="shared" si="43"/>
        <v>1</v>
      </c>
      <c r="AL113" s="29" t="b">
        <f t="shared" si="44"/>
        <v>1</v>
      </c>
      <c r="AM113" s="29" t="b">
        <f t="shared" si="45"/>
        <v>1</v>
      </c>
      <c r="AN113" s="29" t="b">
        <f t="shared" si="46"/>
        <v>1</v>
      </c>
      <c r="AO113" s="29" t="b">
        <f t="shared" si="47"/>
        <v>1</v>
      </c>
      <c r="AP113" s="29" t="b">
        <f t="shared" si="48"/>
        <v>1</v>
      </c>
      <c r="AQ113" s="29" t="b">
        <f t="shared" si="49"/>
        <v>1</v>
      </c>
      <c r="AR113" s="29" t="b">
        <f t="shared" si="50"/>
        <v>1</v>
      </c>
      <c r="AS113" s="29" t="b">
        <f t="shared" si="51"/>
        <v>1</v>
      </c>
      <c r="AT113" s="29" t="b">
        <f t="shared" si="52"/>
        <v>1</v>
      </c>
      <c r="AU113" s="29" t="b">
        <f t="shared" si="53"/>
        <v>1</v>
      </c>
      <c r="AV113" s="29" t="b">
        <f t="shared" si="54"/>
        <v>1</v>
      </c>
      <c r="AW113" s="29" t="s">
        <v>3375</v>
      </c>
      <c r="AX113" s="29" t="s">
        <v>3609</v>
      </c>
      <c r="AY113" s="29" t="s">
        <v>3254</v>
      </c>
    </row>
    <row r="114" spans="1:51" ht="45" customHeight="1" x14ac:dyDescent="0.25">
      <c r="A114" s="29">
        <f t="shared" si="56"/>
        <v>112</v>
      </c>
      <c r="B114" s="9">
        <v>1</v>
      </c>
      <c r="C114" s="10" t="s">
        <v>43</v>
      </c>
      <c r="D114" s="10">
        <v>5</v>
      </c>
      <c r="E114" s="10"/>
      <c r="F114" s="10"/>
      <c r="G114" s="10">
        <v>1</v>
      </c>
      <c r="H114" s="11" t="s">
        <v>3222</v>
      </c>
      <c r="I114" s="10">
        <f t="shared" si="64"/>
        <v>1</v>
      </c>
      <c r="J114" s="10" t="str">
        <f t="shared" si="65"/>
        <v>dobutamine</v>
      </c>
      <c r="K114" s="10">
        <f t="shared" si="62"/>
        <v>5</v>
      </c>
      <c r="L114" s="12" t="s">
        <v>35</v>
      </c>
      <c r="M114" s="10" t="str">
        <f t="shared" si="63"/>
        <v>glucose 10%</v>
      </c>
      <c r="N114" s="10">
        <f t="shared" si="57"/>
        <v>12</v>
      </c>
      <c r="O114" s="16">
        <f t="shared" si="58"/>
        <v>1</v>
      </c>
      <c r="P114" s="17">
        <v>6.9</v>
      </c>
      <c r="Q114" s="12" t="s">
        <v>3214</v>
      </c>
      <c r="R114" s="12" t="s">
        <v>65</v>
      </c>
      <c r="S114" s="12" t="s">
        <v>40</v>
      </c>
      <c r="T114" s="15">
        <f>K114/12.5</f>
        <v>0.4</v>
      </c>
      <c r="U114" s="12">
        <v>11.6</v>
      </c>
      <c r="V114" s="30">
        <v>1</v>
      </c>
      <c r="W114" s="31" t="s">
        <v>43</v>
      </c>
      <c r="X114" s="31">
        <v>5</v>
      </c>
      <c r="Y114" s="31" t="s">
        <v>35</v>
      </c>
      <c r="Z114" s="31" t="s">
        <v>36</v>
      </c>
      <c r="AA114" s="31">
        <v>12</v>
      </c>
      <c r="AB114" s="32">
        <v>1</v>
      </c>
      <c r="AC114" s="33">
        <v>6.9</v>
      </c>
      <c r="AD114" s="31" t="s">
        <v>3214</v>
      </c>
      <c r="AE114" s="31" t="s">
        <v>65</v>
      </c>
      <c r="AF114" s="31" t="s">
        <v>40</v>
      </c>
      <c r="AG114" s="31">
        <v>0.4</v>
      </c>
      <c r="AH114" s="31">
        <v>11.6</v>
      </c>
      <c r="AI114" s="29" t="b">
        <f t="shared" si="61"/>
        <v>1</v>
      </c>
      <c r="AJ114" s="29" t="b">
        <f t="shared" si="42"/>
        <v>1</v>
      </c>
      <c r="AK114" s="29" t="b">
        <f t="shared" si="43"/>
        <v>1</v>
      </c>
      <c r="AL114" s="29" t="b">
        <f t="shared" si="44"/>
        <v>1</v>
      </c>
      <c r="AM114" s="29" t="b">
        <f t="shared" si="45"/>
        <v>1</v>
      </c>
      <c r="AN114" s="29" t="b">
        <f t="shared" si="46"/>
        <v>1</v>
      </c>
      <c r="AO114" s="29" t="b">
        <f t="shared" si="47"/>
        <v>1</v>
      </c>
      <c r="AP114" s="29" t="b">
        <f t="shared" si="48"/>
        <v>1</v>
      </c>
      <c r="AQ114" s="29" t="b">
        <f t="shared" si="49"/>
        <v>1</v>
      </c>
      <c r="AR114" s="29" t="b">
        <f t="shared" si="50"/>
        <v>1</v>
      </c>
      <c r="AS114" s="29" t="b">
        <f t="shared" si="51"/>
        <v>1</v>
      </c>
      <c r="AT114" s="29" t="b">
        <f t="shared" si="52"/>
        <v>1</v>
      </c>
      <c r="AU114" s="29" t="b">
        <f t="shared" si="53"/>
        <v>1</v>
      </c>
      <c r="AV114" s="29" t="b">
        <f t="shared" si="54"/>
        <v>1</v>
      </c>
      <c r="AW114" s="29" t="s">
        <v>3376</v>
      </c>
      <c r="AX114" s="29" t="s">
        <v>3610</v>
      </c>
      <c r="AY114" s="29" t="s">
        <v>3254</v>
      </c>
    </row>
    <row r="115" spans="1:51" ht="45" customHeight="1" x14ac:dyDescent="0.25">
      <c r="A115" s="29">
        <f t="shared" si="56"/>
        <v>113</v>
      </c>
      <c r="B115" s="9">
        <v>1</v>
      </c>
      <c r="C115" s="10" t="s">
        <v>43</v>
      </c>
      <c r="D115" s="10">
        <v>5</v>
      </c>
      <c r="E115" s="10"/>
      <c r="F115" s="10">
        <v>24</v>
      </c>
      <c r="G115" s="10">
        <v>1</v>
      </c>
      <c r="H115" s="11" t="s">
        <v>3222</v>
      </c>
      <c r="I115" s="10">
        <f t="shared" si="64"/>
        <v>1</v>
      </c>
      <c r="J115" s="10" t="str">
        <f t="shared" si="65"/>
        <v>dobutamine</v>
      </c>
      <c r="K115" s="10">
        <f t="shared" si="62"/>
        <v>5</v>
      </c>
      <c r="L115" s="12" t="s">
        <v>35</v>
      </c>
      <c r="M115" s="10" t="str">
        <f t="shared" si="63"/>
        <v>glucose 10%</v>
      </c>
      <c r="N115" s="10">
        <f t="shared" si="57"/>
        <v>24</v>
      </c>
      <c r="O115" s="16">
        <f t="shared" si="58"/>
        <v>1</v>
      </c>
      <c r="P115" s="17">
        <v>3.5</v>
      </c>
      <c r="Q115" s="12" t="s">
        <v>3214</v>
      </c>
      <c r="R115" s="12" t="s">
        <v>65</v>
      </c>
      <c r="S115" s="12" t="s">
        <v>38</v>
      </c>
      <c r="T115" s="15">
        <f>K115/12.5</f>
        <v>0.4</v>
      </c>
      <c r="U115" s="12">
        <v>23.6</v>
      </c>
      <c r="V115" s="30">
        <v>1</v>
      </c>
      <c r="W115" s="31" t="s">
        <v>43</v>
      </c>
      <c r="X115" s="31">
        <v>5</v>
      </c>
      <c r="Y115" s="31" t="s">
        <v>35</v>
      </c>
      <c r="Z115" s="31" t="s">
        <v>36</v>
      </c>
      <c r="AA115" s="31">
        <v>24</v>
      </c>
      <c r="AB115" s="32">
        <v>1</v>
      </c>
      <c r="AC115" s="33">
        <v>3.5</v>
      </c>
      <c r="AD115" s="31" t="s">
        <v>3214</v>
      </c>
      <c r="AE115" s="31" t="s">
        <v>65</v>
      </c>
      <c r="AF115" s="31" t="s">
        <v>38</v>
      </c>
      <c r="AG115" s="31">
        <v>0.4</v>
      </c>
      <c r="AH115" s="31">
        <v>23.6</v>
      </c>
      <c r="AI115" s="29" t="b">
        <f t="shared" si="61"/>
        <v>1</v>
      </c>
      <c r="AJ115" s="29" t="b">
        <f t="shared" si="42"/>
        <v>1</v>
      </c>
      <c r="AK115" s="29" t="b">
        <f t="shared" si="43"/>
        <v>1</v>
      </c>
      <c r="AL115" s="29" t="b">
        <f t="shared" si="44"/>
        <v>1</v>
      </c>
      <c r="AM115" s="29" t="b">
        <f t="shared" si="45"/>
        <v>1</v>
      </c>
      <c r="AN115" s="29" t="b">
        <f t="shared" si="46"/>
        <v>1</v>
      </c>
      <c r="AO115" s="29" t="b">
        <f t="shared" si="47"/>
        <v>1</v>
      </c>
      <c r="AP115" s="29" t="b">
        <f t="shared" si="48"/>
        <v>1</v>
      </c>
      <c r="AQ115" s="29" t="b">
        <f t="shared" si="49"/>
        <v>1</v>
      </c>
      <c r="AR115" s="29" t="b">
        <f t="shared" si="50"/>
        <v>1</v>
      </c>
      <c r="AS115" s="29" t="b">
        <f t="shared" si="51"/>
        <v>1</v>
      </c>
      <c r="AT115" s="29" t="b">
        <f t="shared" si="52"/>
        <v>1</v>
      </c>
      <c r="AU115" s="29" t="b">
        <f t="shared" si="53"/>
        <v>1</v>
      </c>
      <c r="AV115" s="29" t="b">
        <f t="shared" si="54"/>
        <v>1</v>
      </c>
      <c r="AW115" s="29" t="s">
        <v>3377</v>
      </c>
      <c r="AX115" s="29" t="s">
        <v>3611</v>
      </c>
      <c r="AY115" s="29" t="s">
        <v>3254</v>
      </c>
    </row>
    <row r="116" spans="1:51" ht="45" customHeight="1" x14ac:dyDescent="0.25">
      <c r="A116" s="29">
        <f t="shared" si="56"/>
        <v>114</v>
      </c>
      <c r="B116" s="9">
        <v>1</v>
      </c>
      <c r="C116" s="10" t="s">
        <v>43</v>
      </c>
      <c r="D116" s="10"/>
      <c r="E116" s="10" t="s">
        <v>20</v>
      </c>
      <c r="F116" s="10">
        <v>24</v>
      </c>
      <c r="G116" s="10"/>
      <c r="H116" s="11">
        <v>1.01</v>
      </c>
      <c r="I116" s="10">
        <f t="shared" si="64"/>
        <v>1</v>
      </c>
      <c r="J116" s="10" t="str">
        <f t="shared" si="65"/>
        <v>dobutamine</v>
      </c>
      <c r="K116" s="10">
        <v>1.5</v>
      </c>
      <c r="L116" s="12" t="s">
        <v>35</v>
      </c>
      <c r="M116" s="10" t="str">
        <f t="shared" si="63"/>
        <v>glucose 5%</v>
      </c>
      <c r="N116" s="10">
        <f t="shared" ref="N116:N147" si="66">IF(F116="",12,F116)</f>
        <v>24</v>
      </c>
      <c r="O116" s="16">
        <f t="shared" ref="O116:O147" si="67">IF(G116="",0.5,G116)</f>
        <v>0.5</v>
      </c>
      <c r="P116" s="17">
        <v>0.52</v>
      </c>
      <c r="Q116" s="12" t="s">
        <v>3214</v>
      </c>
      <c r="R116" s="12" t="s">
        <v>65</v>
      </c>
      <c r="S116" s="12" t="s">
        <v>39</v>
      </c>
      <c r="T116" s="15">
        <v>0.12</v>
      </c>
      <c r="U116" s="12">
        <v>23.88</v>
      </c>
      <c r="V116" s="30">
        <v>1</v>
      </c>
      <c r="W116" s="31" t="s">
        <v>43</v>
      </c>
      <c r="X116" s="31">
        <v>0.25</v>
      </c>
      <c r="Y116" s="31" t="s">
        <v>35</v>
      </c>
      <c r="Z116" s="31" t="s">
        <v>20</v>
      </c>
      <c r="AA116" s="31">
        <v>24</v>
      </c>
      <c r="AB116" s="32">
        <v>0.5</v>
      </c>
      <c r="AC116" s="33">
        <v>8.6999999999999994E-2</v>
      </c>
      <c r="AD116" s="31" t="s">
        <v>3214</v>
      </c>
      <c r="AE116" s="31" t="s">
        <v>65</v>
      </c>
      <c r="AF116" s="31" t="s">
        <v>39</v>
      </c>
      <c r="AG116" s="31">
        <v>0.02</v>
      </c>
      <c r="AH116" s="31">
        <v>23.98</v>
      </c>
      <c r="AI116" s="29" t="b">
        <f t="shared" si="61"/>
        <v>0</v>
      </c>
      <c r="AJ116" s="29" t="b">
        <f t="shared" si="42"/>
        <v>1</v>
      </c>
      <c r="AK116" s="29" t="b">
        <f t="shared" si="43"/>
        <v>1</v>
      </c>
      <c r="AL116" s="29" t="b">
        <f t="shared" si="44"/>
        <v>0</v>
      </c>
      <c r="AM116" s="29" t="b">
        <f t="shared" si="45"/>
        <v>1</v>
      </c>
      <c r="AN116" s="29" t="b">
        <f t="shared" si="46"/>
        <v>1</v>
      </c>
      <c r="AO116" s="29" t="b">
        <f t="shared" si="47"/>
        <v>1</v>
      </c>
      <c r="AP116" s="29" t="b">
        <f t="shared" si="48"/>
        <v>1</v>
      </c>
      <c r="AQ116" s="29" t="b">
        <f t="shared" si="49"/>
        <v>0</v>
      </c>
      <c r="AR116" s="29" t="b">
        <f t="shared" si="50"/>
        <v>1</v>
      </c>
      <c r="AS116" s="29" t="b">
        <f t="shared" si="51"/>
        <v>1</v>
      </c>
      <c r="AT116" s="29" t="b">
        <f t="shared" si="52"/>
        <v>1</v>
      </c>
      <c r="AU116" s="29" t="b">
        <f t="shared" si="53"/>
        <v>0</v>
      </c>
      <c r="AV116" s="29" t="b">
        <f t="shared" si="54"/>
        <v>0</v>
      </c>
      <c r="AW116" s="29" t="s">
        <v>3612</v>
      </c>
      <c r="AX116" s="29" t="s">
        <v>3613</v>
      </c>
      <c r="AY116" s="29" t="s">
        <v>3597</v>
      </c>
    </row>
    <row r="117" spans="1:51" ht="45" customHeight="1" x14ac:dyDescent="0.25">
      <c r="A117" s="29">
        <f t="shared" si="56"/>
        <v>115</v>
      </c>
      <c r="B117" s="9">
        <v>1</v>
      </c>
      <c r="C117" s="10" t="s">
        <v>43</v>
      </c>
      <c r="D117" s="10"/>
      <c r="E117" s="10" t="s">
        <v>20</v>
      </c>
      <c r="F117" s="10"/>
      <c r="G117" s="10">
        <v>1</v>
      </c>
      <c r="H117" s="11">
        <v>4.03</v>
      </c>
      <c r="I117" s="10">
        <f t="shared" si="64"/>
        <v>1</v>
      </c>
      <c r="J117" s="10" t="str">
        <f t="shared" si="65"/>
        <v>dobutamine</v>
      </c>
      <c r="K117" s="10">
        <v>5.75</v>
      </c>
      <c r="L117" s="12" t="s">
        <v>35</v>
      </c>
      <c r="M117" s="10" t="str">
        <f t="shared" si="63"/>
        <v>glucose 5%</v>
      </c>
      <c r="N117" s="10">
        <f t="shared" si="66"/>
        <v>12</v>
      </c>
      <c r="O117" s="16">
        <f t="shared" si="67"/>
        <v>1</v>
      </c>
      <c r="P117" s="17">
        <v>8</v>
      </c>
      <c r="Q117" s="12" t="s">
        <v>3214</v>
      </c>
      <c r="R117" s="12" t="s">
        <v>65</v>
      </c>
      <c r="S117" s="12" t="s">
        <v>40</v>
      </c>
      <c r="T117" s="15">
        <v>0.46</v>
      </c>
      <c r="U117" s="12">
        <v>11.54</v>
      </c>
      <c r="V117" s="30">
        <v>1</v>
      </c>
      <c r="W117" s="31" t="s">
        <v>43</v>
      </c>
      <c r="X117" s="31">
        <v>0.25</v>
      </c>
      <c r="Y117" s="31" t="s">
        <v>35</v>
      </c>
      <c r="Z117" s="31" t="s">
        <v>20</v>
      </c>
      <c r="AA117" s="31">
        <v>12</v>
      </c>
      <c r="AB117" s="32">
        <v>1</v>
      </c>
      <c r="AC117" s="33">
        <v>0.35</v>
      </c>
      <c r="AD117" s="31" t="s">
        <v>3214</v>
      </c>
      <c r="AE117" s="31" t="s">
        <v>65</v>
      </c>
      <c r="AF117" s="31" t="s">
        <v>40</v>
      </c>
      <c r="AG117" s="31">
        <v>0.02</v>
      </c>
      <c r="AH117" s="31">
        <v>11.98</v>
      </c>
      <c r="AI117" s="29" t="b">
        <f t="shared" si="61"/>
        <v>0</v>
      </c>
      <c r="AJ117" s="29" t="b">
        <f t="shared" si="42"/>
        <v>1</v>
      </c>
      <c r="AK117" s="29" t="b">
        <f t="shared" si="43"/>
        <v>1</v>
      </c>
      <c r="AL117" s="29" t="b">
        <f t="shared" si="44"/>
        <v>0</v>
      </c>
      <c r="AM117" s="29" t="b">
        <f t="shared" si="45"/>
        <v>1</v>
      </c>
      <c r="AN117" s="29" t="b">
        <f t="shared" si="46"/>
        <v>1</v>
      </c>
      <c r="AO117" s="29" t="b">
        <f t="shared" si="47"/>
        <v>1</v>
      </c>
      <c r="AP117" s="29" t="b">
        <f t="shared" si="48"/>
        <v>1</v>
      </c>
      <c r="AQ117" s="29" t="b">
        <f t="shared" si="49"/>
        <v>0</v>
      </c>
      <c r="AR117" s="29" t="b">
        <f t="shared" si="50"/>
        <v>1</v>
      </c>
      <c r="AS117" s="29" t="b">
        <f t="shared" si="51"/>
        <v>1</v>
      </c>
      <c r="AT117" s="29" t="b">
        <f t="shared" si="52"/>
        <v>1</v>
      </c>
      <c r="AU117" s="29" t="b">
        <f t="shared" si="53"/>
        <v>0</v>
      </c>
      <c r="AV117" s="29" t="b">
        <f t="shared" si="54"/>
        <v>0</v>
      </c>
      <c r="AW117" s="29" t="s">
        <v>3614</v>
      </c>
      <c r="AX117" s="29" t="s">
        <v>3615</v>
      </c>
      <c r="AY117" s="29" t="s">
        <v>3597</v>
      </c>
    </row>
    <row r="118" spans="1:51" ht="45" customHeight="1" x14ac:dyDescent="0.25">
      <c r="A118" s="29">
        <f t="shared" si="56"/>
        <v>116</v>
      </c>
      <c r="B118" s="9">
        <v>1</v>
      </c>
      <c r="C118" s="10" t="s">
        <v>43</v>
      </c>
      <c r="D118" s="10"/>
      <c r="E118" s="10" t="s">
        <v>20</v>
      </c>
      <c r="F118" s="10">
        <v>24</v>
      </c>
      <c r="G118" s="10">
        <v>1</v>
      </c>
      <c r="H118" s="11">
        <v>2.0099999999999998</v>
      </c>
      <c r="I118" s="10">
        <f t="shared" si="64"/>
        <v>1</v>
      </c>
      <c r="J118" s="10" t="str">
        <f t="shared" si="65"/>
        <v>dobutamine</v>
      </c>
      <c r="K118" s="10">
        <v>2.875</v>
      </c>
      <c r="L118" s="12" t="s">
        <v>35</v>
      </c>
      <c r="M118" s="10" t="str">
        <f t="shared" si="63"/>
        <v>glucose 5%</v>
      </c>
      <c r="N118" s="10">
        <f t="shared" si="66"/>
        <v>24</v>
      </c>
      <c r="O118" s="16">
        <f t="shared" si="67"/>
        <v>1</v>
      </c>
      <c r="P118" s="17">
        <v>2</v>
      </c>
      <c r="Q118" s="12" t="s">
        <v>3214</v>
      </c>
      <c r="R118" s="12" t="s">
        <v>65</v>
      </c>
      <c r="S118" s="12" t="s">
        <v>38</v>
      </c>
      <c r="T118" s="15">
        <v>0.23</v>
      </c>
      <c r="U118" s="12">
        <v>23.77</v>
      </c>
      <c r="V118" s="30">
        <v>1</v>
      </c>
      <c r="W118" s="31" t="s">
        <v>43</v>
      </c>
      <c r="X118" s="31">
        <v>0.25</v>
      </c>
      <c r="Y118" s="31" t="s">
        <v>35</v>
      </c>
      <c r="Z118" s="31" t="s">
        <v>20</v>
      </c>
      <c r="AA118" s="31">
        <v>24</v>
      </c>
      <c r="AB118" s="32">
        <v>1</v>
      </c>
      <c r="AC118" s="33">
        <v>0.17</v>
      </c>
      <c r="AD118" s="31" t="s">
        <v>3214</v>
      </c>
      <c r="AE118" s="31" t="s">
        <v>65</v>
      </c>
      <c r="AF118" s="31" t="s">
        <v>38</v>
      </c>
      <c r="AG118" s="31">
        <v>0.02</v>
      </c>
      <c r="AH118" s="31">
        <v>23.98</v>
      </c>
      <c r="AI118" s="29" t="b">
        <f t="shared" si="61"/>
        <v>0</v>
      </c>
      <c r="AJ118" s="29" t="b">
        <f t="shared" si="42"/>
        <v>1</v>
      </c>
      <c r="AK118" s="29" t="b">
        <f t="shared" si="43"/>
        <v>1</v>
      </c>
      <c r="AL118" s="29" t="b">
        <f t="shared" si="44"/>
        <v>0</v>
      </c>
      <c r="AM118" s="29" t="b">
        <f t="shared" si="45"/>
        <v>1</v>
      </c>
      <c r="AN118" s="29" t="b">
        <f t="shared" si="46"/>
        <v>1</v>
      </c>
      <c r="AO118" s="29" t="b">
        <f t="shared" si="47"/>
        <v>1</v>
      </c>
      <c r="AP118" s="29" t="b">
        <f t="shared" si="48"/>
        <v>1</v>
      </c>
      <c r="AQ118" s="29" t="b">
        <f t="shared" si="49"/>
        <v>0</v>
      </c>
      <c r="AR118" s="29" t="b">
        <f t="shared" si="50"/>
        <v>1</v>
      </c>
      <c r="AS118" s="29" t="b">
        <f t="shared" si="51"/>
        <v>1</v>
      </c>
      <c r="AT118" s="29" t="b">
        <f t="shared" si="52"/>
        <v>1</v>
      </c>
      <c r="AU118" s="29" t="b">
        <f t="shared" si="53"/>
        <v>0</v>
      </c>
      <c r="AV118" s="29" t="b">
        <f t="shared" si="54"/>
        <v>0</v>
      </c>
      <c r="AW118" s="29" t="s">
        <v>3616</v>
      </c>
      <c r="AX118" s="29" t="s">
        <v>3617</v>
      </c>
      <c r="AY118" s="29" t="s">
        <v>3597</v>
      </c>
    </row>
    <row r="119" spans="1:51" ht="45" customHeight="1" x14ac:dyDescent="0.25">
      <c r="A119" s="29">
        <f t="shared" si="56"/>
        <v>117</v>
      </c>
      <c r="B119" s="9">
        <v>1</v>
      </c>
      <c r="C119" s="10" t="s">
        <v>43</v>
      </c>
      <c r="D119" s="10"/>
      <c r="E119" s="10"/>
      <c r="F119" s="10">
        <v>24</v>
      </c>
      <c r="G119" s="10">
        <v>1</v>
      </c>
      <c r="H119" s="11">
        <v>2.0099999999999998</v>
      </c>
      <c r="I119" s="10">
        <f t="shared" si="64"/>
        <v>1</v>
      </c>
      <c r="J119" s="10" t="str">
        <f t="shared" si="65"/>
        <v>dobutamine</v>
      </c>
      <c r="K119" s="10">
        <v>2.875</v>
      </c>
      <c r="L119" s="12" t="s">
        <v>35</v>
      </c>
      <c r="M119" s="10" t="str">
        <f t="shared" si="63"/>
        <v>glucose 10%</v>
      </c>
      <c r="N119" s="10">
        <f t="shared" si="66"/>
        <v>24</v>
      </c>
      <c r="O119" s="16">
        <f t="shared" si="67"/>
        <v>1</v>
      </c>
      <c r="P119" s="17">
        <v>2</v>
      </c>
      <c r="Q119" s="12" t="s">
        <v>3214</v>
      </c>
      <c r="R119" s="12" t="s">
        <v>65</v>
      </c>
      <c r="S119" s="12" t="s">
        <v>38</v>
      </c>
      <c r="T119" s="15">
        <v>0.23</v>
      </c>
      <c r="U119" s="12">
        <v>23.77</v>
      </c>
      <c r="V119" s="30">
        <v>1</v>
      </c>
      <c r="W119" s="31" t="s">
        <v>43</v>
      </c>
      <c r="X119" s="31">
        <v>0.25</v>
      </c>
      <c r="Y119" s="31" t="s">
        <v>35</v>
      </c>
      <c r="Z119" s="31" t="s">
        <v>36</v>
      </c>
      <c r="AA119" s="31">
        <v>24</v>
      </c>
      <c r="AB119" s="32">
        <v>1</v>
      </c>
      <c r="AC119" s="33">
        <v>0.17</v>
      </c>
      <c r="AD119" s="31" t="s">
        <v>3214</v>
      </c>
      <c r="AE119" s="31" t="s">
        <v>65</v>
      </c>
      <c r="AF119" s="31" t="s">
        <v>38</v>
      </c>
      <c r="AG119" s="31">
        <v>0.02</v>
      </c>
      <c r="AH119" s="31">
        <v>23.98</v>
      </c>
      <c r="AI119" s="29" t="b">
        <f t="shared" si="61"/>
        <v>0</v>
      </c>
      <c r="AJ119" s="29" t="b">
        <f t="shared" si="42"/>
        <v>1</v>
      </c>
      <c r="AK119" s="29" t="b">
        <f t="shared" si="43"/>
        <v>1</v>
      </c>
      <c r="AL119" s="29" t="b">
        <f t="shared" si="44"/>
        <v>0</v>
      </c>
      <c r="AM119" s="29" t="b">
        <f t="shared" si="45"/>
        <v>1</v>
      </c>
      <c r="AN119" s="29" t="b">
        <f t="shared" si="46"/>
        <v>1</v>
      </c>
      <c r="AO119" s="29" t="b">
        <f t="shared" si="47"/>
        <v>1</v>
      </c>
      <c r="AP119" s="29" t="b">
        <f t="shared" si="48"/>
        <v>1</v>
      </c>
      <c r="AQ119" s="29" t="b">
        <f t="shared" si="49"/>
        <v>0</v>
      </c>
      <c r="AR119" s="29" t="b">
        <f t="shared" si="50"/>
        <v>1</v>
      </c>
      <c r="AS119" s="29" t="b">
        <f t="shared" si="51"/>
        <v>1</v>
      </c>
      <c r="AT119" s="29" t="b">
        <f t="shared" si="52"/>
        <v>1</v>
      </c>
      <c r="AU119" s="29" t="b">
        <f t="shared" si="53"/>
        <v>0</v>
      </c>
      <c r="AV119" s="29" t="b">
        <f t="shared" si="54"/>
        <v>0</v>
      </c>
      <c r="AW119" s="29" t="s">
        <v>3618</v>
      </c>
      <c r="AX119" s="29" t="s">
        <v>3619</v>
      </c>
      <c r="AY119" s="29" t="s">
        <v>3597</v>
      </c>
    </row>
    <row r="120" spans="1:51" ht="45" customHeight="1" x14ac:dyDescent="0.25">
      <c r="A120" s="29">
        <f t="shared" si="56"/>
        <v>118</v>
      </c>
      <c r="B120" s="9">
        <v>0.5</v>
      </c>
      <c r="C120" s="10" t="s">
        <v>43</v>
      </c>
      <c r="D120" s="10"/>
      <c r="E120" s="10"/>
      <c r="F120" s="10"/>
      <c r="G120" s="10"/>
      <c r="H120" s="11">
        <v>1.94</v>
      </c>
      <c r="I120" s="10">
        <f t="shared" si="64"/>
        <v>0.5</v>
      </c>
      <c r="J120" s="10" t="str">
        <f t="shared" si="65"/>
        <v>dobutamine</v>
      </c>
      <c r="K120" s="10">
        <v>1.375</v>
      </c>
      <c r="L120" s="12" t="s">
        <v>35</v>
      </c>
      <c r="M120" s="10" t="str">
        <f t="shared" si="63"/>
        <v>glucose 10%</v>
      </c>
      <c r="N120" s="10">
        <f t="shared" si="66"/>
        <v>12</v>
      </c>
      <c r="O120" s="16">
        <f t="shared" si="67"/>
        <v>0.5</v>
      </c>
      <c r="P120" s="17">
        <v>1.9</v>
      </c>
      <c r="Q120" s="12" t="s">
        <v>3214</v>
      </c>
      <c r="R120" s="12" t="s">
        <v>65</v>
      </c>
      <c r="S120" s="12" t="s">
        <v>38</v>
      </c>
      <c r="T120" s="15">
        <v>0.11</v>
      </c>
      <c r="U120" s="12">
        <v>11.89</v>
      </c>
      <c r="V120" s="30">
        <v>0.5</v>
      </c>
      <c r="W120" s="31" t="s">
        <v>43</v>
      </c>
      <c r="X120" s="31">
        <v>0.125</v>
      </c>
      <c r="Y120" s="31" t="s">
        <v>35</v>
      </c>
      <c r="Z120" s="31" t="s">
        <v>36</v>
      </c>
      <c r="AA120" s="31">
        <v>12</v>
      </c>
      <c r="AB120" s="32">
        <v>0.5</v>
      </c>
      <c r="AC120" s="33">
        <v>0.17</v>
      </c>
      <c r="AD120" s="31" t="s">
        <v>3214</v>
      </c>
      <c r="AE120" s="31" t="s">
        <v>65</v>
      </c>
      <c r="AF120" s="31" t="s">
        <v>38</v>
      </c>
      <c r="AG120" s="31">
        <v>0.01</v>
      </c>
      <c r="AH120" s="31">
        <v>11.99</v>
      </c>
      <c r="AI120" s="29" t="b">
        <f t="shared" si="61"/>
        <v>0</v>
      </c>
      <c r="AJ120" s="29" t="b">
        <f t="shared" si="42"/>
        <v>1</v>
      </c>
      <c r="AK120" s="29" t="b">
        <f t="shared" si="43"/>
        <v>1</v>
      </c>
      <c r="AL120" s="29" t="b">
        <f t="shared" si="44"/>
        <v>0</v>
      </c>
      <c r="AM120" s="29" t="b">
        <f t="shared" si="45"/>
        <v>1</v>
      </c>
      <c r="AN120" s="29" t="b">
        <f t="shared" si="46"/>
        <v>1</v>
      </c>
      <c r="AO120" s="29" t="b">
        <f t="shared" si="47"/>
        <v>1</v>
      </c>
      <c r="AP120" s="29" t="b">
        <f t="shared" si="48"/>
        <v>1</v>
      </c>
      <c r="AQ120" s="29" t="b">
        <f t="shared" si="49"/>
        <v>0</v>
      </c>
      <c r="AR120" s="29" t="b">
        <f t="shared" si="50"/>
        <v>1</v>
      </c>
      <c r="AS120" s="29" t="b">
        <f t="shared" si="51"/>
        <v>1</v>
      </c>
      <c r="AT120" s="29" t="b">
        <f t="shared" si="52"/>
        <v>1</v>
      </c>
      <c r="AU120" s="29" t="b">
        <f t="shared" si="53"/>
        <v>0</v>
      </c>
      <c r="AV120" s="29" t="b">
        <f t="shared" si="54"/>
        <v>0</v>
      </c>
      <c r="AW120" s="29" t="s">
        <v>3620</v>
      </c>
      <c r="AX120" s="29" t="s">
        <v>3621</v>
      </c>
      <c r="AY120" s="29" t="s">
        <v>3597</v>
      </c>
    </row>
    <row r="121" spans="1:51" ht="45" customHeight="1" x14ac:dyDescent="0.25">
      <c r="A121" s="29">
        <f t="shared" si="56"/>
        <v>119</v>
      </c>
      <c r="B121" s="9">
        <v>5</v>
      </c>
      <c r="C121" s="10" t="s">
        <v>43</v>
      </c>
      <c r="D121" s="10"/>
      <c r="E121" s="10"/>
      <c r="F121" s="10"/>
      <c r="G121" s="10"/>
      <c r="H121" s="11">
        <v>1.94</v>
      </c>
      <c r="I121" s="10">
        <f t="shared" si="64"/>
        <v>5</v>
      </c>
      <c r="J121" s="10" t="str">
        <f t="shared" si="65"/>
        <v>dobutamine</v>
      </c>
      <c r="K121" s="10">
        <v>13.75</v>
      </c>
      <c r="L121" s="12" t="s">
        <v>35</v>
      </c>
      <c r="M121" s="10" t="str">
        <f t="shared" si="63"/>
        <v>glucose 10%</v>
      </c>
      <c r="N121" s="10">
        <f t="shared" si="66"/>
        <v>12</v>
      </c>
      <c r="O121" s="16">
        <f t="shared" si="67"/>
        <v>0.5</v>
      </c>
      <c r="P121" s="17">
        <v>1.9</v>
      </c>
      <c r="Q121" s="12" t="s">
        <v>3214</v>
      </c>
      <c r="R121" s="12" t="s">
        <v>65</v>
      </c>
      <c r="S121" s="12" t="s">
        <v>38</v>
      </c>
      <c r="T121" s="15">
        <v>1.1000000000000001</v>
      </c>
      <c r="U121" s="12">
        <v>10.9</v>
      </c>
      <c r="V121" s="30">
        <v>5</v>
      </c>
      <c r="W121" s="31" t="s">
        <v>43</v>
      </c>
      <c r="X121" s="31">
        <v>1.25</v>
      </c>
      <c r="Y121" s="31" t="s">
        <v>35</v>
      </c>
      <c r="Z121" s="31" t="s">
        <v>36</v>
      </c>
      <c r="AA121" s="31">
        <v>12</v>
      </c>
      <c r="AB121" s="32">
        <v>0.5</v>
      </c>
      <c r="AC121" s="33">
        <v>0.17</v>
      </c>
      <c r="AD121" s="31" t="s">
        <v>3214</v>
      </c>
      <c r="AE121" s="31" t="s">
        <v>65</v>
      </c>
      <c r="AF121" s="31" t="s">
        <v>38</v>
      </c>
      <c r="AG121" s="31">
        <v>0.1</v>
      </c>
      <c r="AH121" s="31">
        <v>11.9</v>
      </c>
      <c r="AI121" s="29" t="b">
        <f t="shared" si="61"/>
        <v>0</v>
      </c>
      <c r="AJ121" s="29" t="b">
        <f t="shared" si="42"/>
        <v>1</v>
      </c>
      <c r="AK121" s="29" t="b">
        <f t="shared" si="43"/>
        <v>1</v>
      </c>
      <c r="AL121" s="29" t="b">
        <f t="shared" si="44"/>
        <v>0</v>
      </c>
      <c r="AM121" s="29" t="b">
        <f t="shared" si="45"/>
        <v>1</v>
      </c>
      <c r="AN121" s="29" t="b">
        <f t="shared" si="46"/>
        <v>1</v>
      </c>
      <c r="AO121" s="29" t="b">
        <f t="shared" si="47"/>
        <v>1</v>
      </c>
      <c r="AP121" s="29" t="b">
        <f t="shared" si="48"/>
        <v>1</v>
      </c>
      <c r="AQ121" s="29" t="b">
        <f t="shared" si="49"/>
        <v>0</v>
      </c>
      <c r="AR121" s="29" t="b">
        <f t="shared" si="50"/>
        <v>1</v>
      </c>
      <c r="AS121" s="29" t="b">
        <f t="shared" si="51"/>
        <v>1</v>
      </c>
      <c r="AT121" s="29" t="b">
        <f t="shared" si="52"/>
        <v>1</v>
      </c>
      <c r="AU121" s="29" t="b">
        <f t="shared" si="53"/>
        <v>0</v>
      </c>
      <c r="AV121" s="29" t="b">
        <f t="shared" si="54"/>
        <v>0</v>
      </c>
      <c r="AW121" s="29" t="s">
        <v>3622</v>
      </c>
      <c r="AX121" s="29" t="s">
        <v>3623</v>
      </c>
      <c r="AY121" s="29" t="s">
        <v>3254</v>
      </c>
    </row>
    <row r="122" spans="1:51" ht="45" customHeight="1" x14ac:dyDescent="0.25">
      <c r="A122" s="29">
        <f t="shared" si="56"/>
        <v>120</v>
      </c>
      <c r="B122" s="9">
        <v>0.5</v>
      </c>
      <c r="C122" s="10" t="s">
        <v>43</v>
      </c>
      <c r="D122" s="10">
        <v>1.44</v>
      </c>
      <c r="E122" s="10"/>
      <c r="F122" s="10"/>
      <c r="G122" s="10"/>
      <c r="H122" s="11" t="s">
        <v>3222</v>
      </c>
      <c r="I122" s="10">
        <f t="shared" si="64"/>
        <v>0.5</v>
      </c>
      <c r="J122" s="10" t="str">
        <f t="shared" si="65"/>
        <v>dobutamine</v>
      </c>
      <c r="K122" s="10">
        <f t="shared" si="62"/>
        <v>1.44</v>
      </c>
      <c r="L122" s="12" t="s">
        <v>35</v>
      </c>
      <c r="M122" s="10" t="str">
        <f t="shared" si="63"/>
        <v>glucose 10%</v>
      </c>
      <c r="N122" s="10">
        <f t="shared" si="66"/>
        <v>12</v>
      </c>
      <c r="O122" s="16">
        <f t="shared" si="67"/>
        <v>0.5</v>
      </c>
      <c r="P122" s="17">
        <v>2</v>
      </c>
      <c r="Q122" s="12" t="s">
        <v>3214</v>
      </c>
      <c r="R122" s="12" t="s">
        <v>65</v>
      </c>
      <c r="S122" s="12" t="s">
        <v>38</v>
      </c>
      <c r="T122" s="15">
        <v>0.12</v>
      </c>
      <c r="U122" s="12">
        <v>11.88</v>
      </c>
      <c r="V122" s="30">
        <v>0.5</v>
      </c>
      <c r="W122" s="31" t="s">
        <v>43</v>
      </c>
      <c r="X122" s="31">
        <v>1.25</v>
      </c>
      <c r="Y122" s="31" t="s">
        <v>35</v>
      </c>
      <c r="Z122" s="31" t="s">
        <v>36</v>
      </c>
      <c r="AA122" s="31">
        <v>12</v>
      </c>
      <c r="AB122" s="32">
        <v>0.5</v>
      </c>
      <c r="AC122" s="33">
        <v>1.7</v>
      </c>
      <c r="AD122" s="31" t="s">
        <v>3214</v>
      </c>
      <c r="AE122" s="31" t="s">
        <v>65</v>
      </c>
      <c r="AF122" s="31" t="s">
        <v>38</v>
      </c>
      <c r="AG122" s="31">
        <v>0.1</v>
      </c>
      <c r="AH122" s="31">
        <v>11.9</v>
      </c>
      <c r="AI122" s="29" t="b">
        <f t="shared" si="61"/>
        <v>0</v>
      </c>
      <c r="AJ122" s="29" t="b">
        <f t="shared" si="42"/>
        <v>1</v>
      </c>
      <c r="AK122" s="29" t="b">
        <f t="shared" si="43"/>
        <v>1</v>
      </c>
      <c r="AL122" s="29" t="b">
        <f t="shared" si="44"/>
        <v>0</v>
      </c>
      <c r="AM122" s="29" t="b">
        <f t="shared" si="45"/>
        <v>1</v>
      </c>
      <c r="AN122" s="29" t="b">
        <f t="shared" si="46"/>
        <v>1</v>
      </c>
      <c r="AO122" s="29" t="b">
        <f t="shared" si="47"/>
        <v>1</v>
      </c>
      <c r="AP122" s="29" t="b">
        <f t="shared" si="48"/>
        <v>1</v>
      </c>
      <c r="AQ122" s="29" t="b">
        <f t="shared" si="49"/>
        <v>0</v>
      </c>
      <c r="AR122" s="29" t="b">
        <f t="shared" si="50"/>
        <v>1</v>
      </c>
      <c r="AS122" s="29" t="b">
        <f t="shared" si="51"/>
        <v>1</v>
      </c>
      <c r="AT122" s="29" t="b">
        <f t="shared" si="52"/>
        <v>1</v>
      </c>
      <c r="AU122" s="29" t="b">
        <f t="shared" si="53"/>
        <v>0</v>
      </c>
      <c r="AV122" s="29" t="b">
        <f t="shared" si="54"/>
        <v>0</v>
      </c>
      <c r="AW122" s="29" t="s">
        <v>3473</v>
      </c>
      <c r="AX122" s="29" t="s">
        <v>3624</v>
      </c>
      <c r="AY122" s="29" t="s">
        <v>3254</v>
      </c>
    </row>
    <row r="123" spans="1:51" ht="45" customHeight="1" x14ac:dyDescent="0.25">
      <c r="A123" s="29">
        <f t="shared" si="56"/>
        <v>121</v>
      </c>
      <c r="B123" s="9">
        <v>5</v>
      </c>
      <c r="C123" s="10" t="s">
        <v>43</v>
      </c>
      <c r="D123" s="10">
        <v>144</v>
      </c>
      <c r="E123" s="10"/>
      <c r="F123" s="10"/>
      <c r="G123" s="10"/>
      <c r="H123" s="11" t="s">
        <v>3222</v>
      </c>
      <c r="I123" s="10">
        <f t="shared" si="64"/>
        <v>5</v>
      </c>
      <c r="J123" s="10" t="str">
        <f t="shared" si="65"/>
        <v>dobutamine</v>
      </c>
      <c r="K123" s="10">
        <f t="shared" si="62"/>
        <v>144</v>
      </c>
      <c r="L123" s="12" t="s">
        <v>35</v>
      </c>
      <c r="M123" s="10" t="str">
        <f t="shared" si="63"/>
        <v>glucose 10%</v>
      </c>
      <c r="N123" s="10">
        <f t="shared" si="66"/>
        <v>12</v>
      </c>
      <c r="O123" s="16">
        <f t="shared" si="67"/>
        <v>0.5</v>
      </c>
      <c r="P123" s="17">
        <v>20</v>
      </c>
      <c r="Q123" s="12" t="s">
        <v>3214</v>
      </c>
      <c r="R123" s="12" t="s">
        <v>65</v>
      </c>
      <c r="S123" s="12" t="s">
        <v>38</v>
      </c>
      <c r="T123" s="15">
        <f>K123/12.5</f>
        <v>11.52</v>
      </c>
      <c r="U123" s="12">
        <v>0.48</v>
      </c>
      <c r="V123" s="30">
        <v>5</v>
      </c>
      <c r="W123" s="31" t="s">
        <v>43</v>
      </c>
      <c r="X123" s="31">
        <v>150</v>
      </c>
      <c r="Y123" s="31" t="s">
        <v>35</v>
      </c>
      <c r="Z123" s="31" t="s">
        <v>36</v>
      </c>
      <c r="AA123" s="31">
        <v>12</v>
      </c>
      <c r="AB123" s="32">
        <v>0.5</v>
      </c>
      <c r="AC123" s="33">
        <v>21</v>
      </c>
      <c r="AD123" s="31" t="s">
        <v>3214</v>
      </c>
      <c r="AE123" s="31" t="s">
        <v>65</v>
      </c>
      <c r="AF123" s="31" t="s">
        <v>38</v>
      </c>
      <c r="AG123" s="31">
        <v>12</v>
      </c>
      <c r="AH123" s="31">
        <v>0</v>
      </c>
      <c r="AI123" s="29" t="b">
        <f t="shared" si="61"/>
        <v>0</v>
      </c>
      <c r="AJ123" s="29" t="b">
        <f t="shared" si="42"/>
        <v>1</v>
      </c>
      <c r="AK123" s="29" t="b">
        <f t="shared" si="43"/>
        <v>1</v>
      </c>
      <c r="AL123" s="29" t="b">
        <f t="shared" si="44"/>
        <v>0</v>
      </c>
      <c r="AM123" s="29" t="b">
        <f t="shared" si="45"/>
        <v>1</v>
      </c>
      <c r="AN123" s="29" t="b">
        <f t="shared" si="46"/>
        <v>1</v>
      </c>
      <c r="AO123" s="29" t="b">
        <f t="shared" si="47"/>
        <v>1</v>
      </c>
      <c r="AP123" s="29" t="b">
        <f t="shared" si="48"/>
        <v>1</v>
      </c>
      <c r="AQ123" s="29" t="b">
        <f t="shared" si="49"/>
        <v>0</v>
      </c>
      <c r="AR123" s="29" t="b">
        <f t="shared" si="50"/>
        <v>1</v>
      </c>
      <c r="AS123" s="29" t="b">
        <f t="shared" si="51"/>
        <v>1</v>
      </c>
      <c r="AT123" s="29" t="b">
        <f t="shared" si="52"/>
        <v>1</v>
      </c>
      <c r="AU123" s="29" t="b">
        <f t="shared" si="53"/>
        <v>0</v>
      </c>
      <c r="AV123" s="29" t="b">
        <f t="shared" si="54"/>
        <v>0</v>
      </c>
      <c r="AW123" s="29" t="s">
        <v>3474</v>
      </c>
      <c r="AX123" s="29" t="s">
        <v>3625</v>
      </c>
      <c r="AY123" s="29" t="s">
        <v>3254</v>
      </c>
    </row>
    <row r="124" spans="1:51" ht="45" customHeight="1" x14ac:dyDescent="0.25">
      <c r="A124" s="29">
        <f t="shared" si="56"/>
        <v>122</v>
      </c>
      <c r="B124" s="9">
        <v>1</v>
      </c>
      <c r="C124" s="10" t="s">
        <v>44</v>
      </c>
      <c r="D124" s="10"/>
      <c r="E124" s="10"/>
      <c r="F124" s="10"/>
      <c r="G124" s="10"/>
      <c r="H124" s="11">
        <v>0.97</v>
      </c>
      <c r="I124" s="10">
        <f t="shared" si="64"/>
        <v>1</v>
      </c>
      <c r="J124" s="10" t="str">
        <f t="shared" si="65"/>
        <v>dopamine</v>
      </c>
      <c r="K124" s="10">
        <v>1.2</v>
      </c>
      <c r="L124" s="12" t="s">
        <v>35</v>
      </c>
      <c r="M124" s="10" t="str">
        <f t="shared" si="63"/>
        <v>glucose 10%</v>
      </c>
      <c r="N124" s="10">
        <f t="shared" si="66"/>
        <v>12</v>
      </c>
      <c r="O124" s="16">
        <f t="shared" si="67"/>
        <v>0.5</v>
      </c>
      <c r="P124" s="17">
        <v>0.83</v>
      </c>
      <c r="Q124" s="12" t="s">
        <v>3214</v>
      </c>
      <c r="R124" s="12" t="s">
        <v>66</v>
      </c>
      <c r="S124" s="12" t="s">
        <v>38</v>
      </c>
      <c r="T124" s="15">
        <v>0.03</v>
      </c>
      <c r="U124" s="12">
        <v>11.97</v>
      </c>
      <c r="V124" s="30">
        <v>1</v>
      </c>
      <c r="W124" s="31" t="s">
        <v>44</v>
      </c>
      <c r="X124" s="31">
        <v>0.4</v>
      </c>
      <c r="Y124" s="31" t="s">
        <v>35</v>
      </c>
      <c r="Z124" s="31" t="s">
        <v>36</v>
      </c>
      <c r="AA124" s="31">
        <v>12</v>
      </c>
      <c r="AB124" s="32">
        <v>0.5</v>
      </c>
      <c r="AC124" s="33">
        <v>0.28000000000000003</v>
      </c>
      <c r="AD124" s="31" t="s">
        <v>3214</v>
      </c>
      <c r="AE124" s="31" t="s">
        <v>66</v>
      </c>
      <c r="AF124" s="31" t="s">
        <v>38</v>
      </c>
      <c r="AG124" s="31">
        <v>0.01</v>
      </c>
      <c r="AH124" s="31">
        <v>11.99</v>
      </c>
      <c r="AI124" s="29" t="b">
        <f t="shared" si="61"/>
        <v>0</v>
      </c>
      <c r="AJ124" s="29" t="b">
        <f t="shared" si="42"/>
        <v>1</v>
      </c>
      <c r="AK124" s="29" t="b">
        <f t="shared" si="43"/>
        <v>1</v>
      </c>
      <c r="AL124" s="29" t="b">
        <f t="shared" si="44"/>
        <v>0</v>
      </c>
      <c r="AM124" s="29" t="b">
        <f t="shared" si="45"/>
        <v>1</v>
      </c>
      <c r="AN124" s="29" t="b">
        <f t="shared" si="46"/>
        <v>1</v>
      </c>
      <c r="AO124" s="29" t="b">
        <f t="shared" si="47"/>
        <v>1</v>
      </c>
      <c r="AP124" s="29" t="b">
        <f t="shared" si="48"/>
        <v>1</v>
      </c>
      <c r="AQ124" s="29" t="b">
        <f t="shared" si="49"/>
        <v>0</v>
      </c>
      <c r="AR124" s="29" t="b">
        <f t="shared" si="50"/>
        <v>1</v>
      </c>
      <c r="AS124" s="29" t="b">
        <f t="shared" si="51"/>
        <v>1</v>
      </c>
      <c r="AT124" s="29" t="b">
        <f t="shared" si="52"/>
        <v>1</v>
      </c>
      <c r="AU124" s="29" t="b">
        <f t="shared" si="53"/>
        <v>0</v>
      </c>
      <c r="AV124" s="29" t="b">
        <f t="shared" si="54"/>
        <v>0</v>
      </c>
      <c r="AW124" s="29" t="s">
        <v>3626</v>
      </c>
      <c r="AX124" s="29" t="s">
        <v>3627</v>
      </c>
      <c r="AY124" s="29" t="s">
        <v>3255</v>
      </c>
    </row>
    <row r="125" spans="1:51" ht="45" customHeight="1" x14ac:dyDescent="0.25">
      <c r="A125" s="29">
        <f t="shared" si="56"/>
        <v>123</v>
      </c>
      <c r="B125" s="9">
        <v>1</v>
      </c>
      <c r="C125" s="10" t="s">
        <v>44</v>
      </c>
      <c r="D125" s="10">
        <v>2</v>
      </c>
      <c r="E125" s="10"/>
      <c r="F125" s="10"/>
      <c r="G125" s="10"/>
      <c r="H125" s="11" t="s">
        <v>3222</v>
      </c>
      <c r="I125" s="10">
        <f t="shared" si="64"/>
        <v>1</v>
      </c>
      <c r="J125" s="10" t="str">
        <f t="shared" si="65"/>
        <v>dopamine</v>
      </c>
      <c r="K125" s="10">
        <f t="shared" ref="K125:K143" si="68">IF(D125="",1.44,D125)</f>
        <v>2</v>
      </c>
      <c r="L125" s="12" t="s">
        <v>35</v>
      </c>
      <c r="M125" s="10" t="str">
        <f t="shared" si="63"/>
        <v>glucose 10%</v>
      </c>
      <c r="N125" s="10">
        <f t="shared" si="66"/>
        <v>12</v>
      </c>
      <c r="O125" s="16">
        <f t="shared" si="67"/>
        <v>0.5</v>
      </c>
      <c r="P125" s="17">
        <v>1.4</v>
      </c>
      <c r="Q125" s="12" t="s">
        <v>3214</v>
      </c>
      <c r="R125" s="12" t="s">
        <v>66</v>
      </c>
      <c r="S125" s="12" t="s">
        <v>38</v>
      </c>
      <c r="T125" s="15">
        <f t="shared" ref="T125:T141" si="69">K125/40</f>
        <v>0.05</v>
      </c>
      <c r="U125" s="12">
        <v>11.95</v>
      </c>
      <c r="V125" s="30">
        <v>1</v>
      </c>
      <c r="W125" s="31" t="s">
        <v>44</v>
      </c>
      <c r="X125" s="31">
        <v>2</v>
      </c>
      <c r="Y125" s="31" t="s">
        <v>35</v>
      </c>
      <c r="Z125" s="31" t="s">
        <v>36</v>
      </c>
      <c r="AA125" s="31">
        <v>12</v>
      </c>
      <c r="AB125" s="32">
        <v>0.5</v>
      </c>
      <c r="AC125" s="33">
        <v>1.4</v>
      </c>
      <c r="AD125" s="31" t="s">
        <v>3214</v>
      </c>
      <c r="AE125" s="31" t="s">
        <v>66</v>
      </c>
      <c r="AF125" s="31" t="s">
        <v>38</v>
      </c>
      <c r="AG125" s="31">
        <v>0.05</v>
      </c>
      <c r="AH125" s="31">
        <v>11.95</v>
      </c>
      <c r="AI125" s="29" t="b">
        <f t="shared" si="61"/>
        <v>1</v>
      </c>
      <c r="AJ125" s="29" t="b">
        <f t="shared" si="42"/>
        <v>1</v>
      </c>
      <c r="AK125" s="29" t="b">
        <f t="shared" si="43"/>
        <v>1</v>
      </c>
      <c r="AL125" s="29" t="b">
        <f t="shared" si="44"/>
        <v>1</v>
      </c>
      <c r="AM125" s="29" t="b">
        <f t="shared" si="45"/>
        <v>1</v>
      </c>
      <c r="AN125" s="29" t="b">
        <f t="shared" si="46"/>
        <v>1</v>
      </c>
      <c r="AO125" s="29" t="b">
        <f t="shared" si="47"/>
        <v>1</v>
      </c>
      <c r="AP125" s="29" t="b">
        <f t="shared" si="48"/>
        <v>1</v>
      </c>
      <c r="AQ125" s="29" t="b">
        <f t="shared" si="49"/>
        <v>1</v>
      </c>
      <c r="AR125" s="29" t="b">
        <f t="shared" si="50"/>
        <v>1</v>
      </c>
      <c r="AS125" s="29" t="b">
        <f t="shared" si="51"/>
        <v>1</v>
      </c>
      <c r="AT125" s="29" t="b">
        <f t="shared" si="52"/>
        <v>1</v>
      </c>
      <c r="AU125" s="29" t="b">
        <f t="shared" si="53"/>
        <v>1</v>
      </c>
      <c r="AV125" s="29" t="b">
        <f t="shared" si="54"/>
        <v>1</v>
      </c>
      <c r="AW125" s="29" t="s">
        <v>3378</v>
      </c>
      <c r="AX125" s="29" t="s">
        <v>3628</v>
      </c>
      <c r="AY125" s="29" t="s">
        <v>3256</v>
      </c>
    </row>
    <row r="126" spans="1:51" ht="45" customHeight="1" x14ac:dyDescent="0.25">
      <c r="A126" s="29">
        <f t="shared" si="56"/>
        <v>124</v>
      </c>
      <c r="B126" s="9">
        <v>1</v>
      </c>
      <c r="C126" s="10" t="s">
        <v>44</v>
      </c>
      <c r="D126" s="10">
        <v>2</v>
      </c>
      <c r="E126" s="10" t="s">
        <v>20</v>
      </c>
      <c r="F126" s="10"/>
      <c r="G126" s="10"/>
      <c r="H126" s="11" t="s">
        <v>3222</v>
      </c>
      <c r="I126" s="10">
        <f t="shared" si="64"/>
        <v>1</v>
      </c>
      <c r="J126" s="10" t="str">
        <f t="shared" si="65"/>
        <v>dopamine</v>
      </c>
      <c r="K126" s="10">
        <f t="shared" si="68"/>
        <v>2</v>
      </c>
      <c r="L126" s="12" t="s">
        <v>35</v>
      </c>
      <c r="M126" s="10" t="str">
        <f t="shared" si="63"/>
        <v>glucose 5%</v>
      </c>
      <c r="N126" s="10">
        <f t="shared" si="66"/>
        <v>12</v>
      </c>
      <c r="O126" s="16">
        <f t="shared" si="67"/>
        <v>0.5</v>
      </c>
      <c r="P126" s="17">
        <v>1.4</v>
      </c>
      <c r="Q126" s="12" t="s">
        <v>3214</v>
      </c>
      <c r="R126" s="12" t="s">
        <v>66</v>
      </c>
      <c r="S126" s="12" t="s">
        <v>38</v>
      </c>
      <c r="T126" s="15">
        <f t="shared" si="69"/>
        <v>0.05</v>
      </c>
      <c r="U126" s="12">
        <v>11.95</v>
      </c>
      <c r="V126" s="30">
        <v>1</v>
      </c>
      <c r="W126" s="31" t="s">
        <v>44</v>
      </c>
      <c r="X126" s="31">
        <v>2</v>
      </c>
      <c r="Y126" s="31" t="s">
        <v>35</v>
      </c>
      <c r="Z126" s="31" t="s">
        <v>20</v>
      </c>
      <c r="AA126" s="31">
        <v>12</v>
      </c>
      <c r="AB126" s="32">
        <v>0.5</v>
      </c>
      <c r="AC126" s="33">
        <v>1.4</v>
      </c>
      <c r="AD126" s="31" t="s">
        <v>3214</v>
      </c>
      <c r="AE126" s="31" t="s">
        <v>66</v>
      </c>
      <c r="AF126" s="31" t="s">
        <v>38</v>
      </c>
      <c r="AG126" s="31">
        <v>0.05</v>
      </c>
      <c r="AH126" s="31">
        <v>11.95</v>
      </c>
      <c r="AI126" s="29" t="b">
        <f t="shared" si="61"/>
        <v>1</v>
      </c>
      <c r="AJ126" s="29" t="b">
        <f t="shared" si="42"/>
        <v>1</v>
      </c>
      <c r="AK126" s="29" t="b">
        <f t="shared" si="43"/>
        <v>1</v>
      </c>
      <c r="AL126" s="29" t="b">
        <f t="shared" si="44"/>
        <v>1</v>
      </c>
      <c r="AM126" s="29" t="b">
        <f t="shared" si="45"/>
        <v>1</v>
      </c>
      <c r="AN126" s="29" t="b">
        <f t="shared" si="46"/>
        <v>1</v>
      </c>
      <c r="AO126" s="29" t="b">
        <f t="shared" si="47"/>
        <v>1</v>
      </c>
      <c r="AP126" s="29" t="b">
        <f t="shared" si="48"/>
        <v>1</v>
      </c>
      <c r="AQ126" s="29" t="b">
        <f t="shared" si="49"/>
        <v>1</v>
      </c>
      <c r="AR126" s="29" t="b">
        <f t="shared" si="50"/>
        <v>1</v>
      </c>
      <c r="AS126" s="29" t="b">
        <f t="shared" si="51"/>
        <v>1</v>
      </c>
      <c r="AT126" s="29" t="b">
        <f t="shared" si="52"/>
        <v>1</v>
      </c>
      <c r="AU126" s="29" t="b">
        <f t="shared" si="53"/>
        <v>1</v>
      </c>
      <c r="AV126" s="29" t="b">
        <f t="shared" si="54"/>
        <v>1</v>
      </c>
      <c r="AW126" s="29" t="s">
        <v>3379</v>
      </c>
      <c r="AX126" s="29" t="s">
        <v>3629</v>
      </c>
      <c r="AY126" s="29" t="s">
        <v>3256</v>
      </c>
    </row>
    <row r="127" spans="1:51" ht="45" customHeight="1" x14ac:dyDescent="0.25">
      <c r="A127" s="29">
        <f t="shared" si="56"/>
        <v>125</v>
      </c>
      <c r="B127" s="9">
        <v>1</v>
      </c>
      <c r="C127" s="10" t="s">
        <v>44</v>
      </c>
      <c r="D127" s="10">
        <v>2</v>
      </c>
      <c r="E127" s="10" t="s">
        <v>20</v>
      </c>
      <c r="F127" s="10"/>
      <c r="G127" s="10">
        <v>1</v>
      </c>
      <c r="H127" s="11" t="s">
        <v>3222</v>
      </c>
      <c r="I127" s="10">
        <f t="shared" si="64"/>
        <v>1</v>
      </c>
      <c r="J127" s="10" t="str">
        <f t="shared" si="65"/>
        <v>dopamine</v>
      </c>
      <c r="K127" s="10">
        <f t="shared" si="68"/>
        <v>2</v>
      </c>
      <c r="L127" s="12" t="s">
        <v>35</v>
      </c>
      <c r="M127" s="10" t="str">
        <f t="shared" si="63"/>
        <v>glucose 5%</v>
      </c>
      <c r="N127" s="10">
        <f t="shared" si="66"/>
        <v>12</v>
      </c>
      <c r="O127" s="16">
        <f t="shared" si="67"/>
        <v>1</v>
      </c>
      <c r="P127" s="17">
        <v>2.8</v>
      </c>
      <c r="Q127" s="12" t="s">
        <v>3214</v>
      </c>
      <c r="R127" s="12" t="s">
        <v>66</v>
      </c>
      <c r="S127" s="12" t="s">
        <v>40</v>
      </c>
      <c r="T127" s="15">
        <f t="shared" si="69"/>
        <v>0.05</v>
      </c>
      <c r="U127" s="12">
        <v>11.95</v>
      </c>
      <c r="V127" s="30">
        <v>1</v>
      </c>
      <c r="W127" s="31" t="s">
        <v>44</v>
      </c>
      <c r="X127" s="31">
        <v>2</v>
      </c>
      <c r="Y127" s="31" t="s">
        <v>35</v>
      </c>
      <c r="Z127" s="31" t="s">
        <v>20</v>
      </c>
      <c r="AA127" s="31">
        <v>12</v>
      </c>
      <c r="AB127" s="32">
        <v>1</v>
      </c>
      <c r="AC127" s="33">
        <v>2.8</v>
      </c>
      <c r="AD127" s="31" t="s">
        <v>3214</v>
      </c>
      <c r="AE127" s="31" t="s">
        <v>66</v>
      </c>
      <c r="AF127" s="31" t="s">
        <v>40</v>
      </c>
      <c r="AG127" s="31">
        <v>0.05</v>
      </c>
      <c r="AH127" s="31">
        <v>11.95</v>
      </c>
      <c r="AI127" s="29" t="b">
        <f t="shared" si="61"/>
        <v>1</v>
      </c>
      <c r="AJ127" s="29" t="b">
        <f t="shared" si="42"/>
        <v>1</v>
      </c>
      <c r="AK127" s="29" t="b">
        <f t="shared" si="43"/>
        <v>1</v>
      </c>
      <c r="AL127" s="29" t="b">
        <f t="shared" si="44"/>
        <v>1</v>
      </c>
      <c r="AM127" s="29" t="b">
        <f t="shared" si="45"/>
        <v>1</v>
      </c>
      <c r="AN127" s="29" t="b">
        <f t="shared" si="46"/>
        <v>1</v>
      </c>
      <c r="AO127" s="29" t="b">
        <f t="shared" si="47"/>
        <v>1</v>
      </c>
      <c r="AP127" s="29" t="b">
        <f t="shared" si="48"/>
        <v>1</v>
      </c>
      <c r="AQ127" s="29" t="b">
        <f t="shared" si="49"/>
        <v>1</v>
      </c>
      <c r="AR127" s="29" t="b">
        <f t="shared" si="50"/>
        <v>1</v>
      </c>
      <c r="AS127" s="29" t="b">
        <f t="shared" si="51"/>
        <v>1</v>
      </c>
      <c r="AT127" s="29" t="b">
        <f t="shared" si="52"/>
        <v>1</v>
      </c>
      <c r="AU127" s="29" t="b">
        <f t="shared" si="53"/>
        <v>1</v>
      </c>
      <c r="AV127" s="29" t="b">
        <f t="shared" si="54"/>
        <v>1</v>
      </c>
      <c r="AW127" s="29" t="s">
        <v>3380</v>
      </c>
      <c r="AX127" s="29" t="s">
        <v>3630</v>
      </c>
      <c r="AY127" s="29" t="s">
        <v>3256</v>
      </c>
    </row>
    <row r="128" spans="1:51" ht="45" customHeight="1" x14ac:dyDescent="0.25">
      <c r="A128" s="29">
        <f t="shared" si="56"/>
        <v>126</v>
      </c>
      <c r="B128" s="9">
        <v>1</v>
      </c>
      <c r="C128" s="10" t="s">
        <v>44</v>
      </c>
      <c r="D128" s="10">
        <v>2</v>
      </c>
      <c r="E128" s="10" t="s">
        <v>20</v>
      </c>
      <c r="F128" s="10">
        <v>24</v>
      </c>
      <c r="G128" s="10"/>
      <c r="H128" s="11" t="s">
        <v>3222</v>
      </c>
      <c r="I128" s="10">
        <f t="shared" si="64"/>
        <v>1</v>
      </c>
      <c r="J128" s="10" t="str">
        <f t="shared" si="65"/>
        <v>dopamine</v>
      </c>
      <c r="K128" s="10">
        <f t="shared" si="68"/>
        <v>2</v>
      </c>
      <c r="L128" s="12" t="s">
        <v>35</v>
      </c>
      <c r="M128" s="10" t="str">
        <f t="shared" si="63"/>
        <v>glucose 5%</v>
      </c>
      <c r="N128" s="10">
        <f t="shared" si="66"/>
        <v>24</v>
      </c>
      <c r="O128" s="16">
        <f t="shared" si="67"/>
        <v>0.5</v>
      </c>
      <c r="P128" s="17">
        <v>0.69</v>
      </c>
      <c r="Q128" s="12" t="s">
        <v>3214</v>
      </c>
      <c r="R128" s="12" t="s">
        <v>66</v>
      </c>
      <c r="S128" s="12" t="s">
        <v>39</v>
      </c>
      <c r="T128" s="15">
        <f t="shared" si="69"/>
        <v>0.05</v>
      </c>
      <c r="U128" s="12">
        <v>23.95</v>
      </c>
      <c r="V128" s="30">
        <v>1</v>
      </c>
      <c r="W128" s="31" t="s">
        <v>44</v>
      </c>
      <c r="X128" s="31">
        <v>2</v>
      </c>
      <c r="Y128" s="31" t="s">
        <v>35</v>
      </c>
      <c r="Z128" s="31" t="s">
        <v>20</v>
      </c>
      <c r="AA128" s="31">
        <v>24</v>
      </c>
      <c r="AB128" s="32">
        <v>0.5</v>
      </c>
      <c r="AC128" s="33">
        <v>0.69</v>
      </c>
      <c r="AD128" s="31" t="s">
        <v>3214</v>
      </c>
      <c r="AE128" s="31" t="s">
        <v>66</v>
      </c>
      <c r="AF128" s="31" t="s">
        <v>39</v>
      </c>
      <c r="AG128" s="31">
        <v>0.05</v>
      </c>
      <c r="AH128" s="31">
        <v>23.95</v>
      </c>
      <c r="AI128" s="29" t="b">
        <f t="shared" si="61"/>
        <v>1</v>
      </c>
      <c r="AJ128" s="29" t="b">
        <f t="shared" si="42"/>
        <v>1</v>
      </c>
      <c r="AK128" s="29" t="b">
        <f t="shared" si="43"/>
        <v>1</v>
      </c>
      <c r="AL128" s="29" t="b">
        <f t="shared" si="44"/>
        <v>1</v>
      </c>
      <c r="AM128" s="29" t="b">
        <f t="shared" si="45"/>
        <v>1</v>
      </c>
      <c r="AN128" s="29" t="b">
        <f t="shared" si="46"/>
        <v>1</v>
      </c>
      <c r="AO128" s="29" t="b">
        <f t="shared" si="47"/>
        <v>1</v>
      </c>
      <c r="AP128" s="29" t="b">
        <f t="shared" si="48"/>
        <v>1</v>
      </c>
      <c r="AQ128" s="29" t="b">
        <f t="shared" si="49"/>
        <v>1</v>
      </c>
      <c r="AR128" s="29" t="b">
        <f t="shared" si="50"/>
        <v>1</v>
      </c>
      <c r="AS128" s="29" t="b">
        <f t="shared" si="51"/>
        <v>1</v>
      </c>
      <c r="AT128" s="29" t="b">
        <f t="shared" si="52"/>
        <v>1</v>
      </c>
      <c r="AU128" s="29" t="b">
        <f t="shared" si="53"/>
        <v>1</v>
      </c>
      <c r="AV128" s="29" t="b">
        <f t="shared" si="54"/>
        <v>1</v>
      </c>
      <c r="AW128" s="29" t="s">
        <v>3257</v>
      </c>
      <c r="AX128" s="29" t="s">
        <v>3631</v>
      </c>
      <c r="AY128" s="29" t="s">
        <v>3256</v>
      </c>
    </row>
    <row r="129" spans="1:51" ht="45" customHeight="1" x14ac:dyDescent="0.25">
      <c r="A129" s="29">
        <f t="shared" si="56"/>
        <v>127</v>
      </c>
      <c r="B129" s="9">
        <v>1</v>
      </c>
      <c r="C129" s="10" t="s">
        <v>44</v>
      </c>
      <c r="D129" s="10">
        <v>2</v>
      </c>
      <c r="E129" s="10" t="s">
        <v>20</v>
      </c>
      <c r="F129" s="10">
        <v>24</v>
      </c>
      <c r="G129" s="10">
        <v>1</v>
      </c>
      <c r="H129" s="11" t="s">
        <v>3222</v>
      </c>
      <c r="I129" s="10">
        <f t="shared" si="64"/>
        <v>1</v>
      </c>
      <c r="J129" s="10" t="str">
        <f t="shared" si="65"/>
        <v>dopamine</v>
      </c>
      <c r="K129" s="10">
        <f t="shared" si="68"/>
        <v>2</v>
      </c>
      <c r="L129" s="12" t="s">
        <v>35</v>
      </c>
      <c r="M129" s="10" t="str">
        <f t="shared" si="63"/>
        <v>glucose 5%</v>
      </c>
      <c r="N129" s="10">
        <f t="shared" si="66"/>
        <v>24</v>
      </c>
      <c r="O129" s="16">
        <f t="shared" si="67"/>
        <v>1</v>
      </c>
      <c r="P129" s="17">
        <v>1.4</v>
      </c>
      <c r="Q129" s="12" t="s">
        <v>3214</v>
      </c>
      <c r="R129" s="12" t="s">
        <v>66</v>
      </c>
      <c r="S129" s="12" t="s">
        <v>38</v>
      </c>
      <c r="T129" s="15">
        <f t="shared" si="69"/>
        <v>0.05</v>
      </c>
      <c r="U129" s="12">
        <v>23.95</v>
      </c>
      <c r="V129" s="30">
        <v>1</v>
      </c>
      <c r="W129" s="31" t="s">
        <v>44</v>
      </c>
      <c r="X129" s="31">
        <v>2</v>
      </c>
      <c r="Y129" s="31" t="s">
        <v>35</v>
      </c>
      <c r="Z129" s="31" t="s">
        <v>20</v>
      </c>
      <c r="AA129" s="31">
        <v>24</v>
      </c>
      <c r="AB129" s="32">
        <v>1</v>
      </c>
      <c r="AC129" s="33">
        <v>1.4</v>
      </c>
      <c r="AD129" s="31" t="s">
        <v>3214</v>
      </c>
      <c r="AE129" s="31" t="s">
        <v>66</v>
      </c>
      <c r="AF129" s="31" t="s">
        <v>38</v>
      </c>
      <c r="AG129" s="31">
        <v>0.05</v>
      </c>
      <c r="AH129" s="31">
        <v>23.95</v>
      </c>
      <c r="AI129" s="29" t="b">
        <f t="shared" si="61"/>
        <v>1</v>
      </c>
      <c r="AJ129" s="29" t="b">
        <f t="shared" si="42"/>
        <v>1</v>
      </c>
      <c r="AK129" s="29" t="b">
        <f t="shared" si="43"/>
        <v>1</v>
      </c>
      <c r="AL129" s="29" t="b">
        <f t="shared" si="44"/>
        <v>1</v>
      </c>
      <c r="AM129" s="29" t="b">
        <f t="shared" si="45"/>
        <v>1</v>
      </c>
      <c r="AN129" s="29" t="b">
        <f t="shared" si="46"/>
        <v>1</v>
      </c>
      <c r="AO129" s="29" t="b">
        <f t="shared" si="47"/>
        <v>1</v>
      </c>
      <c r="AP129" s="29" t="b">
        <f t="shared" si="48"/>
        <v>1</v>
      </c>
      <c r="AQ129" s="29" t="b">
        <f t="shared" si="49"/>
        <v>1</v>
      </c>
      <c r="AR129" s="29" t="b">
        <f t="shared" si="50"/>
        <v>1</v>
      </c>
      <c r="AS129" s="29" t="b">
        <f t="shared" si="51"/>
        <v>1</v>
      </c>
      <c r="AT129" s="29" t="b">
        <f t="shared" si="52"/>
        <v>1</v>
      </c>
      <c r="AU129" s="29" t="b">
        <f t="shared" si="53"/>
        <v>1</v>
      </c>
      <c r="AV129" s="29" t="b">
        <f t="shared" si="54"/>
        <v>1</v>
      </c>
      <c r="AW129" s="29" t="s">
        <v>3381</v>
      </c>
      <c r="AX129" s="29" t="s">
        <v>3632</v>
      </c>
      <c r="AY129" s="29" t="s">
        <v>3256</v>
      </c>
    </row>
    <row r="130" spans="1:51" ht="45" customHeight="1" x14ac:dyDescent="0.25">
      <c r="A130" s="29">
        <f t="shared" si="56"/>
        <v>128</v>
      </c>
      <c r="B130" s="9">
        <v>1</v>
      </c>
      <c r="C130" s="10" t="s">
        <v>44</v>
      </c>
      <c r="D130" s="10"/>
      <c r="E130" s="10" t="s">
        <v>20</v>
      </c>
      <c r="F130" s="10"/>
      <c r="G130" s="10"/>
      <c r="H130" s="11">
        <v>0.97</v>
      </c>
      <c r="I130" s="10">
        <f t="shared" si="64"/>
        <v>1</v>
      </c>
      <c r="J130" s="10" t="str">
        <f t="shared" si="65"/>
        <v>dopamine</v>
      </c>
      <c r="K130" s="10">
        <v>1.2</v>
      </c>
      <c r="L130" s="12" t="s">
        <v>35</v>
      </c>
      <c r="M130" s="10" t="str">
        <f t="shared" si="63"/>
        <v>glucose 5%</v>
      </c>
      <c r="N130" s="10">
        <f t="shared" si="66"/>
        <v>12</v>
      </c>
      <c r="O130" s="16">
        <f t="shared" si="67"/>
        <v>0.5</v>
      </c>
      <c r="P130" s="17">
        <v>0.83</v>
      </c>
      <c r="Q130" s="12" t="s">
        <v>3214</v>
      </c>
      <c r="R130" s="12" t="s">
        <v>66</v>
      </c>
      <c r="S130" s="12" t="s">
        <v>38</v>
      </c>
      <c r="T130" s="15">
        <f t="shared" si="69"/>
        <v>0.03</v>
      </c>
      <c r="U130" s="12">
        <v>11.97</v>
      </c>
      <c r="V130" s="30">
        <v>1</v>
      </c>
      <c r="W130" s="31" t="s">
        <v>44</v>
      </c>
      <c r="X130" s="31">
        <v>0.4</v>
      </c>
      <c r="Y130" s="31" t="s">
        <v>35</v>
      </c>
      <c r="Z130" s="31" t="s">
        <v>20</v>
      </c>
      <c r="AA130" s="31">
        <v>12</v>
      </c>
      <c r="AB130" s="32">
        <v>0.5</v>
      </c>
      <c r="AC130" s="33">
        <v>0.28000000000000003</v>
      </c>
      <c r="AD130" s="31" t="s">
        <v>3214</v>
      </c>
      <c r="AE130" s="31" t="s">
        <v>66</v>
      </c>
      <c r="AF130" s="31" t="s">
        <v>38</v>
      </c>
      <c r="AG130" s="31">
        <v>0.01</v>
      </c>
      <c r="AH130" s="31">
        <v>11.99</v>
      </c>
      <c r="AI130" s="29" t="b">
        <f t="shared" si="61"/>
        <v>0</v>
      </c>
      <c r="AJ130" s="29" t="b">
        <f t="shared" si="42"/>
        <v>1</v>
      </c>
      <c r="AK130" s="29" t="b">
        <f t="shared" si="43"/>
        <v>1</v>
      </c>
      <c r="AL130" s="29" t="b">
        <f t="shared" si="44"/>
        <v>0</v>
      </c>
      <c r="AM130" s="29" t="b">
        <f t="shared" si="45"/>
        <v>1</v>
      </c>
      <c r="AN130" s="29" t="b">
        <f t="shared" si="46"/>
        <v>1</v>
      </c>
      <c r="AO130" s="29" t="b">
        <f t="shared" si="47"/>
        <v>1</v>
      </c>
      <c r="AP130" s="29" t="b">
        <f t="shared" si="48"/>
        <v>1</v>
      </c>
      <c r="AQ130" s="29" t="b">
        <f t="shared" si="49"/>
        <v>0</v>
      </c>
      <c r="AR130" s="29" t="b">
        <f t="shared" si="50"/>
        <v>1</v>
      </c>
      <c r="AS130" s="29" t="b">
        <f t="shared" si="51"/>
        <v>1</v>
      </c>
      <c r="AT130" s="29" t="b">
        <f t="shared" si="52"/>
        <v>1</v>
      </c>
      <c r="AU130" s="29" t="b">
        <f t="shared" si="53"/>
        <v>0</v>
      </c>
      <c r="AV130" s="29" t="b">
        <f t="shared" si="54"/>
        <v>0</v>
      </c>
      <c r="AW130" s="29" t="s">
        <v>3633</v>
      </c>
      <c r="AX130" s="29" t="s">
        <v>3634</v>
      </c>
      <c r="AY130" s="29" t="s">
        <v>3255</v>
      </c>
    </row>
    <row r="131" spans="1:51" ht="45" customHeight="1" x14ac:dyDescent="0.25">
      <c r="A131" s="29">
        <f t="shared" si="56"/>
        <v>129</v>
      </c>
      <c r="B131" s="9">
        <v>1</v>
      </c>
      <c r="C131" s="10" t="s">
        <v>44</v>
      </c>
      <c r="D131" s="10"/>
      <c r="E131" s="10"/>
      <c r="F131" s="10">
        <v>24</v>
      </c>
      <c r="G131" s="10"/>
      <c r="H131" s="11">
        <v>0.49</v>
      </c>
      <c r="I131" s="10">
        <f t="shared" si="64"/>
        <v>1</v>
      </c>
      <c r="J131" s="10" t="str">
        <f t="shared" si="65"/>
        <v>dopamine</v>
      </c>
      <c r="K131" s="10">
        <v>0.8</v>
      </c>
      <c r="L131" s="12" t="s">
        <v>35</v>
      </c>
      <c r="M131" s="10" t="str">
        <f t="shared" si="63"/>
        <v>glucose 10%</v>
      </c>
      <c r="N131" s="10">
        <f t="shared" si="66"/>
        <v>24</v>
      </c>
      <c r="O131" s="16">
        <f t="shared" si="67"/>
        <v>0.5</v>
      </c>
      <c r="P131" s="17">
        <v>0.28000000000000003</v>
      </c>
      <c r="Q131" s="12" t="s">
        <v>3214</v>
      </c>
      <c r="R131" s="12" t="s">
        <v>66</v>
      </c>
      <c r="S131" s="12" t="s">
        <v>39</v>
      </c>
      <c r="T131" s="15">
        <f t="shared" si="69"/>
        <v>0.02</v>
      </c>
      <c r="U131" s="12">
        <v>23.98</v>
      </c>
      <c r="V131" s="30">
        <v>1</v>
      </c>
      <c r="W131" s="31" t="s">
        <v>44</v>
      </c>
      <c r="X131" s="31">
        <v>0.4</v>
      </c>
      <c r="Y131" s="31" t="s">
        <v>35</v>
      </c>
      <c r="Z131" s="31" t="s">
        <v>36</v>
      </c>
      <c r="AA131" s="31">
        <v>24</v>
      </c>
      <c r="AB131" s="32">
        <v>0.5</v>
      </c>
      <c r="AC131" s="33">
        <v>0.14000000000000001</v>
      </c>
      <c r="AD131" s="31" t="s">
        <v>3214</v>
      </c>
      <c r="AE131" s="31" t="s">
        <v>66</v>
      </c>
      <c r="AF131" s="31" t="s">
        <v>39</v>
      </c>
      <c r="AG131" s="31">
        <v>0.01</v>
      </c>
      <c r="AH131" s="31">
        <v>23.99</v>
      </c>
      <c r="AI131" s="29" t="b">
        <f t="shared" si="61"/>
        <v>0</v>
      </c>
      <c r="AJ131" s="29" t="b">
        <f t="shared" ref="AJ131:AJ194" si="70">I131=V131</f>
        <v>1</v>
      </c>
      <c r="AK131" s="29" t="b">
        <f t="shared" ref="AK131:AK194" si="71">J131=W131</f>
        <v>1</v>
      </c>
      <c r="AL131" s="29" t="b">
        <f t="shared" ref="AL131:AL194" si="72">K131=X131</f>
        <v>0</v>
      </c>
      <c r="AM131" s="29" t="b">
        <f t="shared" ref="AM131:AM194" si="73">L131=Y131</f>
        <v>1</v>
      </c>
      <c r="AN131" s="29" t="b">
        <f t="shared" ref="AN131:AN194" si="74">M131=Z131</f>
        <v>1</v>
      </c>
      <c r="AO131" s="29" t="b">
        <f t="shared" ref="AO131:AO194" si="75">N131=AA131</f>
        <v>1</v>
      </c>
      <c r="AP131" s="29" t="b">
        <f t="shared" ref="AP131:AP194" si="76">O131=AB131</f>
        <v>1</v>
      </c>
      <c r="AQ131" s="29" t="b">
        <f t="shared" ref="AQ131:AQ194" si="77">P131=AC131</f>
        <v>0</v>
      </c>
      <c r="AR131" s="29" t="b">
        <f t="shared" ref="AR131:AR194" si="78">Q131=AD131</f>
        <v>1</v>
      </c>
      <c r="AS131" s="29" t="b">
        <f t="shared" ref="AS131:AS194" si="79">R131=AE131</f>
        <v>1</v>
      </c>
      <c r="AT131" s="29" t="b">
        <f t="shared" ref="AT131:AT194" si="80">S131=AF131</f>
        <v>1</v>
      </c>
      <c r="AU131" s="29" t="b">
        <f t="shared" ref="AU131:AU194" si="81">T131=AG131</f>
        <v>0</v>
      </c>
      <c r="AV131" s="29" t="b">
        <f t="shared" ref="AV131:AV194" si="82">U131=AH131</f>
        <v>0</v>
      </c>
      <c r="AW131" s="29" t="s">
        <v>3635</v>
      </c>
      <c r="AX131" s="29" t="s">
        <v>3636</v>
      </c>
      <c r="AY131" s="29" t="s">
        <v>3255</v>
      </c>
    </row>
    <row r="132" spans="1:51" ht="45" customHeight="1" x14ac:dyDescent="0.25">
      <c r="A132" s="29">
        <f t="shared" si="56"/>
        <v>130</v>
      </c>
      <c r="B132" s="9">
        <v>1</v>
      </c>
      <c r="C132" s="10" t="s">
        <v>44</v>
      </c>
      <c r="D132" s="10"/>
      <c r="E132" s="10"/>
      <c r="F132" s="10"/>
      <c r="G132" s="10">
        <v>1</v>
      </c>
      <c r="H132" s="11">
        <v>1.94</v>
      </c>
      <c r="I132" s="10">
        <f t="shared" si="64"/>
        <v>1</v>
      </c>
      <c r="J132" s="10" t="str">
        <f t="shared" si="65"/>
        <v>dopamine</v>
      </c>
      <c r="K132" s="10">
        <v>2.8</v>
      </c>
      <c r="L132" s="12" t="s">
        <v>35</v>
      </c>
      <c r="M132" s="10" t="str">
        <f t="shared" si="63"/>
        <v>glucose 10%</v>
      </c>
      <c r="N132" s="10">
        <f t="shared" si="66"/>
        <v>12</v>
      </c>
      <c r="O132" s="16">
        <f t="shared" si="67"/>
        <v>1</v>
      </c>
      <c r="P132" s="17">
        <v>3.9</v>
      </c>
      <c r="Q132" s="12" t="s">
        <v>3214</v>
      </c>
      <c r="R132" s="12" t="s">
        <v>66</v>
      </c>
      <c r="S132" s="12" t="s">
        <v>40</v>
      </c>
      <c r="T132" s="15">
        <f t="shared" si="69"/>
        <v>6.9999999999999993E-2</v>
      </c>
      <c r="U132" s="12">
        <v>11.93</v>
      </c>
      <c r="V132" s="30">
        <v>1</v>
      </c>
      <c r="W132" s="31" t="s">
        <v>44</v>
      </c>
      <c r="X132" s="31">
        <v>0.4</v>
      </c>
      <c r="Y132" s="31" t="s">
        <v>35</v>
      </c>
      <c r="Z132" s="31" t="s">
        <v>36</v>
      </c>
      <c r="AA132" s="31">
        <v>12</v>
      </c>
      <c r="AB132" s="32">
        <v>1</v>
      </c>
      <c r="AC132" s="33">
        <v>0.56000000000000005</v>
      </c>
      <c r="AD132" s="31" t="s">
        <v>3214</v>
      </c>
      <c r="AE132" s="31" t="s">
        <v>66</v>
      </c>
      <c r="AF132" s="31" t="s">
        <v>40</v>
      </c>
      <c r="AG132" s="31">
        <v>0.01</v>
      </c>
      <c r="AH132" s="31">
        <v>11.99</v>
      </c>
      <c r="AI132" s="29" t="b">
        <f t="shared" si="61"/>
        <v>0</v>
      </c>
      <c r="AJ132" s="29" t="b">
        <f t="shared" si="70"/>
        <v>1</v>
      </c>
      <c r="AK132" s="29" t="b">
        <f t="shared" si="71"/>
        <v>1</v>
      </c>
      <c r="AL132" s="29" t="b">
        <f t="shared" si="72"/>
        <v>0</v>
      </c>
      <c r="AM132" s="29" t="b">
        <f t="shared" si="73"/>
        <v>1</v>
      </c>
      <c r="AN132" s="29" t="b">
        <f t="shared" si="74"/>
        <v>1</v>
      </c>
      <c r="AO132" s="29" t="b">
        <f t="shared" si="75"/>
        <v>1</v>
      </c>
      <c r="AP132" s="29" t="b">
        <f t="shared" si="76"/>
        <v>1</v>
      </c>
      <c r="AQ132" s="29" t="b">
        <f t="shared" si="77"/>
        <v>0</v>
      </c>
      <c r="AR132" s="29" t="b">
        <f t="shared" si="78"/>
        <v>1</v>
      </c>
      <c r="AS132" s="29" t="b">
        <f t="shared" si="79"/>
        <v>1</v>
      </c>
      <c r="AT132" s="29" t="b">
        <f t="shared" si="80"/>
        <v>1</v>
      </c>
      <c r="AU132" s="29" t="b">
        <f t="shared" si="81"/>
        <v>0</v>
      </c>
      <c r="AV132" s="29" t="b">
        <f t="shared" si="82"/>
        <v>0</v>
      </c>
      <c r="AW132" s="29" t="s">
        <v>3637</v>
      </c>
      <c r="AX132" s="29" t="s">
        <v>3638</v>
      </c>
      <c r="AY132" s="29" t="s">
        <v>3255</v>
      </c>
    </row>
    <row r="133" spans="1:51" ht="45" customHeight="1" x14ac:dyDescent="0.25">
      <c r="A133" s="29">
        <f t="shared" ref="A133:A196" si="83">A132+1</f>
        <v>131</v>
      </c>
      <c r="B133" s="9">
        <v>1</v>
      </c>
      <c r="C133" s="10" t="s">
        <v>44</v>
      </c>
      <c r="D133" s="10">
        <v>2</v>
      </c>
      <c r="E133" s="10"/>
      <c r="F133" s="10">
        <v>24</v>
      </c>
      <c r="G133" s="10"/>
      <c r="H133" s="11" t="s">
        <v>3222</v>
      </c>
      <c r="I133" s="10">
        <f t="shared" si="64"/>
        <v>1</v>
      </c>
      <c r="J133" s="10" t="str">
        <f t="shared" si="65"/>
        <v>dopamine</v>
      </c>
      <c r="K133" s="10">
        <v>2</v>
      </c>
      <c r="L133" s="12" t="s">
        <v>35</v>
      </c>
      <c r="M133" s="10" t="str">
        <f t="shared" si="63"/>
        <v>glucose 10%</v>
      </c>
      <c r="N133" s="10">
        <f t="shared" si="66"/>
        <v>24</v>
      </c>
      <c r="O133" s="16">
        <f t="shared" si="67"/>
        <v>0.5</v>
      </c>
      <c r="P133" s="17">
        <v>0.69</v>
      </c>
      <c r="Q133" s="12" t="s">
        <v>3214</v>
      </c>
      <c r="R133" s="12" t="s">
        <v>66</v>
      </c>
      <c r="S133" s="12" t="s">
        <v>39</v>
      </c>
      <c r="T133" s="15">
        <f t="shared" si="69"/>
        <v>0.05</v>
      </c>
      <c r="U133" s="12">
        <v>23.95</v>
      </c>
      <c r="V133" s="30">
        <v>1</v>
      </c>
      <c r="W133" s="31" t="s">
        <v>44</v>
      </c>
      <c r="X133" s="31">
        <v>2</v>
      </c>
      <c r="Y133" s="31" t="s">
        <v>35</v>
      </c>
      <c r="Z133" s="31" t="s">
        <v>36</v>
      </c>
      <c r="AA133" s="31">
        <v>24</v>
      </c>
      <c r="AB133" s="32">
        <v>0.5</v>
      </c>
      <c r="AC133" s="33">
        <v>0.69</v>
      </c>
      <c r="AD133" s="31" t="s">
        <v>3214</v>
      </c>
      <c r="AE133" s="31" t="s">
        <v>66</v>
      </c>
      <c r="AF133" s="31" t="s">
        <v>39</v>
      </c>
      <c r="AG133" s="31">
        <v>0.05</v>
      </c>
      <c r="AH133" s="31">
        <v>23.95</v>
      </c>
      <c r="AI133" s="29" t="b">
        <f t="shared" si="61"/>
        <v>1</v>
      </c>
      <c r="AJ133" s="29" t="b">
        <f t="shared" si="70"/>
        <v>1</v>
      </c>
      <c r="AK133" s="29" t="b">
        <f t="shared" si="71"/>
        <v>1</v>
      </c>
      <c r="AL133" s="29" t="b">
        <f t="shared" si="72"/>
        <v>1</v>
      </c>
      <c r="AM133" s="29" t="b">
        <f t="shared" si="73"/>
        <v>1</v>
      </c>
      <c r="AN133" s="29" t="b">
        <f t="shared" si="74"/>
        <v>1</v>
      </c>
      <c r="AO133" s="29" t="b">
        <f t="shared" si="75"/>
        <v>1</v>
      </c>
      <c r="AP133" s="29" t="b">
        <f t="shared" si="76"/>
        <v>1</v>
      </c>
      <c r="AQ133" s="29" t="b">
        <f t="shared" si="77"/>
        <v>1</v>
      </c>
      <c r="AR133" s="29" t="b">
        <f t="shared" si="78"/>
        <v>1</v>
      </c>
      <c r="AS133" s="29" t="b">
        <f t="shared" si="79"/>
        <v>1</v>
      </c>
      <c r="AT133" s="29" t="b">
        <f t="shared" si="80"/>
        <v>1</v>
      </c>
      <c r="AU133" s="29" t="b">
        <f t="shared" si="81"/>
        <v>1</v>
      </c>
      <c r="AV133" s="29" t="b">
        <f t="shared" si="82"/>
        <v>1</v>
      </c>
      <c r="AW133" s="29" t="s">
        <v>3258</v>
      </c>
      <c r="AX133" s="29" t="s">
        <v>3639</v>
      </c>
      <c r="AY133" s="29" t="s">
        <v>3256</v>
      </c>
    </row>
    <row r="134" spans="1:51" ht="45" customHeight="1" x14ac:dyDescent="0.25">
      <c r="A134" s="29">
        <f t="shared" si="83"/>
        <v>132</v>
      </c>
      <c r="B134" s="9">
        <v>1</v>
      </c>
      <c r="C134" s="10" t="s">
        <v>44</v>
      </c>
      <c r="D134" s="10">
        <v>2</v>
      </c>
      <c r="E134" s="10"/>
      <c r="F134" s="10"/>
      <c r="G134" s="10">
        <v>1</v>
      </c>
      <c r="H134" s="11" t="s">
        <v>3222</v>
      </c>
      <c r="I134" s="10">
        <f t="shared" si="64"/>
        <v>1</v>
      </c>
      <c r="J134" s="10" t="str">
        <f t="shared" si="65"/>
        <v>dopamine</v>
      </c>
      <c r="K134" s="10">
        <f t="shared" si="68"/>
        <v>2</v>
      </c>
      <c r="L134" s="12" t="s">
        <v>35</v>
      </c>
      <c r="M134" s="10" t="str">
        <f t="shared" si="63"/>
        <v>glucose 10%</v>
      </c>
      <c r="N134" s="10">
        <f t="shared" si="66"/>
        <v>12</v>
      </c>
      <c r="O134" s="16">
        <f t="shared" si="67"/>
        <v>1</v>
      </c>
      <c r="P134" s="17">
        <v>2.8</v>
      </c>
      <c r="Q134" s="12" t="s">
        <v>3214</v>
      </c>
      <c r="R134" s="12" t="s">
        <v>66</v>
      </c>
      <c r="S134" s="12" t="s">
        <v>40</v>
      </c>
      <c r="T134" s="15">
        <f t="shared" si="69"/>
        <v>0.05</v>
      </c>
      <c r="U134" s="12">
        <v>11.95</v>
      </c>
      <c r="V134" s="30">
        <v>1</v>
      </c>
      <c r="W134" s="31" t="s">
        <v>44</v>
      </c>
      <c r="X134" s="31">
        <v>2</v>
      </c>
      <c r="Y134" s="31" t="s">
        <v>35</v>
      </c>
      <c r="Z134" s="31" t="s">
        <v>36</v>
      </c>
      <c r="AA134" s="31">
        <v>12</v>
      </c>
      <c r="AB134" s="32">
        <v>1</v>
      </c>
      <c r="AC134" s="33">
        <v>2.8</v>
      </c>
      <c r="AD134" s="31" t="s">
        <v>3214</v>
      </c>
      <c r="AE134" s="31" t="s">
        <v>66</v>
      </c>
      <c r="AF134" s="31" t="s">
        <v>40</v>
      </c>
      <c r="AG134" s="31">
        <v>0.05</v>
      </c>
      <c r="AH134" s="31">
        <v>11.95</v>
      </c>
      <c r="AI134" s="29" t="b">
        <f t="shared" si="61"/>
        <v>1</v>
      </c>
      <c r="AJ134" s="29" t="b">
        <f t="shared" si="70"/>
        <v>1</v>
      </c>
      <c r="AK134" s="29" t="b">
        <f t="shared" si="71"/>
        <v>1</v>
      </c>
      <c r="AL134" s="29" t="b">
        <f t="shared" si="72"/>
        <v>1</v>
      </c>
      <c r="AM134" s="29" t="b">
        <f t="shared" si="73"/>
        <v>1</v>
      </c>
      <c r="AN134" s="29" t="b">
        <f t="shared" si="74"/>
        <v>1</v>
      </c>
      <c r="AO134" s="29" t="b">
        <f t="shared" si="75"/>
        <v>1</v>
      </c>
      <c r="AP134" s="29" t="b">
        <f t="shared" si="76"/>
        <v>1</v>
      </c>
      <c r="AQ134" s="29" t="b">
        <f t="shared" si="77"/>
        <v>1</v>
      </c>
      <c r="AR134" s="29" t="b">
        <f t="shared" si="78"/>
        <v>1</v>
      </c>
      <c r="AS134" s="29" t="b">
        <f t="shared" si="79"/>
        <v>1</v>
      </c>
      <c r="AT134" s="29" t="b">
        <f t="shared" si="80"/>
        <v>1</v>
      </c>
      <c r="AU134" s="29" t="b">
        <f t="shared" si="81"/>
        <v>1</v>
      </c>
      <c r="AV134" s="29" t="b">
        <f t="shared" si="82"/>
        <v>1</v>
      </c>
      <c r="AW134" s="29" t="s">
        <v>3382</v>
      </c>
      <c r="AX134" s="29" t="s">
        <v>3640</v>
      </c>
      <c r="AY134" s="29" t="s">
        <v>3256</v>
      </c>
    </row>
    <row r="135" spans="1:51" ht="45" customHeight="1" x14ac:dyDescent="0.25">
      <c r="A135" s="29">
        <f t="shared" si="83"/>
        <v>133</v>
      </c>
      <c r="B135" s="9">
        <v>1</v>
      </c>
      <c r="C135" s="10" t="s">
        <v>44</v>
      </c>
      <c r="D135" s="10">
        <v>2</v>
      </c>
      <c r="E135" s="10"/>
      <c r="F135" s="10">
        <v>24</v>
      </c>
      <c r="G135" s="10">
        <v>1</v>
      </c>
      <c r="H135" s="11" t="s">
        <v>3222</v>
      </c>
      <c r="I135" s="10">
        <f t="shared" si="64"/>
        <v>1</v>
      </c>
      <c r="J135" s="10" t="str">
        <f t="shared" si="65"/>
        <v>dopamine</v>
      </c>
      <c r="K135" s="10">
        <f t="shared" si="68"/>
        <v>2</v>
      </c>
      <c r="L135" s="12" t="s">
        <v>35</v>
      </c>
      <c r="M135" s="10" t="str">
        <f t="shared" si="63"/>
        <v>glucose 10%</v>
      </c>
      <c r="N135" s="10">
        <f t="shared" si="66"/>
        <v>24</v>
      </c>
      <c r="O135" s="16">
        <f t="shared" si="67"/>
        <v>1</v>
      </c>
      <c r="P135" s="17">
        <v>1.4</v>
      </c>
      <c r="Q135" s="12" t="s">
        <v>3214</v>
      </c>
      <c r="R135" s="12" t="s">
        <v>66</v>
      </c>
      <c r="S135" s="12" t="s">
        <v>38</v>
      </c>
      <c r="T135" s="15">
        <f t="shared" si="69"/>
        <v>0.05</v>
      </c>
      <c r="U135" s="12">
        <v>23.95</v>
      </c>
      <c r="V135" s="30">
        <v>1</v>
      </c>
      <c r="W135" s="31" t="s">
        <v>44</v>
      </c>
      <c r="X135" s="31">
        <v>2</v>
      </c>
      <c r="Y135" s="31" t="s">
        <v>35</v>
      </c>
      <c r="Z135" s="31" t="s">
        <v>36</v>
      </c>
      <c r="AA135" s="31">
        <v>24</v>
      </c>
      <c r="AB135" s="32">
        <v>1</v>
      </c>
      <c r="AC135" s="33">
        <v>1.4</v>
      </c>
      <c r="AD135" s="31" t="s">
        <v>3214</v>
      </c>
      <c r="AE135" s="31" t="s">
        <v>66</v>
      </c>
      <c r="AF135" s="31" t="s">
        <v>38</v>
      </c>
      <c r="AG135" s="31">
        <v>0.05</v>
      </c>
      <c r="AH135" s="31">
        <v>23.95</v>
      </c>
      <c r="AI135" s="29" t="b">
        <f t="shared" si="61"/>
        <v>1</v>
      </c>
      <c r="AJ135" s="29" t="b">
        <f t="shared" si="70"/>
        <v>1</v>
      </c>
      <c r="AK135" s="29" t="b">
        <f t="shared" si="71"/>
        <v>1</v>
      </c>
      <c r="AL135" s="29" t="b">
        <f t="shared" si="72"/>
        <v>1</v>
      </c>
      <c r="AM135" s="29" t="b">
        <f t="shared" si="73"/>
        <v>1</v>
      </c>
      <c r="AN135" s="29" t="b">
        <f t="shared" si="74"/>
        <v>1</v>
      </c>
      <c r="AO135" s="29" t="b">
        <f t="shared" si="75"/>
        <v>1</v>
      </c>
      <c r="AP135" s="29" t="b">
        <f t="shared" si="76"/>
        <v>1</v>
      </c>
      <c r="AQ135" s="29" t="b">
        <f t="shared" si="77"/>
        <v>1</v>
      </c>
      <c r="AR135" s="29" t="b">
        <f t="shared" si="78"/>
        <v>1</v>
      </c>
      <c r="AS135" s="29" t="b">
        <f t="shared" si="79"/>
        <v>1</v>
      </c>
      <c r="AT135" s="29" t="b">
        <f t="shared" si="80"/>
        <v>1</v>
      </c>
      <c r="AU135" s="29" t="b">
        <f t="shared" si="81"/>
        <v>1</v>
      </c>
      <c r="AV135" s="29" t="b">
        <f t="shared" si="82"/>
        <v>1</v>
      </c>
      <c r="AW135" s="29" t="s">
        <v>3383</v>
      </c>
      <c r="AX135" s="29" t="s">
        <v>3641</v>
      </c>
      <c r="AY135" s="29" t="s">
        <v>3256</v>
      </c>
    </row>
    <row r="136" spans="1:51" ht="45" customHeight="1" x14ac:dyDescent="0.25">
      <c r="A136" s="29">
        <f t="shared" si="83"/>
        <v>134</v>
      </c>
      <c r="B136" s="9">
        <v>1</v>
      </c>
      <c r="C136" s="10" t="s">
        <v>44</v>
      </c>
      <c r="D136" s="10"/>
      <c r="E136" s="10" t="s">
        <v>20</v>
      </c>
      <c r="F136" s="10">
        <v>24</v>
      </c>
      <c r="G136" s="10"/>
      <c r="H136" s="11">
        <v>0.49</v>
      </c>
      <c r="I136" s="10">
        <f t="shared" si="64"/>
        <v>1</v>
      </c>
      <c r="J136" s="10" t="str">
        <f t="shared" si="65"/>
        <v>dopamine</v>
      </c>
      <c r="K136" s="10">
        <v>0.8</v>
      </c>
      <c r="L136" s="12" t="s">
        <v>35</v>
      </c>
      <c r="M136" s="10" t="str">
        <f t="shared" si="63"/>
        <v>glucose 5%</v>
      </c>
      <c r="N136" s="10">
        <f t="shared" si="66"/>
        <v>24</v>
      </c>
      <c r="O136" s="16">
        <f t="shared" si="67"/>
        <v>0.5</v>
      </c>
      <c r="P136" s="17">
        <v>0.28000000000000003</v>
      </c>
      <c r="Q136" s="12" t="s">
        <v>3214</v>
      </c>
      <c r="R136" s="12" t="s">
        <v>66</v>
      </c>
      <c r="S136" s="12" t="s">
        <v>39</v>
      </c>
      <c r="T136" s="15">
        <f t="shared" si="69"/>
        <v>0.02</v>
      </c>
      <c r="U136" s="12">
        <v>23.98</v>
      </c>
      <c r="V136" s="30">
        <v>1</v>
      </c>
      <c r="W136" s="31" t="s">
        <v>44</v>
      </c>
      <c r="X136" s="31">
        <v>0.4</v>
      </c>
      <c r="Y136" s="31" t="s">
        <v>35</v>
      </c>
      <c r="Z136" s="31" t="s">
        <v>20</v>
      </c>
      <c r="AA136" s="31">
        <v>24</v>
      </c>
      <c r="AB136" s="32">
        <v>0.5</v>
      </c>
      <c r="AC136" s="33">
        <v>0.14000000000000001</v>
      </c>
      <c r="AD136" s="31" t="s">
        <v>3214</v>
      </c>
      <c r="AE136" s="31" t="s">
        <v>66</v>
      </c>
      <c r="AF136" s="31" t="s">
        <v>39</v>
      </c>
      <c r="AG136" s="31">
        <v>0.01</v>
      </c>
      <c r="AH136" s="31">
        <v>23.99</v>
      </c>
      <c r="AI136" s="29" t="b">
        <f t="shared" si="61"/>
        <v>0</v>
      </c>
      <c r="AJ136" s="29" t="b">
        <f t="shared" si="70"/>
        <v>1</v>
      </c>
      <c r="AK136" s="29" t="b">
        <f t="shared" si="71"/>
        <v>1</v>
      </c>
      <c r="AL136" s="29" t="b">
        <f t="shared" si="72"/>
        <v>0</v>
      </c>
      <c r="AM136" s="29" t="b">
        <f t="shared" si="73"/>
        <v>1</v>
      </c>
      <c r="AN136" s="29" t="b">
        <f t="shared" si="74"/>
        <v>1</v>
      </c>
      <c r="AO136" s="29" t="b">
        <f t="shared" si="75"/>
        <v>1</v>
      </c>
      <c r="AP136" s="29" t="b">
        <f t="shared" si="76"/>
        <v>1</v>
      </c>
      <c r="AQ136" s="29" t="b">
        <f t="shared" si="77"/>
        <v>0</v>
      </c>
      <c r="AR136" s="29" t="b">
        <f t="shared" si="78"/>
        <v>1</v>
      </c>
      <c r="AS136" s="29" t="b">
        <f t="shared" si="79"/>
        <v>1</v>
      </c>
      <c r="AT136" s="29" t="b">
        <f t="shared" si="80"/>
        <v>1</v>
      </c>
      <c r="AU136" s="29" t="b">
        <f t="shared" si="81"/>
        <v>0</v>
      </c>
      <c r="AV136" s="29" t="b">
        <f t="shared" si="82"/>
        <v>0</v>
      </c>
      <c r="AW136" s="29" t="s">
        <v>3642</v>
      </c>
      <c r="AX136" s="29" t="s">
        <v>3643</v>
      </c>
      <c r="AY136" s="29" t="s">
        <v>3255</v>
      </c>
    </row>
    <row r="137" spans="1:51" ht="45" customHeight="1" x14ac:dyDescent="0.25">
      <c r="A137" s="29">
        <f t="shared" si="83"/>
        <v>135</v>
      </c>
      <c r="B137" s="9">
        <v>1</v>
      </c>
      <c r="C137" s="10" t="s">
        <v>44</v>
      </c>
      <c r="D137" s="10"/>
      <c r="E137" s="10" t="s">
        <v>20</v>
      </c>
      <c r="F137" s="10"/>
      <c r="G137" s="10">
        <v>1</v>
      </c>
      <c r="H137" s="11">
        <v>1.94</v>
      </c>
      <c r="I137" s="10">
        <f t="shared" si="64"/>
        <v>1</v>
      </c>
      <c r="J137" s="10" t="str">
        <f t="shared" si="65"/>
        <v>dopamine</v>
      </c>
      <c r="K137" s="10">
        <v>2.8</v>
      </c>
      <c r="L137" s="12" t="s">
        <v>35</v>
      </c>
      <c r="M137" s="10" t="str">
        <f t="shared" si="63"/>
        <v>glucose 5%</v>
      </c>
      <c r="N137" s="10">
        <f t="shared" si="66"/>
        <v>12</v>
      </c>
      <c r="O137" s="16">
        <f t="shared" si="67"/>
        <v>1</v>
      </c>
      <c r="P137" s="17">
        <v>3.9</v>
      </c>
      <c r="Q137" s="12" t="s">
        <v>3214</v>
      </c>
      <c r="R137" s="12" t="s">
        <v>66</v>
      </c>
      <c r="S137" s="12" t="s">
        <v>40</v>
      </c>
      <c r="T137" s="15">
        <f t="shared" si="69"/>
        <v>6.9999999999999993E-2</v>
      </c>
      <c r="U137" s="12">
        <v>11.93</v>
      </c>
      <c r="V137" s="30">
        <v>1</v>
      </c>
      <c r="W137" s="31" t="s">
        <v>44</v>
      </c>
      <c r="X137" s="31">
        <v>0.4</v>
      </c>
      <c r="Y137" s="31" t="s">
        <v>35</v>
      </c>
      <c r="Z137" s="31" t="s">
        <v>20</v>
      </c>
      <c r="AA137" s="31">
        <v>12</v>
      </c>
      <c r="AB137" s="32">
        <v>1</v>
      </c>
      <c r="AC137" s="33">
        <v>0.56000000000000005</v>
      </c>
      <c r="AD137" s="31" t="s">
        <v>3214</v>
      </c>
      <c r="AE137" s="31" t="s">
        <v>66</v>
      </c>
      <c r="AF137" s="31" t="s">
        <v>40</v>
      </c>
      <c r="AG137" s="31">
        <v>0.01</v>
      </c>
      <c r="AH137" s="31">
        <v>11.99</v>
      </c>
      <c r="AI137" s="29" t="b">
        <f t="shared" si="61"/>
        <v>0</v>
      </c>
      <c r="AJ137" s="29" t="b">
        <f t="shared" si="70"/>
        <v>1</v>
      </c>
      <c r="AK137" s="29" t="b">
        <f t="shared" si="71"/>
        <v>1</v>
      </c>
      <c r="AL137" s="29" t="b">
        <f t="shared" si="72"/>
        <v>0</v>
      </c>
      <c r="AM137" s="29" t="b">
        <f t="shared" si="73"/>
        <v>1</v>
      </c>
      <c r="AN137" s="29" t="b">
        <f t="shared" si="74"/>
        <v>1</v>
      </c>
      <c r="AO137" s="29" t="b">
        <f t="shared" si="75"/>
        <v>1</v>
      </c>
      <c r="AP137" s="29" t="b">
        <f t="shared" si="76"/>
        <v>1</v>
      </c>
      <c r="AQ137" s="29" t="b">
        <f t="shared" si="77"/>
        <v>0</v>
      </c>
      <c r="AR137" s="29" t="b">
        <f t="shared" si="78"/>
        <v>1</v>
      </c>
      <c r="AS137" s="29" t="b">
        <f t="shared" si="79"/>
        <v>1</v>
      </c>
      <c r="AT137" s="29" t="b">
        <f t="shared" si="80"/>
        <v>1</v>
      </c>
      <c r="AU137" s="29" t="b">
        <f t="shared" si="81"/>
        <v>0</v>
      </c>
      <c r="AV137" s="29" t="b">
        <f t="shared" si="82"/>
        <v>0</v>
      </c>
      <c r="AW137" s="29" t="s">
        <v>3644</v>
      </c>
      <c r="AX137" s="29" t="s">
        <v>3645</v>
      </c>
      <c r="AY137" s="29" t="s">
        <v>3255</v>
      </c>
    </row>
    <row r="138" spans="1:51" ht="45" customHeight="1" x14ac:dyDescent="0.25">
      <c r="A138" s="29">
        <f t="shared" si="83"/>
        <v>136</v>
      </c>
      <c r="B138" s="9">
        <v>1</v>
      </c>
      <c r="C138" s="10" t="s">
        <v>44</v>
      </c>
      <c r="D138" s="10"/>
      <c r="E138" s="10" t="s">
        <v>20</v>
      </c>
      <c r="F138" s="10">
        <v>24</v>
      </c>
      <c r="G138" s="10">
        <v>1</v>
      </c>
      <c r="H138" s="11">
        <v>0.97</v>
      </c>
      <c r="I138" s="10">
        <f t="shared" si="64"/>
        <v>1</v>
      </c>
      <c r="J138" s="10" t="str">
        <f t="shared" si="65"/>
        <v>dopamine</v>
      </c>
      <c r="K138" s="10">
        <v>1.2</v>
      </c>
      <c r="L138" s="12" t="s">
        <v>35</v>
      </c>
      <c r="M138" s="10" t="str">
        <f t="shared" si="63"/>
        <v>glucose 5%</v>
      </c>
      <c r="N138" s="10">
        <f t="shared" si="66"/>
        <v>24</v>
      </c>
      <c r="O138" s="16">
        <f t="shared" si="67"/>
        <v>1</v>
      </c>
      <c r="P138" s="17">
        <v>0.83</v>
      </c>
      <c r="Q138" s="12" t="s">
        <v>3214</v>
      </c>
      <c r="R138" s="12" t="s">
        <v>66</v>
      </c>
      <c r="S138" s="12" t="s">
        <v>38</v>
      </c>
      <c r="T138" s="15">
        <f t="shared" si="69"/>
        <v>0.03</v>
      </c>
      <c r="U138" s="12">
        <v>23.97</v>
      </c>
      <c r="V138" s="30">
        <v>1</v>
      </c>
      <c r="W138" s="31" t="s">
        <v>44</v>
      </c>
      <c r="X138" s="31">
        <v>0.4</v>
      </c>
      <c r="Y138" s="31" t="s">
        <v>35</v>
      </c>
      <c r="Z138" s="31" t="s">
        <v>20</v>
      </c>
      <c r="AA138" s="31">
        <v>24</v>
      </c>
      <c r="AB138" s="32">
        <v>1</v>
      </c>
      <c r="AC138" s="33">
        <v>0.28000000000000003</v>
      </c>
      <c r="AD138" s="31" t="s">
        <v>3214</v>
      </c>
      <c r="AE138" s="31" t="s">
        <v>66</v>
      </c>
      <c r="AF138" s="31" t="s">
        <v>38</v>
      </c>
      <c r="AG138" s="31">
        <v>0.01</v>
      </c>
      <c r="AH138" s="31">
        <v>23.99</v>
      </c>
      <c r="AI138" s="29" t="b">
        <f t="shared" si="61"/>
        <v>0</v>
      </c>
      <c r="AJ138" s="29" t="b">
        <f t="shared" si="70"/>
        <v>1</v>
      </c>
      <c r="AK138" s="29" t="b">
        <f t="shared" si="71"/>
        <v>1</v>
      </c>
      <c r="AL138" s="29" t="b">
        <f t="shared" si="72"/>
        <v>0</v>
      </c>
      <c r="AM138" s="29" t="b">
        <f t="shared" si="73"/>
        <v>1</v>
      </c>
      <c r="AN138" s="29" t="b">
        <f t="shared" si="74"/>
        <v>1</v>
      </c>
      <c r="AO138" s="29" t="b">
        <f t="shared" si="75"/>
        <v>1</v>
      </c>
      <c r="AP138" s="29" t="b">
        <f t="shared" si="76"/>
        <v>1</v>
      </c>
      <c r="AQ138" s="29" t="b">
        <f t="shared" si="77"/>
        <v>0</v>
      </c>
      <c r="AR138" s="29" t="b">
        <f t="shared" si="78"/>
        <v>1</v>
      </c>
      <c r="AS138" s="29" t="b">
        <f t="shared" si="79"/>
        <v>1</v>
      </c>
      <c r="AT138" s="29" t="b">
        <f t="shared" si="80"/>
        <v>1</v>
      </c>
      <c r="AU138" s="29" t="b">
        <f t="shared" si="81"/>
        <v>0</v>
      </c>
      <c r="AV138" s="29" t="b">
        <f t="shared" si="82"/>
        <v>0</v>
      </c>
      <c r="AW138" s="29" t="s">
        <v>3646</v>
      </c>
      <c r="AX138" s="29" t="s">
        <v>3647</v>
      </c>
      <c r="AY138" s="29" t="s">
        <v>3255</v>
      </c>
    </row>
    <row r="139" spans="1:51" ht="45" customHeight="1" x14ac:dyDescent="0.25">
      <c r="A139" s="29">
        <f t="shared" si="83"/>
        <v>137</v>
      </c>
      <c r="B139" s="9">
        <v>1</v>
      </c>
      <c r="C139" s="10" t="s">
        <v>44</v>
      </c>
      <c r="D139" s="10"/>
      <c r="E139" s="10"/>
      <c r="F139" s="10">
        <v>24</v>
      </c>
      <c r="G139" s="10">
        <v>1</v>
      </c>
      <c r="H139" s="11">
        <v>0.97</v>
      </c>
      <c r="I139" s="10">
        <f t="shared" si="64"/>
        <v>1</v>
      </c>
      <c r="J139" s="10" t="str">
        <f t="shared" si="65"/>
        <v>dopamine</v>
      </c>
      <c r="K139" s="10">
        <v>1.2</v>
      </c>
      <c r="L139" s="12" t="s">
        <v>35</v>
      </c>
      <c r="M139" s="10" t="str">
        <f t="shared" si="63"/>
        <v>glucose 10%</v>
      </c>
      <c r="N139" s="10">
        <f t="shared" si="66"/>
        <v>24</v>
      </c>
      <c r="O139" s="16">
        <f t="shared" si="67"/>
        <v>1</v>
      </c>
      <c r="P139" s="17">
        <v>0.83</v>
      </c>
      <c r="Q139" s="12" t="s">
        <v>3214</v>
      </c>
      <c r="R139" s="12" t="s">
        <v>66</v>
      </c>
      <c r="S139" s="12" t="s">
        <v>38</v>
      </c>
      <c r="T139" s="15">
        <f t="shared" si="69"/>
        <v>0.03</v>
      </c>
      <c r="U139" s="12">
        <v>23.97</v>
      </c>
      <c r="V139" s="30">
        <v>1</v>
      </c>
      <c r="W139" s="31" t="s">
        <v>44</v>
      </c>
      <c r="X139" s="31">
        <v>0.4</v>
      </c>
      <c r="Y139" s="31" t="s">
        <v>35</v>
      </c>
      <c r="Z139" s="31" t="s">
        <v>36</v>
      </c>
      <c r="AA139" s="31">
        <v>24</v>
      </c>
      <c r="AB139" s="32">
        <v>1</v>
      </c>
      <c r="AC139" s="33">
        <v>0.28000000000000003</v>
      </c>
      <c r="AD139" s="31" t="s">
        <v>3214</v>
      </c>
      <c r="AE139" s="31" t="s">
        <v>66</v>
      </c>
      <c r="AF139" s="31" t="s">
        <v>38</v>
      </c>
      <c r="AG139" s="31">
        <v>0.01</v>
      </c>
      <c r="AH139" s="31">
        <v>23.99</v>
      </c>
      <c r="AI139" s="29" t="b">
        <f t="shared" si="61"/>
        <v>0</v>
      </c>
      <c r="AJ139" s="29" t="b">
        <f t="shared" si="70"/>
        <v>1</v>
      </c>
      <c r="AK139" s="29" t="b">
        <f t="shared" si="71"/>
        <v>1</v>
      </c>
      <c r="AL139" s="29" t="b">
        <f t="shared" si="72"/>
        <v>0</v>
      </c>
      <c r="AM139" s="29" t="b">
        <f t="shared" si="73"/>
        <v>1</v>
      </c>
      <c r="AN139" s="29" t="b">
        <f t="shared" si="74"/>
        <v>1</v>
      </c>
      <c r="AO139" s="29" t="b">
        <f t="shared" si="75"/>
        <v>1</v>
      </c>
      <c r="AP139" s="29" t="b">
        <f t="shared" si="76"/>
        <v>1</v>
      </c>
      <c r="AQ139" s="29" t="b">
        <f t="shared" si="77"/>
        <v>0</v>
      </c>
      <c r="AR139" s="29" t="b">
        <f t="shared" si="78"/>
        <v>1</v>
      </c>
      <c r="AS139" s="29" t="b">
        <f t="shared" si="79"/>
        <v>1</v>
      </c>
      <c r="AT139" s="29" t="b">
        <f t="shared" si="80"/>
        <v>1</v>
      </c>
      <c r="AU139" s="29" t="b">
        <f t="shared" si="81"/>
        <v>0</v>
      </c>
      <c r="AV139" s="29" t="b">
        <f t="shared" si="82"/>
        <v>0</v>
      </c>
      <c r="AW139" s="29" t="s">
        <v>3648</v>
      </c>
      <c r="AX139" s="29" t="s">
        <v>3649</v>
      </c>
      <c r="AY139" s="29" t="s">
        <v>3255</v>
      </c>
    </row>
    <row r="140" spans="1:51" ht="45" customHeight="1" x14ac:dyDescent="0.25">
      <c r="A140" s="29">
        <f t="shared" si="83"/>
        <v>138</v>
      </c>
      <c r="B140" s="9">
        <v>0.5</v>
      </c>
      <c r="C140" s="10" t="s">
        <v>44</v>
      </c>
      <c r="D140" s="10"/>
      <c r="E140" s="10"/>
      <c r="F140" s="10"/>
      <c r="G140" s="10"/>
      <c r="H140" s="11">
        <v>0.97</v>
      </c>
      <c r="I140" s="10">
        <f t="shared" si="64"/>
        <v>0.5</v>
      </c>
      <c r="J140" s="10" t="str">
        <f t="shared" si="65"/>
        <v>dopamine</v>
      </c>
      <c r="K140" s="10">
        <v>0.8</v>
      </c>
      <c r="L140" s="12" t="s">
        <v>35</v>
      </c>
      <c r="M140" s="10" t="str">
        <f t="shared" si="63"/>
        <v>glucose 10%</v>
      </c>
      <c r="N140" s="10">
        <f t="shared" si="66"/>
        <v>12</v>
      </c>
      <c r="O140" s="16">
        <f t="shared" si="67"/>
        <v>0.5</v>
      </c>
      <c r="P140" s="17">
        <v>1.1000000000000001</v>
      </c>
      <c r="Q140" s="12" t="s">
        <v>3214</v>
      </c>
      <c r="R140" s="12" t="s">
        <v>66</v>
      </c>
      <c r="S140" s="12" t="s">
        <v>38</v>
      </c>
      <c r="T140" s="15">
        <f t="shared" si="69"/>
        <v>0.02</v>
      </c>
      <c r="U140" s="12">
        <v>11.98</v>
      </c>
      <c r="V140" s="30">
        <v>0.5</v>
      </c>
      <c r="W140" s="31" t="s">
        <v>44</v>
      </c>
      <c r="X140" s="31">
        <v>0.4</v>
      </c>
      <c r="Y140" s="31" t="s">
        <v>35</v>
      </c>
      <c r="Z140" s="31" t="s">
        <v>36</v>
      </c>
      <c r="AA140" s="31">
        <v>12</v>
      </c>
      <c r="AB140" s="32">
        <v>0.5</v>
      </c>
      <c r="AC140" s="33">
        <v>0.56000000000000005</v>
      </c>
      <c r="AD140" s="31" t="s">
        <v>3214</v>
      </c>
      <c r="AE140" s="31" t="s">
        <v>66</v>
      </c>
      <c r="AF140" s="31" t="s">
        <v>38</v>
      </c>
      <c r="AG140" s="31">
        <v>0.01</v>
      </c>
      <c r="AH140" s="31">
        <v>11.99</v>
      </c>
      <c r="AI140" s="29" t="b">
        <f t="shared" si="61"/>
        <v>0</v>
      </c>
      <c r="AJ140" s="29" t="b">
        <f t="shared" si="70"/>
        <v>1</v>
      </c>
      <c r="AK140" s="29" t="b">
        <f t="shared" si="71"/>
        <v>1</v>
      </c>
      <c r="AL140" s="29" t="b">
        <f t="shared" si="72"/>
        <v>0</v>
      </c>
      <c r="AM140" s="29" t="b">
        <f t="shared" si="73"/>
        <v>1</v>
      </c>
      <c r="AN140" s="29" t="b">
        <f t="shared" si="74"/>
        <v>1</v>
      </c>
      <c r="AO140" s="29" t="b">
        <f t="shared" si="75"/>
        <v>1</v>
      </c>
      <c r="AP140" s="29" t="b">
        <f t="shared" si="76"/>
        <v>1</v>
      </c>
      <c r="AQ140" s="29" t="b">
        <f t="shared" si="77"/>
        <v>0</v>
      </c>
      <c r="AR140" s="29" t="b">
        <f t="shared" si="78"/>
        <v>1</v>
      </c>
      <c r="AS140" s="29" t="b">
        <f t="shared" si="79"/>
        <v>1</v>
      </c>
      <c r="AT140" s="29" t="b">
        <f t="shared" si="80"/>
        <v>1</v>
      </c>
      <c r="AU140" s="29" t="b">
        <f t="shared" si="81"/>
        <v>0</v>
      </c>
      <c r="AV140" s="29" t="b">
        <f t="shared" si="82"/>
        <v>0</v>
      </c>
      <c r="AW140" s="29" t="s">
        <v>3650</v>
      </c>
      <c r="AX140" s="29" t="s">
        <v>3651</v>
      </c>
      <c r="AY140" s="29" t="s">
        <v>3255</v>
      </c>
    </row>
    <row r="141" spans="1:51" ht="45" customHeight="1" x14ac:dyDescent="0.25">
      <c r="A141" s="29">
        <f t="shared" si="83"/>
        <v>139</v>
      </c>
      <c r="B141" s="9">
        <v>5</v>
      </c>
      <c r="C141" s="10" t="s">
        <v>44</v>
      </c>
      <c r="D141" s="10"/>
      <c r="E141" s="10"/>
      <c r="F141" s="10"/>
      <c r="G141" s="10"/>
      <c r="H141" s="11">
        <v>1</v>
      </c>
      <c r="I141" s="10">
        <f t="shared" si="64"/>
        <v>5</v>
      </c>
      <c r="J141" s="10" t="str">
        <f t="shared" si="65"/>
        <v>dopamine</v>
      </c>
      <c r="K141" s="10">
        <v>7.2</v>
      </c>
      <c r="L141" s="12" t="s">
        <v>35</v>
      </c>
      <c r="M141" s="10" t="str">
        <f t="shared" si="63"/>
        <v>glucose 10%</v>
      </c>
      <c r="N141" s="10">
        <f t="shared" si="66"/>
        <v>12</v>
      </c>
      <c r="O141" s="16">
        <f t="shared" si="67"/>
        <v>0.5</v>
      </c>
      <c r="P141" s="17">
        <v>1</v>
      </c>
      <c r="Q141" s="12" t="s">
        <v>3214</v>
      </c>
      <c r="R141" s="12" t="s">
        <v>66</v>
      </c>
      <c r="S141" s="12" t="s">
        <v>38</v>
      </c>
      <c r="T141" s="15">
        <f t="shared" si="69"/>
        <v>0.18</v>
      </c>
      <c r="U141" s="12">
        <v>11.82</v>
      </c>
      <c r="V141" s="30">
        <v>5</v>
      </c>
      <c r="W141" s="31" t="s">
        <v>44</v>
      </c>
      <c r="X141" s="31">
        <v>0.8</v>
      </c>
      <c r="Y141" s="31" t="s">
        <v>35</v>
      </c>
      <c r="Z141" s="31" t="s">
        <v>36</v>
      </c>
      <c r="AA141" s="31">
        <v>12</v>
      </c>
      <c r="AB141" s="32">
        <v>0.5</v>
      </c>
      <c r="AC141" s="33">
        <v>0.11</v>
      </c>
      <c r="AD141" s="31" t="s">
        <v>3214</v>
      </c>
      <c r="AE141" s="31" t="s">
        <v>66</v>
      </c>
      <c r="AF141" s="31" t="s">
        <v>38</v>
      </c>
      <c r="AG141" s="31">
        <v>0.02</v>
      </c>
      <c r="AH141" s="31">
        <v>11.98</v>
      </c>
      <c r="AI141" s="29" t="b">
        <f t="shared" si="61"/>
        <v>0</v>
      </c>
      <c r="AJ141" s="29" t="b">
        <f t="shared" si="70"/>
        <v>1</v>
      </c>
      <c r="AK141" s="29" t="b">
        <f t="shared" si="71"/>
        <v>1</v>
      </c>
      <c r="AL141" s="29" t="b">
        <f t="shared" si="72"/>
        <v>0</v>
      </c>
      <c r="AM141" s="29" t="b">
        <f t="shared" si="73"/>
        <v>1</v>
      </c>
      <c r="AN141" s="29" t="b">
        <f t="shared" si="74"/>
        <v>1</v>
      </c>
      <c r="AO141" s="29" t="b">
        <f t="shared" si="75"/>
        <v>1</v>
      </c>
      <c r="AP141" s="29" t="b">
        <f t="shared" si="76"/>
        <v>1</v>
      </c>
      <c r="AQ141" s="29" t="b">
        <f t="shared" si="77"/>
        <v>0</v>
      </c>
      <c r="AR141" s="29" t="b">
        <f t="shared" si="78"/>
        <v>1</v>
      </c>
      <c r="AS141" s="29" t="b">
        <f t="shared" si="79"/>
        <v>1</v>
      </c>
      <c r="AT141" s="29" t="b">
        <f t="shared" si="80"/>
        <v>1</v>
      </c>
      <c r="AU141" s="29" t="b">
        <f t="shared" si="81"/>
        <v>0</v>
      </c>
      <c r="AV141" s="29" t="b">
        <f t="shared" si="82"/>
        <v>0</v>
      </c>
      <c r="AW141" s="29" t="s">
        <v>3652</v>
      </c>
      <c r="AX141" s="29" t="s">
        <v>3653</v>
      </c>
      <c r="AY141" s="29" t="s">
        <v>3255</v>
      </c>
    </row>
    <row r="142" spans="1:51" ht="45" customHeight="1" x14ac:dyDescent="0.25">
      <c r="A142" s="29">
        <f t="shared" si="83"/>
        <v>140</v>
      </c>
      <c r="B142" s="9">
        <v>0.5</v>
      </c>
      <c r="C142" s="10" t="s">
        <v>44</v>
      </c>
      <c r="D142" s="8">
        <v>0.72</v>
      </c>
      <c r="E142" s="10"/>
      <c r="F142" s="10"/>
      <c r="G142" s="10"/>
      <c r="H142" s="11" t="s">
        <v>3222</v>
      </c>
      <c r="I142" s="10">
        <f t="shared" si="64"/>
        <v>0.5</v>
      </c>
      <c r="J142" s="10" t="str">
        <f t="shared" si="65"/>
        <v>dopamine</v>
      </c>
      <c r="K142" s="10">
        <f t="shared" si="68"/>
        <v>0.72</v>
      </c>
      <c r="L142" s="12" t="s">
        <v>35</v>
      </c>
      <c r="M142" s="10" t="str">
        <f t="shared" si="63"/>
        <v>glucose 10%</v>
      </c>
      <c r="N142" s="10">
        <f t="shared" si="66"/>
        <v>12</v>
      </c>
      <c r="O142" s="16">
        <f t="shared" si="67"/>
        <v>0.5</v>
      </c>
      <c r="P142" s="17">
        <v>1</v>
      </c>
      <c r="Q142" s="12" t="s">
        <v>3214</v>
      </c>
      <c r="R142" s="12" t="s">
        <v>66</v>
      </c>
      <c r="S142" s="12" t="s">
        <v>38</v>
      </c>
      <c r="T142" s="15">
        <v>0.02</v>
      </c>
      <c r="U142" s="12">
        <v>11.98</v>
      </c>
      <c r="V142" s="30">
        <v>0.5</v>
      </c>
      <c r="W142" s="31" t="s">
        <v>44</v>
      </c>
      <c r="X142" s="31">
        <v>0.8</v>
      </c>
      <c r="Y142" s="31" t="s">
        <v>35</v>
      </c>
      <c r="Z142" s="31" t="s">
        <v>36</v>
      </c>
      <c r="AA142" s="31">
        <v>12</v>
      </c>
      <c r="AB142" s="32">
        <v>0.5</v>
      </c>
      <c r="AC142" s="33">
        <v>1.1000000000000001</v>
      </c>
      <c r="AD142" s="31" t="s">
        <v>3214</v>
      </c>
      <c r="AE142" s="31" t="s">
        <v>66</v>
      </c>
      <c r="AF142" s="31" t="s">
        <v>38</v>
      </c>
      <c r="AG142" s="31">
        <v>0.02</v>
      </c>
      <c r="AH142" s="31">
        <v>11.98</v>
      </c>
      <c r="AI142" s="29" t="b">
        <f t="shared" si="61"/>
        <v>0</v>
      </c>
      <c r="AJ142" s="29" t="b">
        <f t="shared" si="70"/>
        <v>1</v>
      </c>
      <c r="AK142" s="29" t="b">
        <f t="shared" si="71"/>
        <v>1</v>
      </c>
      <c r="AL142" s="29" t="b">
        <f t="shared" si="72"/>
        <v>0</v>
      </c>
      <c r="AM142" s="29" t="b">
        <f t="shared" si="73"/>
        <v>1</v>
      </c>
      <c r="AN142" s="29" t="b">
        <f t="shared" si="74"/>
        <v>1</v>
      </c>
      <c r="AO142" s="29" t="b">
        <f t="shared" si="75"/>
        <v>1</v>
      </c>
      <c r="AP142" s="29" t="b">
        <f t="shared" si="76"/>
        <v>1</v>
      </c>
      <c r="AQ142" s="29" t="b">
        <f t="shared" si="77"/>
        <v>0</v>
      </c>
      <c r="AR142" s="29" t="b">
        <f t="shared" si="78"/>
        <v>1</v>
      </c>
      <c r="AS142" s="29" t="b">
        <f t="shared" si="79"/>
        <v>1</v>
      </c>
      <c r="AT142" s="29" t="b">
        <f t="shared" si="80"/>
        <v>1</v>
      </c>
      <c r="AU142" s="29" t="b">
        <f t="shared" si="81"/>
        <v>1</v>
      </c>
      <c r="AV142" s="29" t="b">
        <f t="shared" si="82"/>
        <v>1</v>
      </c>
      <c r="AW142" s="29" t="s">
        <v>3384</v>
      </c>
      <c r="AX142" s="29" t="s">
        <v>3654</v>
      </c>
      <c r="AY142" s="29" t="s">
        <v>3255</v>
      </c>
    </row>
    <row r="143" spans="1:51" ht="45" customHeight="1" x14ac:dyDescent="0.25">
      <c r="A143" s="29">
        <f t="shared" si="83"/>
        <v>141</v>
      </c>
      <c r="B143" s="9">
        <v>5</v>
      </c>
      <c r="C143" s="10" t="s">
        <v>44</v>
      </c>
      <c r="D143" s="8">
        <v>144</v>
      </c>
      <c r="E143" s="10"/>
      <c r="F143" s="10"/>
      <c r="G143" s="10"/>
      <c r="H143" s="11" t="s">
        <v>3222</v>
      </c>
      <c r="I143" s="10">
        <f t="shared" si="64"/>
        <v>5</v>
      </c>
      <c r="J143" s="10" t="str">
        <f t="shared" si="65"/>
        <v>dopamine</v>
      </c>
      <c r="K143" s="10">
        <f t="shared" si="68"/>
        <v>144</v>
      </c>
      <c r="L143" s="12" t="s">
        <v>35</v>
      </c>
      <c r="M143" s="10" t="str">
        <f t="shared" si="63"/>
        <v>glucose 10%</v>
      </c>
      <c r="N143" s="10">
        <f t="shared" si="66"/>
        <v>12</v>
      </c>
      <c r="O143" s="16">
        <f t="shared" si="67"/>
        <v>0.5</v>
      </c>
      <c r="P143" s="17">
        <v>20</v>
      </c>
      <c r="Q143" s="12" t="s">
        <v>3214</v>
      </c>
      <c r="R143" s="12" t="s">
        <v>66</v>
      </c>
      <c r="S143" s="12" t="s">
        <v>38</v>
      </c>
      <c r="T143" s="15">
        <f>K143/40</f>
        <v>3.6</v>
      </c>
      <c r="U143" s="12">
        <v>8.4</v>
      </c>
      <c r="V143" s="30">
        <v>5</v>
      </c>
      <c r="W143" s="31" t="s">
        <v>44</v>
      </c>
      <c r="X143" s="31">
        <v>144</v>
      </c>
      <c r="Y143" s="31" t="s">
        <v>35</v>
      </c>
      <c r="Z143" s="31" t="s">
        <v>36</v>
      </c>
      <c r="AA143" s="31">
        <v>12</v>
      </c>
      <c r="AB143" s="32">
        <v>0.5</v>
      </c>
      <c r="AC143" s="33">
        <v>20</v>
      </c>
      <c r="AD143" s="31" t="s">
        <v>3214</v>
      </c>
      <c r="AE143" s="31" t="s">
        <v>66</v>
      </c>
      <c r="AF143" s="31" t="s">
        <v>38</v>
      </c>
      <c r="AG143" s="31">
        <v>3.6</v>
      </c>
      <c r="AH143" s="31">
        <v>8.4</v>
      </c>
      <c r="AI143" s="29" t="b">
        <f t="shared" si="61"/>
        <v>1</v>
      </c>
      <c r="AJ143" s="29" t="b">
        <f t="shared" si="70"/>
        <v>1</v>
      </c>
      <c r="AK143" s="29" t="b">
        <f t="shared" si="71"/>
        <v>1</v>
      </c>
      <c r="AL143" s="29" t="b">
        <f t="shared" si="72"/>
        <v>1</v>
      </c>
      <c r="AM143" s="29" t="b">
        <f t="shared" si="73"/>
        <v>1</v>
      </c>
      <c r="AN143" s="29" t="b">
        <f t="shared" si="74"/>
        <v>1</v>
      </c>
      <c r="AO143" s="29" t="b">
        <f t="shared" si="75"/>
        <v>1</v>
      </c>
      <c r="AP143" s="29" t="b">
        <f t="shared" si="76"/>
        <v>1</v>
      </c>
      <c r="AQ143" s="29" t="b">
        <f t="shared" si="77"/>
        <v>1</v>
      </c>
      <c r="AR143" s="29" t="b">
        <f t="shared" si="78"/>
        <v>1</v>
      </c>
      <c r="AS143" s="29" t="b">
        <f t="shared" si="79"/>
        <v>1</v>
      </c>
      <c r="AT143" s="29" t="b">
        <f t="shared" si="80"/>
        <v>1</v>
      </c>
      <c r="AU143" s="29" t="b">
        <f t="shared" si="81"/>
        <v>1</v>
      </c>
      <c r="AV143" s="29" t="b">
        <f t="shared" si="82"/>
        <v>1</v>
      </c>
      <c r="AW143" s="29" t="s">
        <v>3655</v>
      </c>
      <c r="AX143" s="29" t="s">
        <v>3656</v>
      </c>
      <c r="AY143" s="29" t="s">
        <v>3256</v>
      </c>
    </row>
    <row r="144" spans="1:51" ht="45" customHeight="1" x14ac:dyDescent="0.25">
      <c r="A144" s="29">
        <f t="shared" si="83"/>
        <v>142</v>
      </c>
      <c r="B144" s="9">
        <v>1</v>
      </c>
      <c r="C144" s="10" t="s">
        <v>45</v>
      </c>
      <c r="D144" s="10"/>
      <c r="E144" s="10"/>
      <c r="F144" s="10"/>
      <c r="G144" s="10"/>
      <c r="H144" s="11">
        <v>0</v>
      </c>
      <c r="I144" s="10">
        <f t="shared" si="64"/>
        <v>1</v>
      </c>
      <c r="J144" s="10" t="str">
        <f t="shared" si="65"/>
        <v>doxapram</v>
      </c>
      <c r="K144" s="10">
        <f>IF(D144="",24,D144)</f>
        <v>24</v>
      </c>
      <c r="L144" s="12" t="s">
        <v>35</v>
      </c>
      <c r="M144" s="10" t="str">
        <f>IF(E144="","",E144)</f>
        <v/>
      </c>
      <c r="N144" s="10">
        <f t="shared" si="66"/>
        <v>12</v>
      </c>
      <c r="O144" s="16">
        <f t="shared" si="67"/>
        <v>0.5</v>
      </c>
      <c r="P144" s="17">
        <v>1</v>
      </c>
      <c r="Q144" s="12" t="s">
        <v>3218</v>
      </c>
      <c r="R144" s="12" t="s">
        <v>67</v>
      </c>
      <c r="S144" s="12" t="s">
        <v>38</v>
      </c>
      <c r="T144" s="15">
        <f t="shared" ref="T144:T163" si="84">K144/2</f>
        <v>12</v>
      </c>
      <c r="U144" s="12">
        <v>0</v>
      </c>
      <c r="V144" s="30">
        <v>1</v>
      </c>
      <c r="W144" s="31" t="s">
        <v>45</v>
      </c>
      <c r="X144" s="31">
        <v>24</v>
      </c>
      <c r="Y144" s="31" t="s">
        <v>35</v>
      </c>
      <c r="Z144" s="31"/>
      <c r="AA144" s="31">
        <v>12</v>
      </c>
      <c r="AB144" s="32">
        <v>0.5</v>
      </c>
      <c r="AC144" s="33">
        <v>1</v>
      </c>
      <c r="AD144" s="31" t="s">
        <v>3218</v>
      </c>
      <c r="AE144" s="31" t="s">
        <v>67</v>
      </c>
      <c r="AF144" s="31" t="s">
        <v>38</v>
      </c>
      <c r="AG144" s="31">
        <v>12</v>
      </c>
      <c r="AH144" s="31">
        <v>0</v>
      </c>
      <c r="AI144" s="29" t="b">
        <f t="shared" si="61"/>
        <v>1</v>
      </c>
      <c r="AJ144" s="29" t="b">
        <f t="shared" si="70"/>
        <v>1</v>
      </c>
      <c r="AK144" s="29" t="b">
        <f t="shared" si="71"/>
        <v>1</v>
      </c>
      <c r="AL144" s="29" t="b">
        <f t="shared" si="72"/>
        <v>1</v>
      </c>
      <c r="AM144" s="29" t="b">
        <f t="shared" si="73"/>
        <v>1</v>
      </c>
      <c r="AN144" s="29" t="b">
        <f t="shared" si="74"/>
        <v>1</v>
      </c>
      <c r="AO144" s="29" t="b">
        <f t="shared" si="75"/>
        <v>1</v>
      </c>
      <c r="AP144" s="29" t="b">
        <f t="shared" si="76"/>
        <v>1</v>
      </c>
      <c r="AQ144" s="29" t="b">
        <f t="shared" si="77"/>
        <v>1</v>
      </c>
      <c r="AR144" s="29" t="b">
        <f t="shared" si="78"/>
        <v>1</v>
      </c>
      <c r="AS144" s="29" t="b">
        <f t="shared" si="79"/>
        <v>1</v>
      </c>
      <c r="AT144" s="29" t="b">
        <f t="shared" si="80"/>
        <v>1</v>
      </c>
      <c r="AU144" s="29" t="b">
        <f t="shared" si="81"/>
        <v>1</v>
      </c>
      <c r="AV144" s="29" t="b">
        <f t="shared" si="82"/>
        <v>1</v>
      </c>
      <c r="AW144" s="29" t="s">
        <v>3657</v>
      </c>
      <c r="AX144" s="29" t="s">
        <v>3658</v>
      </c>
      <c r="AY144" s="29" t="s">
        <v>3259</v>
      </c>
    </row>
    <row r="145" spans="1:51" ht="45" customHeight="1" x14ac:dyDescent="0.25">
      <c r="A145" s="29">
        <f t="shared" si="83"/>
        <v>143</v>
      </c>
      <c r="B145" s="9">
        <v>1</v>
      </c>
      <c r="C145" s="10" t="s">
        <v>45</v>
      </c>
      <c r="D145" s="10">
        <v>10</v>
      </c>
      <c r="E145" s="10"/>
      <c r="F145" s="10"/>
      <c r="G145" s="10"/>
      <c r="H145" s="11" t="s">
        <v>3222</v>
      </c>
      <c r="I145" s="10">
        <f t="shared" si="64"/>
        <v>1</v>
      </c>
      <c r="J145" s="10" t="str">
        <f t="shared" si="65"/>
        <v>doxapram</v>
      </c>
      <c r="K145" s="10">
        <f t="shared" ref="K145:K163" si="85">IF(D145="",24,D145)</f>
        <v>10</v>
      </c>
      <c r="L145" s="12" t="s">
        <v>35</v>
      </c>
      <c r="M145" s="10" t="str">
        <f t="shared" ref="M145:M183" si="86">IF(E145="","",E145)</f>
        <v/>
      </c>
      <c r="N145" s="10">
        <f t="shared" si="66"/>
        <v>12</v>
      </c>
      <c r="O145" s="16">
        <f t="shared" si="67"/>
        <v>0.5</v>
      </c>
      <c r="P145" s="17">
        <v>0.42</v>
      </c>
      <c r="Q145" s="12" t="s">
        <v>3218</v>
      </c>
      <c r="R145" s="12" t="s">
        <v>67</v>
      </c>
      <c r="S145" s="12" t="s">
        <v>38</v>
      </c>
      <c r="T145" s="15">
        <f t="shared" si="84"/>
        <v>5</v>
      </c>
      <c r="U145" s="12">
        <v>7</v>
      </c>
      <c r="V145" s="30">
        <v>1</v>
      </c>
      <c r="W145" s="31" t="s">
        <v>45</v>
      </c>
      <c r="X145" s="31">
        <v>10</v>
      </c>
      <c r="Y145" s="31" t="s">
        <v>35</v>
      </c>
      <c r="Z145" s="31"/>
      <c r="AA145" s="31">
        <v>12</v>
      </c>
      <c r="AB145" s="32">
        <v>0.5</v>
      </c>
      <c r="AC145" s="33">
        <v>0.42</v>
      </c>
      <c r="AD145" s="31" t="s">
        <v>3218</v>
      </c>
      <c r="AE145" s="31" t="s">
        <v>67</v>
      </c>
      <c r="AF145" s="31" t="s">
        <v>38</v>
      </c>
      <c r="AG145" s="31">
        <v>5</v>
      </c>
      <c r="AH145" s="31">
        <v>7</v>
      </c>
      <c r="AI145" s="29" t="b">
        <f t="shared" si="61"/>
        <v>1</v>
      </c>
      <c r="AJ145" s="29" t="b">
        <f t="shared" si="70"/>
        <v>1</v>
      </c>
      <c r="AK145" s="29" t="b">
        <f t="shared" si="71"/>
        <v>1</v>
      </c>
      <c r="AL145" s="29" t="b">
        <f t="shared" si="72"/>
        <v>1</v>
      </c>
      <c r="AM145" s="29" t="b">
        <f t="shared" si="73"/>
        <v>1</v>
      </c>
      <c r="AN145" s="29" t="b">
        <f t="shared" si="74"/>
        <v>1</v>
      </c>
      <c r="AO145" s="29" t="b">
        <f t="shared" si="75"/>
        <v>1</v>
      </c>
      <c r="AP145" s="29" t="b">
        <f t="shared" si="76"/>
        <v>1</v>
      </c>
      <c r="AQ145" s="29" t="b">
        <f t="shared" si="77"/>
        <v>1</v>
      </c>
      <c r="AR145" s="29" t="b">
        <f t="shared" si="78"/>
        <v>1</v>
      </c>
      <c r="AS145" s="29" t="b">
        <f t="shared" si="79"/>
        <v>1</v>
      </c>
      <c r="AT145" s="29" t="b">
        <f t="shared" si="80"/>
        <v>1</v>
      </c>
      <c r="AU145" s="29" t="b">
        <f t="shared" si="81"/>
        <v>1</v>
      </c>
      <c r="AV145" s="29" t="b">
        <f t="shared" si="82"/>
        <v>1</v>
      </c>
      <c r="AW145" s="29" t="s">
        <v>3260</v>
      </c>
      <c r="AX145" s="29" t="s">
        <v>3659</v>
      </c>
      <c r="AY145" s="29" t="s">
        <v>3259</v>
      </c>
    </row>
    <row r="146" spans="1:51" ht="45" customHeight="1" x14ac:dyDescent="0.25">
      <c r="A146" s="29">
        <f t="shared" si="83"/>
        <v>144</v>
      </c>
      <c r="B146" s="9">
        <v>1</v>
      </c>
      <c r="C146" s="10" t="s">
        <v>45</v>
      </c>
      <c r="D146" s="10">
        <v>10</v>
      </c>
      <c r="E146" s="10" t="s">
        <v>20</v>
      </c>
      <c r="F146" s="10"/>
      <c r="G146" s="10"/>
      <c r="H146" s="11" t="s">
        <v>3222</v>
      </c>
      <c r="I146" s="10">
        <f t="shared" si="64"/>
        <v>1</v>
      </c>
      <c r="J146" s="10" t="str">
        <f t="shared" si="65"/>
        <v>doxapram</v>
      </c>
      <c r="K146" s="10">
        <f t="shared" si="85"/>
        <v>10</v>
      </c>
      <c r="L146" s="12" t="s">
        <v>35</v>
      </c>
      <c r="M146" s="10" t="str">
        <f t="shared" si="86"/>
        <v>glucose 5%</v>
      </c>
      <c r="N146" s="10">
        <f t="shared" si="66"/>
        <v>12</v>
      </c>
      <c r="O146" s="16">
        <f t="shared" si="67"/>
        <v>0.5</v>
      </c>
      <c r="P146" s="17">
        <v>0.42</v>
      </c>
      <c r="Q146" s="12" t="s">
        <v>3218</v>
      </c>
      <c r="R146" s="12" t="s">
        <v>67</v>
      </c>
      <c r="S146" s="12" t="s">
        <v>38</v>
      </c>
      <c r="T146" s="15">
        <f t="shared" si="84"/>
        <v>5</v>
      </c>
      <c r="U146" s="12">
        <v>7</v>
      </c>
      <c r="V146" s="30">
        <v>1</v>
      </c>
      <c r="W146" s="31" t="s">
        <v>45</v>
      </c>
      <c r="X146" s="31">
        <v>10</v>
      </c>
      <c r="Y146" s="31" t="s">
        <v>35</v>
      </c>
      <c r="Z146" s="31"/>
      <c r="AA146" s="31">
        <v>12</v>
      </c>
      <c r="AB146" s="32">
        <v>0.5</v>
      </c>
      <c r="AC146" s="33">
        <v>0.42</v>
      </c>
      <c r="AD146" s="31" t="s">
        <v>3218</v>
      </c>
      <c r="AE146" s="31" t="s">
        <v>67</v>
      </c>
      <c r="AF146" s="31" t="s">
        <v>38</v>
      </c>
      <c r="AG146" s="31">
        <v>5</v>
      </c>
      <c r="AH146" s="31">
        <v>7</v>
      </c>
      <c r="AI146" s="29" t="b">
        <f t="shared" si="61"/>
        <v>0</v>
      </c>
      <c r="AJ146" s="29" t="b">
        <f t="shared" si="70"/>
        <v>1</v>
      </c>
      <c r="AK146" s="29" t="b">
        <f t="shared" si="71"/>
        <v>1</v>
      </c>
      <c r="AL146" s="29" t="b">
        <f t="shared" si="72"/>
        <v>1</v>
      </c>
      <c r="AM146" s="29" t="b">
        <f t="shared" si="73"/>
        <v>1</v>
      </c>
      <c r="AN146" s="29" t="b">
        <f t="shared" si="74"/>
        <v>0</v>
      </c>
      <c r="AO146" s="29" t="b">
        <f t="shared" si="75"/>
        <v>1</v>
      </c>
      <c r="AP146" s="29" t="b">
        <f t="shared" si="76"/>
        <v>1</v>
      </c>
      <c r="AQ146" s="29" t="b">
        <f t="shared" si="77"/>
        <v>1</v>
      </c>
      <c r="AR146" s="29" t="b">
        <f t="shared" si="78"/>
        <v>1</v>
      </c>
      <c r="AS146" s="29" t="b">
        <f t="shared" si="79"/>
        <v>1</v>
      </c>
      <c r="AT146" s="29" t="b">
        <f t="shared" si="80"/>
        <v>1</v>
      </c>
      <c r="AU146" s="29" t="b">
        <f t="shared" si="81"/>
        <v>1</v>
      </c>
      <c r="AV146" s="29" t="b">
        <f t="shared" si="82"/>
        <v>1</v>
      </c>
      <c r="AW146" s="29" t="s">
        <v>3260</v>
      </c>
      <c r="AX146" s="29" t="s">
        <v>3659</v>
      </c>
      <c r="AY146" s="29" t="s">
        <v>3259</v>
      </c>
    </row>
    <row r="147" spans="1:51" ht="45" customHeight="1" x14ac:dyDescent="0.25">
      <c r="A147" s="29">
        <f t="shared" si="83"/>
        <v>145</v>
      </c>
      <c r="B147" s="9">
        <v>1</v>
      </c>
      <c r="C147" s="10" t="s">
        <v>45</v>
      </c>
      <c r="D147" s="10">
        <v>10</v>
      </c>
      <c r="E147" s="10" t="s">
        <v>20</v>
      </c>
      <c r="F147" s="10"/>
      <c r="G147" s="10">
        <v>1</v>
      </c>
      <c r="H147" s="11" t="s">
        <v>3222</v>
      </c>
      <c r="I147" s="10">
        <f t="shared" si="64"/>
        <v>1</v>
      </c>
      <c r="J147" s="10" t="str">
        <f t="shared" si="65"/>
        <v>doxapram</v>
      </c>
      <c r="K147" s="10">
        <f t="shared" si="85"/>
        <v>10</v>
      </c>
      <c r="L147" s="12" t="s">
        <v>35</v>
      </c>
      <c r="M147" s="10" t="str">
        <f t="shared" si="86"/>
        <v>glucose 5%</v>
      </c>
      <c r="N147" s="10">
        <f t="shared" si="66"/>
        <v>12</v>
      </c>
      <c r="O147" s="16">
        <f t="shared" si="67"/>
        <v>1</v>
      </c>
      <c r="P147" s="17">
        <v>0.83</v>
      </c>
      <c r="Q147" s="12" t="s">
        <v>3218</v>
      </c>
      <c r="R147" s="12" t="s">
        <v>67</v>
      </c>
      <c r="S147" s="12" t="s">
        <v>40</v>
      </c>
      <c r="T147" s="15">
        <f t="shared" si="84"/>
        <v>5</v>
      </c>
      <c r="U147" s="12">
        <v>7</v>
      </c>
      <c r="V147" s="30">
        <v>1</v>
      </c>
      <c r="W147" s="31" t="s">
        <v>45</v>
      </c>
      <c r="X147" s="31">
        <v>10</v>
      </c>
      <c r="Y147" s="31" t="s">
        <v>35</v>
      </c>
      <c r="Z147" s="31"/>
      <c r="AA147" s="31">
        <v>12</v>
      </c>
      <c r="AB147" s="32">
        <v>1</v>
      </c>
      <c r="AC147" s="33">
        <v>0.83</v>
      </c>
      <c r="AD147" s="31" t="s">
        <v>3218</v>
      </c>
      <c r="AE147" s="31" t="s">
        <v>67</v>
      </c>
      <c r="AF147" s="31" t="s">
        <v>40</v>
      </c>
      <c r="AG147" s="31">
        <v>5</v>
      </c>
      <c r="AH147" s="31">
        <v>7</v>
      </c>
      <c r="AI147" s="29" t="b">
        <f t="shared" si="61"/>
        <v>0</v>
      </c>
      <c r="AJ147" s="29" t="b">
        <f t="shared" si="70"/>
        <v>1</v>
      </c>
      <c r="AK147" s="29" t="b">
        <f t="shared" si="71"/>
        <v>1</v>
      </c>
      <c r="AL147" s="29" t="b">
        <f t="shared" si="72"/>
        <v>1</v>
      </c>
      <c r="AM147" s="29" t="b">
        <f t="shared" si="73"/>
        <v>1</v>
      </c>
      <c r="AN147" s="29" t="b">
        <f t="shared" si="74"/>
        <v>0</v>
      </c>
      <c r="AO147" s="29" t="b">
        <f t="shared" si="75"/>
        <v>1</v>
      </c>
      <c r="AP147" s="29" t="b">
        <f t="shared" si="76"/>
        <v>1</v>
      </c>
      <c r="AQ147" s="29" t="b">
        <f t="shared" si="77"/>
        <v>1</v>
      </c>
      <c r="AR147" s="29" t="b">
        <f t="shared" si="78"/>
        <v>1</v>
      </c>
      <c r="AS147" s="29" t="b">
        <f t="shared" si="79"/>
        <v>1</v>
      </c>
      <c r="AT147" s="29" t="b">
        <f t="shared" si="80"/>
        <v>1</v>
      </c>
      <c r="AU147" s="29" t="b">
        <f t="shared" si="81"/>
        <v>1</v>
      </c>
      <c r="AV147" s="29" t="b">
        <f t="shared" si="82"/>
        <v>1</v>
      </c>
      <c r="AW147" s="29" t="s">
        <v>3262</v>
      </c>
      <c r="AX147" s="29" t="s">
        <v>3660</v>
      </c>
      <c r="AY147" s="29" t="s">
        <v>3259</v>
      </c>
    </row>
    <row r="148" spans="1:51" ht="45" customHeight="1" x14ac:dyDescent="0.25">
      <c r="A148" s="29">
        <f t="shared" si="83"/>
        <v>146</v>
      </c>
      <c r="B148" s="9">
        <v>1</v>
      </c>
      <c r="C148" s="10" t="s">
        <v>45</v>
      </c>
      <c r="D148" s="10">
        <v>10</v>
      </c>
      <c r="E148" s="10" t="s">
        <v>20</v>
      </c>
      <c r="F148" s="10">
        <v>24</v>
      </c>
      <c r="G148" s="10"/>
      <c r="H148" s="11" t="s">
        <v>3222</v>
      </c>
      <c r="I148" s="10">
        <f t="shared" si="64"/>
        <v>1</v>
      </c>
      <c r="J148" s="10" t="str">
        <f t="shared" si="65"/>
        <v>doxapram</v>
      </c>
      <c r="K148" s="10">
        <f t="shared" si="85"/>
        <v>10</v>
      </c>
      <c r="L148" s="12" t="s">
        <v>35</v>
      </c>
      <c r="M148" s="10" t="str">
        <f t="shared" si="86"/>
        <v>glucose 5%</v>
      </c>
      <c r="N148" s="10">
        <f t="shared" ref="N148:N179" si="87">IF(F148="",12,F148)</f>
        <v>24</v>
      </c>
      <c r="O148" s="16">
        <f t="shared" ref="O148:O179" si="88">IF(G148="",0.5,G148)</f>
        <v>0.5</v>
      </c>
      <c r="P148" s="17">
        <v>0.21</v>
      </c>
      <c r="Q148" s="12" t="s">
        <v>3218</v>
      </c>
      <c r="R148" s="12" t="s">
        <v>67</v>
      </c>
      <c r="S148" s="12" t="s">
        <v>39</v>
      </c>
      <c r="T148" s="15">
        <f t="shared" si="84"/>
        <v>5</v>
      </c>
      <c r="U148" s="12">
        <v>19</v>
      </c>
      <c r="V148" s="30">
        <v>1</v>
      </c>
      <c r="W148" s="31" t="s">
        <v>45</v>
      </c>
      <c r="X148" s="31">
        <v>10</v>
      </c>
      <c r="Y148" s="31" t="s">
        <v>35</v>
      </c>
      <c r="Z148" s="31"/>
      <c r="AA148" s="31">
        <v>24</v>
      </c>
      <c r="AB148" s="32">
        <v>0.5</v>
      </c>
      <c r="AC148" s="33">
        <v>0.21</v>
      </c>
      <c r="AD148" s="31" t="s">
        <v>3218</v>
      </c>
      <c r="AE148" s="31" t="s">
        <v>67</v>
      </c>
      <c r="AF148" s="31" t="s">
        <v>39</v>
      </c>
      <c r="AG148" s="31">
        <v>5</v>
      </c>
      <c r="AH148" s="31">
        <v>19</v>
      </c>
      <c r="AI148" s="29" t="b">
        <f t="shared" si="61"/>
        <v>0</v>
      </c>
      <c r="AJ148" s="29" t="b">
        <f t="shared" si="70"/>
        <v>1</v>
      </c>
      <c r="AK148" s="29" t="b">
        <f t="shared" si="71"/>
        <v>1</v>
      </c>
      <c r="AL148" s="29" t="b">
        <f t="shared" si="72"/>
        <v>1</v>
      </c>
      <c r="AM148" s="29" t="b">
        <f t="shared" si="73"/>
        <v>1</v>
      </c>
      <c r="AN148" s="29" t="b">
        <f t="shared" si="74"/>
        <v>0</v>
      </c>
      <c r="AO148" s="29" t="b">
        <f t="shared" si="75"/>
        <v>1</v>
      </c>
      <c r="AP148" s="29" t="b">
        <f t="shared" si="76"/>
        <v>1</v>
      </c>
      <c r="AQ148" s="29" t="b">
        <f t="shared" si="77"/>
        <v>1</v>
      </c>
      <c r="AR148" s="29" t="b">
        <f t="shared" si="78"/>
        <v>1</v>
      </c>
      <c r="AS148" s="29" t="b">
        <f t="shared" si="79"/>
        <v>1</v>
      </c>
      <c r="AT148" s="29" t="b">
        <f t="shared" si="80"/>
        <v>1</v>
      </c>
      <c r="AU148" s="29" t="b">
        <f t="shared" si="81"/>
        <v>1</v>
      </c>
      <c r="AV148" s="29" t="b">
        <f t="shared" si="82"/>
        <v>1</v>
      </c>
      <c r="AW148" s="29" t="s">
        <v>3261</v>
      </c>
      <c r="AX148" s="29" t="s">
        <v>3661</v>
      </c>
      <c r="AY148" s="29" t="s">
        <v>3259</v>
      </c>
    </row>
    <row r="149" spans="1:51" ht="45" customHeight="1" x14ac:dyDescent="0.25">
      <c r="A149" s="29">
        <f t="shared" si="83"/>
        <v>147</v>
      </c>
      <c r="B149" s="9">
        <v>1</v>
      </c>
      <c r="C149" s="10" t="s">
        <v>45</v>
      </c>
      <c r="D149" s="10">
        <v>10</v>
      </c>
      <c r="E149" s="10" t="s">
        <v>20</v>
      </c>
      <c r="F149" s="10">
        <v>24</v>
      </c>
      <c r="G149" s="10">
        <v>1</v>
      </c>
      <c r="H149" s="11" t="s">
        <v>3222</v>
      </c>
      <c r="I149" s="10">
        <f t="shared" si="64"/>
        <v>1</v>
      </c>
      <c r="J149" s="10" t="str">
        <f t="shared" si="65"/>
        <v>doxapram</v>
      </c>
      <c r="K149" s="10">
        <f t="shared" si="85"/>
        <v>10</v>
      </c>
      <c r="L149" s="12" t="s">
        <v>35</v>
      </c>
      <c r="M149" s="10" t="str">
        <f t="shared" si="86"/>
        <v>glucose 5%</v>
      </c>
      <c r="N149" s="10">
        <f t="shared" si="87"/>
        <v>24</v>
      </c>
      <c r="O149" s="16">
        <f t="shared" si="88"/>
        <v>1</v>
      </c>
      <c r="P149" s="17">
        <v>0.42</v>
      </c>
      <c r="Q149" s="12" t="s">
        <v>3218</v>
      </c>
      <c r="R149" s="12" t="s">
        <v>67</v>
      </c>
      <c r="S149" s="12" t="s">
        <v>38</v>
      </c>
      <c r="T149" s="15">
        <f t="shared" si="84"/>
        <v>5</v>
      </c>
      <c r="U149" s="12">
        <v>19</v>
      </c>
      <c r="V149" s="30">
        <v>1</v>
      </c>
      <c r="W149" s="31" t="s">
        <v>45</v>
      </c>
      <c r="X149" s="31">
        <v>10</v>
      </c>
      <c r="Y149" s="31" t="s">
        <v>35</v>
      </c>
      <c r="Z149" s="31"/>
      <c r="AA149" s="31">
        <v>24</v>
      </c>
      <c r="AB149" s="32">
        <v>1</v>
      </c>
      <c r="AC149" s="33">
        <v>0.42</v>
      </c>
      <c r="AD149" s="31" t="s">
        <v>3218</v>
      </c>
      <c r="AE149" s="31" t="s">
        <v>67</v>
      </c>
      <c r="AF149" s="31" t="s">
        <v>38</v>
      </c>
      <c r="AG149" s="31">
        <v>5</v>
      </c>
      <c r="AH149" s="31">
        <v>19</v>
      </c>
      <c r="AI149" s="29" t="b">
        <f t="shared" si="61"/>
        <v>0</v>
      </c>
      <c r="AJ149" s="29" t="b">
        <f t="shared" si="70"/>
        <v>1</v>
      </c>
      <c r="AK149" s="29" t="b">
        <f t="shared" si="71"/>
        <v>1</v>
      </c>
      <c r="AL149" s="29" t="b">
        <f t="shared" si="72"/>
        <v>1</v>
      </c>
      <c r="AM149" s="29" t="b">
        <f t="shared" si="73"/>
        <v>1</v>
      </c>
      <c r="AN149" s="29" t="b">
        <f t="shared" si="74"/>
        <v>0</v>
      </c>
      <c r="AO149" s="29" t="b">
        <f t="shared" si="75"/>
        <v>1</v>
      </c>
      <c r="AP149" s="29" t="b">
        <f t="shared" si="76"/>
        <v>1</v>
      </c>
      <c r="AQ149" s="29" t="b">
        <f t="shared" si="77"/>
        <v>1</v>
      </c>
      <c r="AR149" s="29" t="b">
        <f t="shared" si="78"/>
        <v>1</v>
      </c>
      <c r="AS149" s="29" t="b">
        <f t="shared" si="79"/>
        <v>1</v>
      </c>
      <c r="AT149" s="29" t="b">
        <f t="shared" si="80"/>
        <v>1</v>
      </c>
      <c r="AU149" s="29" t="b">
        <f t="shared" si="81"/>
        <v>1</v>
      </c>
      <c r="AV149" s="29" t="b">
        <f t="shared" si="82"/>
        <v>1</v>
      </c>
      <c r="AW149" s="29" t="s">
        <v>3263</v>
      </c>
      <c r="AX149" s="29" t="s">
        <v>3662</v>
      </c>
      <c r="AY149" s="29" t="s">
        <v>3259</v>
      </c>
    </row>
    <row r="150" spans="1:51" ht="45" customHeight="1" x14ac:dyDescent="0.25">
      <c r="A150" s="29">
        <f t="shared" si="83"/>
        <v>148</v>
      </c>
      <c r="B150" s="9">
        <v>1</v>
      </c>
      <c r="C150" s="10" t="s">
        <v>45</v>
      </c>
      <c r="D150" s="10"/>
      <c r="E150" s="10" t="s">
        <v>20</v>
      </c>
      <c r="F150" s="10"/>
      <c r="G150" s="10"/>
      <c r="H150" s="11">
        <v>0</v>
      </c>
      <c r="I150" s="10">
        <f t="shared" si="64"/>
        <v>1</v>
      </c>
      <c r="J150" s="10" t="str">
        <f t="shared" si="65"/>
        <v>doxapram</v>
      </c>
      <c r="K150" s="10">
        <f t="shared" si="85"/>
        <v>24</v>
      </c>
      <c r="L150" s="12" t="s">
        <v>35</v>
      </c>
      <c r="M150" s="10" t="str">
        <f t="shared" si="86"/>
        <v>glucose 5%</v>
      </c>
      <c r="N150" s="10">
        <f t="shared" si="87"/>
        <v>12</v>
      </c>
      <c r="O150" s="16">
        <f t="shared" si="88"/>
        <v>0.5</v>
      </c>
      <c r="P150" s="17">
        <v>1</v>
      </c>
      <c r="Q150" s="12" t="s">
        <v>3218</v>
      </c>
      <c r="R150" s="12" t="s">
        <v>67</v>
      </c>
      <c r="S150" s="12" t="s">
        <v>38</v>
      </c>
      <c r="T150" s="15">
        <f t="shared" si="84"/>
        <v>12</v>
      </c>
      <c r="U150" s="12">
        <v>0</v>
      </c>
      <c r="V150" s="30">
        <v>1</v>
      </c>
      <c r="W150" s="31" t="s">
        <v>45</v>
      </c>
      <c r="X150" s="31">
        <v>48</v>
      </c>
      <c r="Y150" s="31" t="s">
        <v>35</v>
      </c>
      <c r="Z150" s="31"/>
      <c r="AA150" s="31">
        <v>12</v>
      </c>
      <c r="AB150" s="32">
        <v>0.5</v>
      </c>
      <c r="AC150" s="33">
        <v>2</v>
      </c>
      <c r="AD150" s="31" t="s">
        <v>3218</v>
      </c>
      <c r="AE150" s="31" t="s">
        <v>67</v>
      </c>
      <c r="AF150" s="31" t="s">
        <v>38</v>
      </c>
      <c r="AG150" s="31">
        <v>24</v>
      </c>
      <c r="AH150" s="31">
        <v>-12</v>
      </c>
      <c r="AI150" s="29" t="b">
        <f t="shared" si="61"/>
        <v>0</v>
      </c>
      <c r="AJ150" s="29" t="b">
        <f t="shared" si="70"/>
        <v>1</v>
      </c>
      <c r="AK150" s="29" t="b">
        <f t="shared" si="71"/>
        <v>1</v>
      </c>
      <c r="AL150" s="29" t="b">
        <f t="shared" si="72"/>
        <v>0</v>
      </c>
      <c r="AM150" s="29" t="b">
        <f t="shared" si="73"/>
        <v>1</v>
      </c>
      <c r="AN150" s="29" t="b">
        <f t="shared" si="74"/>
        <v>0</v>
      </c>
      <c r="AO150" s="29" t="b">
        <f t="shared" si="75"/>
        <v>1</v>
      </c>
      <c r="AP150" s="29" t="b">
        <f t="shared" si="76"/>
        <v>1</v>
      </c>
      <c r="AQ150" s="29" t="b">
        <f t="shared" si="77"/>
        <v>0</v>
      </c>
      <c r="AR150" s="29" t="b">
        <f t="shared" si="78"/>
        <v>1</v>
      </c>
      <c r="AS150" s="29" t="b">
        <f t="shared" si="79"/>
        <v>1</v>
      </c>
      <c r="AT150" s="29" t="b">
        <f t="shared" si="80"/>
        <v>1</v>
      </c>
      <c r="AU150" s="29" t="b">
        <f t="shared" si="81"/>
        <v>0</v>
      </c>
      <c r="AV150" s="29" t="b">
        <f t="shared" si="82"/>
        <v>0</v>
      </c>
      <c r="AW150" s="29" t="s">
        <v>3663</v>
      </c>
      <c r="AX150" s="29" t="s">
        <v>3664</v>
      </c>
      <c r="AY150" s="29" t="s">
        <v>3259</v>
      </c>
    </row>
    <row r="151" spans="1:51" ht="45" customHeight="1" x14ac:dyDescent="0.25">
      <c r="A151" s="29">
        <f t="shared" si="83"/>
        <v>149</v>
      </c>
      <c r="B151" s="9">
        <v>1</v>
      </c>
      <c r="C151" s="10" t="s">
        <v>45</v>
      </c>
      <c r="D151" s="10"/>
      <c r="E151" s="10"/>
      <c r="F151" s="10">
        <v>24</v>
      </c>
      <c r="G151" s="10"/>
      <c r="H151" s="11">
        <v>0</v>
      </c>
      <c r="I151" s="10">
        <f t="shared" si="64"/>
        <v>1</v>
      </c>
      <c r="J151" s="10" t="str">
        <f t="shared" si="65"/>
        <v>doxapram</v>
      </c>
      <c r="K151" s="10">
        <f t="shared" si="85"/>
        <v>24</v>
      </c>
      <c r="L151" s="12" t="s">
        <v>35</v>
      </c>
      <c r="M151" s="10" t="str">
        <f t="shared" si="86"/>
        <v/>
      </c>
      <c r="N151" s="10">
        <f t="shared" si="87"/>
        <v>24</v>
      </c>
      <c r="O151" s="16">
        <f t="shared" si="88"/>
        <v>0.5</v>
      </c>
      <c r="P151" s="17">
        <v>0.5</v>
      </c>
      <c r="Q151" s="12" t="s">
        <v>3218</v>
      </c>
      <c r="R151" s="12" t="s">
        <v>67</v>
      </c>
      <c r="S151" s="12" t="s">
        <v>39</v>
      </c>
      <c r="T151" s="15">
        <f t="shared" si="84"/>
        <v>12</v>
      </c>
      <c r="U151" s="12">
        <v>12</v>
      </c>
      <c r="V151" s="30">
        <v>1</v>
      </c>
      <c r="W151" s="31" t="s">
        <v>45</v>
      </c>
      <c r="X151" s="31">
        <v>24</v>
      </c>
      <c r="Y151" s="31" t="s">
        <v>35</v>
      </c>
      <c r="Z151" s="31"/>
      <c r="AA151" s="31">
        <v>24</v>
      </c>
      <c r="AB151" s="32">
        <v>0.5</v>
      </c>
      <c r="AC151" s="33">
        <v>0.5</v>
      </c>
      <c r="AD151" s="31" t="s">
        <v>3218</v>
      </c>
      <c r="AE151" s="31" t="s">
        <v>67</v>
      </c>
      <c r="AF151" s="31" t="s">
        <v>39</v>
      </c>
      <c r="AG151" s="31">
        <v>12</v>
      </c>
      <c r="AH151" s="31">
        <v>12</v>
      </c>
      <c r="AI151" s="29" t="b">
        <f t="shared" si="61"/>
        <v>1</v>
      </c>
      <c r="AJ151" s="29" t="b">
        <f t="shared" si="70"/>
        <v>1</v>
      </c>
      <c r="AK151" s="29" t="b">
        <f t="shared" si="71"/>
        <v>1</v>
      </c>
      <c r="AL151" s="29" t="b">
        <f t="shared" si="72"/>
        <v>1</v>
      </c>
      <c r="AM151" s="29" t="b">
        <f t="shared" si="73"/>
        <v>1</v>
      </c>
      <c r="AN151" s="29" t="b">
        <f t="shared" si="74"/>
        <v>1</v>
      </c>
      <c r="AO151" s="29" t="b">
        <f t="shared" si="75"/>
        <v>1</v>
      </c>
      <c r="AP151" s="29" t="b">
        <f t="shared" si="76"/>
        <v>1</v>
      </c>
      <c r="AQ151" s="29" t="b">
        <f t="shared" si="77"/>
        <v>1</v>
      </c>
      <c r="AR151" s="29" t="b">
        <f t="shared" si="78"/>
        <v>1</v>
      </c>
      <c r="AS151" s="29" t="b">
        <f t="shared" si="79"/>
        <v>1</v>
      </c>
      <c r="AT151" s="29" t="b">
        <f t="shared" si="80"/>
        <v>1</v>
      </c>
      <c r="AU151" s="29" t="b">
        <f t="shared" si="81"/>
        <v>1</v>
      </c>
      <c r="AV151" s="29" t="b">
        <f t="shared" si="82"/>
        <v>1</v>
      </c>
      <c r="AW151" s="29" t="s">
        <v>3665</v>
      </c>
      <c r="AX151" s="29" t="s">
        <v>3666</v>
      </c>
      <c r="AY151" s="29" t="s">
        <v>3259</v>
      </c>
    </row>
    <row r="152" spans="1:51" ht="45" customHeight="1" x14ac:dyDescent="0.25">
      <c r="A152" s="29">
        <f t="shared" si="83"/>
        <v>150</v>
      </c>
      <c r="B152" s="9">
        <v>1</v>
      </c>
      <c r="C152" s="10" t="s">
        <v>45</v>
      </c>
      <c r="D152" s="10"/>
      <c r="E152" s="10"/>
      <c r="F152" s="10"/>
      <c r="G152" s="10">
        <v>1</v>
      </c>
      <c r="H152" s="11">
        <v>0</v>
      </c>
      <c r="I152" s="10">
        <f t="shared" si="64"/>
        <v>1</v>
      </c>
      <c r="J152" s="10" t="str">
        <f t="shared" si="65"/>
        <v>doxapram</v>
      </c>
      <c r="K152" s="10">
        <f t="shared" si="85"/>
        <v>24</v>
      </c>
      <c r="L152" s="12" t="s">
        <v>35</v>
      </c>
      <c r="M152" s="10" t="str">
        <f t="shared" si="86"/>
        <v/>
      </c>
      <c r="N152" s="10">
        <f t="shared" si="87"/>
        <v>12</v>
      </c>
      <c r="O152" s="16">
        <f t="shared" si="88"/>
        <v>1</v>
      </c>
      <c r="P152" s="17">
        <v>2</v>
      </c>
      <c r="Q152" s="12" t="s">
        <v>3218</v>
      </c>
      <c r="R152" s="12" t="s">
        <v>67</v>
      </c>
      <c r="S152" s="12" t="s">
        <v>40</v>
      </c>
      <c r="T152" s="15">
        <f t="shared" si="84"/>
        <v>12</v>
      </c>
      <c r="U152" s="12">
        <v>0</v>
      </c>
      <c r="V152" s="30">
        <v>1</v>
      </c>
      <c r="W152" s="31" t="s">
        <v>45</v>
      </c>
      <c r="X152" s="31">
        <v>48</v>
      </c>
      <c r="Y152" s="31" t="s">
        <v>35</v>
      </c>
      <c r="Z152" s="31"/>
      <c r="AA152" s="31">
        <v>12</v>
      </c>
      <c r="AB152" s="32">
        <v>1</v>
      </c>
      <c r="AC152" s="33">
        <v>4</v>
      </c>
      <c r="AD152" s="31" t="s">
        <v>3218</v>
      </c>
      <c r="AE152" s="31" t="s">
        <v>67</v>
      </c>
      <c r="AF152" s="31" t="s">
        <v>40</v>
      </c>
      <c r="AG152" s="31">
        <v>24</v>
      </c>
      <c r="AH152" s="31">
        <v>-12</v>
      </c>
      <c r="AI152" s="29" t="b">
        <f t="shared" si="61"/>
        <v>0</v>
      </c>
      <c r="AJ152" s="29" t="b">
        <f t="shared" si="70"/>
        <v>1</v>
      </c>
      <c r="AK152" s="29" t="b">
        <f t="shared" si="71"/>
        <v>1</v>
      </c>
      <c r="AL152" s="29" t="b">
        <f t="shared" si="72"/>
        <v>0</v>
      </c>
      <c r="AM152" s="29" t="b">
        <f t="shared" si="73"/>
        <v>1</v>
      </c>
      <c r="AN152" s="29" t="b">
        <f t="shared" si="74"/>
        <v>1</v>
      </c>
      <c r="AO152" s="29" t="b">
        <f t="shared" si="75"/>
        <v>1</v>
      </c>
      <c r="AP152" s="29" t="b">
        <f t="shared" si="76"/>
        <v>1</v>
      </c>
      <c r="AQ152" s="29" t="b">
        <f t="shared" si="77"/>
        <v>0</v>
      </c>
      <c r="AR152" s="29" t="b">
        <f t="shared" si="78"/>
        <v>1</v>
      </c>
      <c r="AS152" s="29" t="b">
        <f t="shared" si="79"/>
        <v>1</v>
      </c>
      <c r="AT152" s="29" t="b">
        <f t="shared" si="80"/>
        <v>1</v>
      </c>
      <c r="AU152" s="29" t="b">
        <f t="shared" si="81"/>
        <v>0</v>
      </c>
      <c r="AV152" s="29" t="b">
        <f t="shared" si="82"/>
        <v>0</v>
      </c>
      <c r="AW152" s="29" t="s">
        <v>3667</v>
      </c>
      <c r="AX152" s="29" t="s">
        <v>3668</v>
      </c>
      <c r="AY152" s="29" t="s">
        <v>3259</v>
      </c>
    </row>
    <row r="153" spans="1:51" ht="45" customHeight="1" x14ac:dyDescent="0.25">
      <c r="A153" s="29">
        <f t="shared" si="83"/>
        <v>151</v>
      </c>
      <c r="B153" s="9">
        <v>1</v>
      </c>
      <c r="C153" s="10" t="s">
        <v>45</v>
      </c>
      <c r="D153" s="10">
        <v>10</v>
      </c>
      <c r="E153" s="10"/>
      <c r="F153" s="10">
        <v>24</v>
      </c>
      <c r="G153" s="10"/>
      <c r="H153" s="11" t="s">
        <v>3222</v>
      </c>
      <c r="I153" s="10">
        <f t="shared" si="64"/>
        <v>1</v>
      </c>
      <c r="J153" s="10" t="str">
        <f t="shared" si="65"/>
        <v>doxapram</v>
      </c>
      <c r="K153" s="10">
        <f t="shared" si="85"/>
        <v>10</v>
      </c>
      <c r="L153" s="12" t="s">
        <v>35</v>
      </c>
      <c r="M153" s="10" t="str">
        <f t="shared" si="86"/>
        <v/>
      </c>
      <c r="N153" s="10">
        <f t="shared" si="87"/>
        <v>24</v>
      </c>
      <c r="O153" s="16">
        <f t="shared" si="88"/>
        <v>0.5</v>
      </c>
      <c r="P153" s="17">
        <v>0.21</v>
      </c>
      <c r="Q153" s="12" t="s">
        <v>3218</v>
      </c>
      <c r="R153" s="12" t="s">
        <v>67</v>
      </c>
      <c r="S153" s="12" t="s">
        <v>39</v>
      </c>
      <c r="T153" s="15">
        <f t="shared" si="84"/>
        <v>5</v>
      </c>
      <c r="U153" s="12">
        <v>19</v>
      </c>
      <c r="V153" s="30">
        <v>1</v>
      </c>
      <c r="W153" s="31" t="s">
        <v>45</v>
      </c>
      <c r="X153" s="31">
        <v>10</v>
      </c>
      <c r="Y153" s="31" t="s">
        <v>35</v>
      </c>
      <c r="Z153" s="31"/>
      <c r="AA153" s="31">
        <v>24</v>
      </c>
      <c r="AB153" s="32">
        <v>0.5</v>
      </c>
      <c r="AC153" s="33">
        <v>0.21</v>
      </c>
      <c r="AD153" s="31" t="s">
        <v>3218</v>
      </c>
      <c r="AE153" s="31" t="s">
        <v>67</v>
      </c>
      <c r="AF153" s="31" t="s">
        <v>39</v>
      </c>
      <c r="AG153" s="31">
        <v>5</v>
      </c>
      <c r="AH153" s="31">
        <v>19</v>
      </c>
      <c r="AI153" s="29" t="b">
        <f t="shared" si="61"/>
        <v>1</v>
      </c>
      <c r="AJ153" s="29" t="b">
        <f t="shared" si="70"/>
        <v>1</v>
      </c>
      <c r="AK153" s="29" t="b">
        <f t="shared" si="71"/>
        <v>1</v>
      </c>
      <c r="AL153" s="29" t="b">
        <f t="shared" si="72"/>
        <v>1</v>
      </c>
      <c r="AM153" s="29" t="b">
        <f t="shared" si="73"/>
        <v>1</v>
      </c>
      <c r="AN153" s="29" t="b">
        <f t="shared" si="74"/>
        <v>1</v>
      </c>
      <c r="AO153" s="29" t="b">
        <f t="shared" si="75"/>
        <v>1</v>
      </c>
      <c r="AP153" s="29" t="b">
        <f t="shared" si="76"/>
        <v>1</v>
      </c>
      <c r="AQ153" s="29" t="b">
        <f t="shared" si="77"/>
        <v>1</v>
      </c>
      <c r="AR153" s="29" t="b">
        <f t="shared" si="78"/>
        <v>1</v>
      </c>
      <c r="AS153" s="29" t="b">
        <f t="shared" si="79"/>
        <v>1</v>
      </c>
      <c r="AT153" s="29" t="b">
        <f t="shared" si="80"/>
        <v>1</v>
      </c>
      <c r="AU153" s="29" t="b">
        <f t="shared" si="81"/>
        <v>1</v>
      </c>
      <c r="AV153" s="29" t="b">
        <f t="shared" si="82"/>
        <v>1</v>
      </c>
      <c r="AW153" s="29" t="s">
        <v>3261</v>
      </c>
      <c r="AX153" s="29" t="s">
        <v>3661</v>
      </c>
      <c r="AY153" s="29" t="s">
        <v>3259</v>
      </c>
    </row>
    <row r="154" spans="1:51" ht="45" customHeight="1" x14ac:dyDescent="0.25">
      <c r="A154" s="29">
        <f t="shared" si="83"/>
        <v>152</v>
      </c>
      <c r="B154" s="9">
        <v>1</v>
      </c>
      <c r="C154" s="10" t="s">
        <v>45</v>
      </c>
      <c r="D154" s="10">
        <v>10</v>
      </c>
      <c r="E154" s="10"/>
      <c r="F154" s="10"/>
      <c r="G154" s="10">
        <v>1</v>
      </c>
      <c r="H154" s="11" t="s">
        <v>3222</v>
      </c>
      <c r="I154" s="10">
        <f t="shared" si="64"/>
        <v>1</v>
      </c>
      <c r="J154" s="10" t="str">
        <f t="shared" si="65"/>
        <v>doxapram</v>
      </c>
      <c r="K154" s="10">
        <f t="shared" si="85"/>
        <v>10</v>
      </c>
      <c r="L154" s="12" t="s">
        <v>35</v>
      </c>
      <c r="M154" s="10" t="str">
        <f t="shared" si="86"/>
        <v/>
      </c>
      <c r="N154" s="10">
        <f t="shared" si="87"/>
        <v>12</v>
      </c>
      <c r="O154" s="16">
        <f t="shared" si="88"/>
        <v>1</v>
      </c>
      <c r="P154" s="17">
        <v>0.83</v>
      </c>
      <c r="Q154" s="12" t="s">
        <v>3218</v>
      </c>
      <c r="R154" s="12" t="s">
        <v>67</v>
      </c>
      <c r="S154" s="12" t="s">
        <v>40</v>
      </c>
      <c r="T154" s="15">
        <f t="shared" si="84"/>
        <v>5</v>
      </c>
      <c r="U154" s="12">
        <v>7</v>
      </c>
      <c r="V154" s="30">
        <v>1</v>
      </c>
      <c r="W154" s="31" t="s">
        <v>45</v>
      </c>
      <c r="X154" s="31">
        <v>10</v>
      </c>
      <c r="Y154" s="31" t="s">
        <v>35</v>
      </c>
      <c r="Z154" s="31"/>
      <c r="AA154" s="31">
        <v>12</v>
      </c>
      <c r="AB154" s="32">
        <v>1</v>
      </c>
      <c r="AC154" s="33">
        <v>0.83</v>
      </c>
      <c r="AD154" s="31" t="s">
        <v>3218</v>
      </c>
      <c r="AE154" s="31" t="s">
        <v>67</v>
      </c>
      <c r="AF154" s="31" t="s">
        <v>40</v>
      </c>
      <c r="AG154" s="31">
        <v>5</v>
      </c>
      <c r="AH154" s="31">
        <v>7</v>
      </c>
      <c r="AI154" s="29" t="b">
        <f t="shared" si="61"/>
        <v>1</v>
      </c>
      <c r="AJ154" s="29" t="b">
        <f t="shared" si="70"/>
        <v>1</v>
      </c>
      <c r="AK154" s="29" t="b">
        <f t="shared" si="71"/>
        <v>1</v>
      </c>
      <c r="AL154" s="29" t="b">
        <f t="shared" si="72"/>
        <v>1</v>
      </c>
      <c r="AM154" s="29" t="b">
        <f t="shared" si="73"/>
        <v>1</v>
      </c>
      <c r="AN154" s="29" t="b">
        <f t="shared" si="74"/>
        <v>1</v>
      </c>
      <c r="AO154" s="29" t="b">
        <f t="shared" si="75"/>
        <v>1</v>
      </c>
      <c r="AP154" s="29" t="b">
        <f t="shared" si="76"/>
        <v>1</v>
      </c>
      <c r="AQ154" s="29" t="b">
        <f t="shared" si="77"/>
        <v>1</v>
      </c>
      <c r="AR154" s="29" t="b">
        <f t="shared" si="78"/>
        <v>1</v>
      </c>
      <c r="AS154" s="29" t="b">
        <f t="shared" si="79"/>
        <v>1</v>
      </c>
      <c r="AT154" s="29" t="b">
        <f t="shared" si="80"/>
        <v>1</v>
      </c>
      <c r="AU154" s="29" t="b">
        <f t="shared" si="81"/>
        <v>1</v>
      </c>
      <c r="AV154" s="29" t="b">
        <f t="shared" si="82"/>
        <v>1</v>
      </c>
      <c r="AW154" s="29" t="s">
        <v>3262</v>
      </c>
      <c r="AX154" s="29" t="s">
        <v>3660</v>
      </c>
      <c r="AY154" s="29" t="s">
        <v>3259</v>
      </c>
    </row>
    <row r="155" spans="1:51" ht="45" customHeight="1" x14ac:dyDescent="0.25">
      <c r="A155" s="29">
        <f t="shared" si="83"/>
        <v>153</v>
      </c>
      <c r="B155" s="9">
        <v>1</v>
      </c>
      <c r="C155" s="10" t="s">
        <v>45</v>
      </c>
      <c r="D155" s="10">
        <v>10</v>
      </c>
      <c r="E155" s="10"/>
      <c r="F155" s="10">
        <v>24</v>
      </c>
      <c r="G155" s="10">
        <v>1</v>
      </c>
      <c r="H155" s="11" t="s">
        <v>3222</v>
      </c>
      <c r="I155" s="10">
        <f t="shared" si="64"/>
        <v>1</v>
      </c>
      <c r="J155" s="10" t="str">
        <f t="shared" si="65"/>
        <v>doxapram</v>
      </c>
      <c r="K155" s="10">
        <f t="shared" si="85"/>
        <v>10</v>
      </c>
      <c r="L155" s="12" t="s">
        <v>35</v>
      </c>
      <c r="M155" s="10" t="str">
        <f t="shared" si="86"/>
        <v/>
      </c>
      <c r="N155" s="10">
        <f t="shared" si="87"/>
        <v>24</v>
      </c>
      <c r="O155" s="16">
        <f t="shared" si="88"/>
        <v>1</v>
      </c>
      <c r="P155" s="17">
        <v>0.42</v>
      </c>
      <c r="Q155" s="12" t="s">
        <v>3218</v>
      </c>
      <c r="R155" s="12" t="s">
        <v>67</v>
      </c>
      <c r="S155" s="12" t="s">
        <v>38</v>
      </c>
      <c r="T155" s="15">
        <f t="shared" si="84"/>
        <v>5</v>
      </c>
      <c r="U155" s="12">
        <v>19</v>
      </c>
      <c r="V155" s="30">
        <v>1</v>
      </c>
      <c r="W155" s="31" t="s">
        <v>45</v>
      </c>
      <c r="X155" s="31">
        <v>10</v>
      </c>
      <c r="Y155" s="31" t="s">
        <v>35</v>
      </c>
      <c r="Z155" s="31"/>
      <c r="AA155" s="31">
        <v>24</v>
      </c>
      <c r="AB155" s="32">
        <v>1</v>
      </c>
      <c r="AC155" s="33">
        <v>0.42</v>
      </c>
      <c r="AD155" s="31" t="s">
        <v>3218</v>
      </c>
      <c r="AE155" s="31" t="s">
        <v>67</v>
      </c>
      <c r="AF155" s="31" t="s">
        <v>38</v>
      </c>
      <c r="AG155" s="31">
        <v>5</v>
      </c>
      <c r="AH155" s="31">
        <v>19</v>
      </c>
      <c r="AI155" s="29" t="b">
        <f t="shared" si="61"/>
        <v>1</v>
      </c>
      <c r="AJ155" s="29" t="b">
        <f t="shared" si="70"/>
        <v>1</v>
      </c>
      <c r="AK155" s="29" t="b">
        <f t="shared" si="71"/>
        <v>1</v>
      </c>
      <c r="AL155" s="29" t="b">
        <f t="shared" si="72"/>
        <v>1</v>
      </c>
      <c r="AM155" s="29" t="b">
        <f t="shared" si="73"/>
        <v>1</v>
      </c>
      <c r="AN155" s="29" t="b">
        <f t="shared" si="74"/>
        <v>1</v>
      </c>
      <c r="AO155" s="29" t="b">
        <f t="shared" si="75"/>
        <v>1</v>
      </c>
      <c r="AP155" s="29" t="b">
        <f t="shared" si="76"/>
        <v>1</v>
      </c>
      <c r="AQ155" s="29" t="b">
        <f t="shared" si="77"/>
        <v>1</v>
      </c>
      <c r="AR155" s="29" t="b">
        <f t="shared" si="78"/>
        <v>1</v>
      </c>
      <c r="AS155" s="29" t="b">
        <f t="shared" si="79"/>
        <v>1</v>
      </c>
      <c r="AT155" s="29" t="b">
        <f t="shared" si="80"/>
        <v>1</v>
      </c>
      <c r="AU155" s="29" t="b">
        <f t="shared" si="81"/>
        <v>1</v>
      </c>
      <c r="AV155" s="29" t="b">
        <f t="shared" si="82"/>
        <v>1</v>
      </c>
      <c r="AW155" s="29" t="s">
        <v>3263</v>
      </c>
      <c r="AX155" s="29" t="s">
        <v>3662</v>
      </c>
      <c r="AY155" s="29" t="s">
        <v>3259</v>
      </c>
    </row>
    <row r="156" spans="1:51" ht="45" customHeight="1" x14ac:dyDescent="0.25">
      <c r="A156" s="29">
        <f t="shared" si="83"/>
        <v>154</v>
      </c>
      <c r="B156" s="9">
        <v>1</v>
      </c>
      <c r="C156" s="10" t="s">
        <v>45</v>
      </c>
      <c r="D156" s="10"/>
      <c r="E156" s="10" t="s">
        <v>20</v>
      </c>
      <c r="F156" s="10">
        <v>24</v>
      </c>
      <c r="G156" s="10"/>
      <c r="H156" s="11">
        <v>0</v>
      </c>
      <c r="I156" s="10">
        <f t="shared" si="64"/>
        <v>1</v>
      </c>
      <c r="J156" s="10" t="str">
        <f t="shared" si="65"/>
        <v>doxapram</v>
      </c>
      <c r="K156" s="10">
        <f t="shared" si="85"/>
        <v>24</v>
      </c>
      <c r="L156" s="12" t="s">
        <v>35</v>
      </c>
      <c r="M156" s="10" t="str">
        <f t="shared" si="86"/>
        <v>glucose 5%</v>
      </c>
      <c r="N156" s="10">
        <f t="shared" si="87"/>
        <v>24</v>
      </c>
      <c r="O156" s="16">
        <f t="shared" si="88"/>
        <v>0.5</v>
      </c>
      <c r="P156" s="17">
        <v>0.5</v>
      </c>
      <c r="Q156" s="12" t="s">
        <v>3218</v>
      </c>
      <c r="R156" s="12" t="s">
        <v>67</v>
      </c>
      <c r="S156" s="12" t="s">
        <v>39</v>
      </c>
      <c r="T156" s="15">
        <f t="shared" si="84"/>
        <v>12</v>
      </c>
      <c r="U156" s="12">
        <v>12</v>
      </c>
      <c r="V156" s="30">
        <v>1</v>
      </c>
      <c r="W156" s="31" t="s">
        <v>45</v>
      </c>
      <c r="X156" s="31">
        <v>48</v>
      </c>
      <c r="Y156" s="31" t="s">
        <v>35</v>
      </c>
      <c r="Z156" s="31"/>
      <c r="AA156" s="31">
        <v>24</v>
      </c>
      <c r="AB156" s="32">
        <v>0.5</v>
      </c>
      <c r="AC156" s="33">
        <v>1</v>
      </c>
      <c r="AD156" s="31" t="s">
        <v>3218</v>
      </c>
      <c r="AE156" s="31" t="s">
        <v>67</v>
      </c>
      <c r="AF156" s="31" t="s">
        <v>39</v>
      </c>
      <c r="AG156" s="31">
        <v>24</v>
      </c>
      <c r="AH156" s="31">
        <v>0</v>
      </c>
      <c r="AI156" s="29" t="b">
        <f t="shared" si="61"/>
        <v>0</v>
      </c>
      <c r="AJ156" s="29" t="b">
        <f t="shared" si="70"/>
        <v>1</v>
      </c>
      <c r="AK156" s="29" t="b">
        <f t="shared" si="71"/>
        <v>1</v>
      </c>
      <c r="AL156" s="29" t="b">
        <f t="shared" si="72"/>
        <v>0</v>
      </c>
      <c r="AM156" s="29" t="b">
        <f t="shared" si="73"/>
        <v>1</v>
      </c>
      <c r="AN156" s="29" t="b">
        <f t="shared" si="74"/>
        <v>0</v>
      </c>
      <c r="AO156" s="29" t="b">
        <f t="shared" si="75"/>
        <v>1</v>
      </c>
      <c r="AP156" s="29" t="b">
        <f t="shared" si="76"/>
        <v>1</v>
      </c>
      <c r="AQ156" s="29" t="b">
        <f t="shared" si="77"/>
        <v>0</v>
      </c>
      <c r="AR156" s="29" t="b">
        <f t="shared" si="78"/>
        <v>1</v>
      </c>
      <c r="AS156" s="29" t="b">
        <f t="shared" si="79"/>
        <v>1</v>
      </c>
      <c r="AT156" s="29" t="b">
        <f t="shared" si="80"/>
        <v>1</v>
      </c>
      <c r="AU156" s="29" t="b">
        <f t="shared" si="81"/>
        <v>0</v>
      </c>
      <c r="AV156" s="29" t="b">
        <f t="shared" si="82"/>
        <v>0</v>
      </c>
      <c r="AW156" s="29" t="s">
        <v>3669</v>
      </c>
      <c r="AX156" s="29" t="s">
        <v>3670</v>
      </c>
      <c r="AY156" s="29" t="s">
        <v>3259</v>
      </c>
    </row>
    <row r="157" spans="1:51" ht="45" customHeight="1" x14ac:dyDescent="0.25">
      <c r="A157" s="29">
        <f t="shared" si="83"/>
        <v>155</v>
      </c>
      <c r="B157" s="9">
        <v>1</v>
      </c>
      <c r="C157" s="10" t="s">
        <v>45</v>
      </c>
      <c r="D157" s="10"/>
      <c r="E157" s="10" t="s">
        <v>20</v>
      </c>
      <c r="F157" s="10"/>
      <c r="G157" s="10">
        <v>1</v>
      </c>
      <c r="H157" s="11">
        <v>0</v>
      </c>
      <c r="I157" s="10">
        <f t="shared" si="64"/>
        <v>1</v>
      </c>
      <c r="J157" s="10" t="str">
        <f t="shared" si="65"/>
        <v>doxapram</v>
      </c>
      <c r="K157" s="10">
        <f t="shared" si="85"/>
        <v>24</v>
      </c>
      <c r="L157" s="12" t="s">
        <v>35</v>
      </c>
      <c r="M157" s="10" t="str">
        <f t="shared" si="86"/>
        <v>glucose 5%</v>
      </c>
      <c r="N157" s="10">
        <f t="shared" si="87"/>
        <v>12</v>
      </c>
      <c r="O157" s="16">
        <f t="shared" si="88"/>
        <v>1</v>
      </c>
      <c r="P157" s="17">
        <v>2</v>
      </c>
      <c r="Q157" s="12" t="s">
        <v>3218</v>
      </c>
      <c r="R157" s="12" t="s">
        <v>67</v>
      </c>
      <c r="S157" s="12" t="s">
        <v>40</v>
      </c>
      <c r="T157" s="15">
        <f t="shared" si="84"/>
        <v>12</v>
      </c>
      <c r="U157" s="12">
        <v>0</v>
      </c>
      <c r="V157" s="30">
        <v>1</v>
      </c>
      <c r="W157" s="31" t="s">
        <v>45</v>
      </c>
      <c r="X157" s="31">
        <v>48</v>
      </c>
      <c r="Y157" s="31" t="s">
        <v>35</v>
      </c>
      <c r="Z157" s="31"/>
      <c r="AA157" s="31">
        <v>12</v>
      </c>
      <c r="AB157" s="32">
        <v>1</v>
      </c>
      <c r="AC157" s="33">
        <v>4</v>
      </c>
      <c r="AD157" s="31" t="s">
        <v>3218</v>
      </c>
      <c r="AE157" s="31" t="s">
        <v>67</v>
      </c>
      <c r="AF157" s="31" t="s">
        <v>40</v>
      </c>
      <c r="AG157" s="31">
        <v>24</v>
      </c>
      <c r="AH157" s="31">
        <v>-12</v>
      </c>
      <c r="AI157" s="29" t="b">
        <f t="shared" si="61"/>
        <v>0</v>
      </c>
      <c r="AJ157" s="29" t="b">
        <f t="shared" si="70"/>
        <v>1</v>
      </c>
      <c r="AK157" s="29" t="b">
        <f t="shared" si="71"/>
        <v>1</v>
      </c>
      <c r="AL157" s="29" t="b">
        <f t="shared" si="72"/>
        <v>0</v>
      </c>
      <c r="AM157" s="29" t="b">
        <f t="shared" si="73"/>
        <v>1</v>
      </c>
      <c r="AN157" s="29" t="b">
        <f t="shared" si="74"/>
        <v>0</v>
      </c>
      <c r="AO157" s="29" t="b">
        <f t="shared" si="75"/>
        <v>1</v>
      </c>
      <c r="AP157" s="29" t="b">
        <f t="shared" si="76"/>
        <v>1</v>
      </c>
      <c r="AQ157" s="29" t="b">
        <f t="shared" si="77"/>
        <v>0</v>
      </c>
      <c r="AR157" s="29" t="b">
        <f t="shared" si="78"/>
        <v>1</v>
      </c>
      <c r="AS157" s="29" t="b">
        <f t="shared" si="79"/>
        <v>1</v>
      </c>
      <c r="AT157" s="29" t="b">
        <f t="shared" si="80"/>
        <v>1</v>
      </c>
      <c r="AU157" s="29" t="b">
        <f t="shared" si="81"/>
        <v>0</v>
      </c>
      <c r="AV157" s="29" t="b">
        <f t="shared" si="82"/>
        <v>0</v>
      </c>
      <c r="AW157" s="29" t="s">
        <v>3667</v>
      </c>
      <c r="AX157" s="29" t="s">
        <v>3668</v>
      </c>
      <c r="AY157" s="29" t="s">
        <v>3259</v>
      </c>
    </row>
    <row r="158" spans="1:51" ht="45" customHeight="1" x14ac:dyDescent="0.25">
      <c r="A158" s="29">
        <f t="shared" si="83"/>
        <v>156</v>
      </c>
      <c r="B158" s="9">
        <v>1</v>
      </c>
      <c r="C158" s="10" t="s">
        <v>45</v>
      </c>
      <c r="D158" s="10"/>
      <c r="E158" s="10" t="s">
        <v>20</v>
      </c>
      <c r="F158" s="10">
        <v>24</v>
      </c>
      <c r="G158" s="10">
        <v>1</v>
      </c>
      <c r="H158" s="11">
        <v>0</v>
      </c>
      <c r="I158" s="10">
        <f t="shared" si="64"/>
        <v>1</v>
      </c>
      <c r="J158" s="10" t="str">
        <f t="shared" si="65"/>
        <v>doxapram</v>
      </c>
      <c r="K158" s="10">
        <f t="shared" si="85"/>
        <v>24</v>
      </c>
      <c r="L158" s="12" t="s">
        <v>35</v>
      </c>
      <c r="M158" s="10" t="str">
        <f t="shared" si="86"/>
        <v>glucose 5%</v>
      </c>
      <c r="N158" s="10">
        <f t="shared" si="87"/>
        <v>24</v>
      </c>
      <c r="O158" s="16">
        <f t="shared" si="88"/>
        <v>1</v>
      </c>
      <c r="P158" s="17">
        <v>1</v>
      </c>
      <c r="Q158" s="12" t="s">
        <v>3218</v>
      </c>
      <c r="R158" s="12" t="s">
        <v>67</v>
      </c>
      <c r="S158" s="12" t="s">
        <v>38</v>
      </c>
      <c r="T158" s="15">
        <f t="shared" si="84"/>
        <v>12</v>
      </c>
      <c r="U158" s="12">
        <v>12</v>
      </c>
      <c r="V158" s="30">
        <v>1</v>
      </c>
      <c r="W158" s="31" t="s">
        <v>45</v>
      </c>
      <c r="X158" s="31">
        <v>24</v>
      </c>
      <c r="Y158" s="31" t="s">
        <v>35</v>
      </c>
      <c r="Z158" s="31"/>
      <c r="AA158" s="31">
        <v>24</v>
      </c>
      <c r="AB158" s="32">
        <v>1</v>
      </c>
      <c r="AC158" s="33">
        <v>1</v>
      </c>
      <c r="AD158" s="31" t="s">
        <v>3218</v>
      </c>
      <c r="AE158" s="31" t="s">
        <v>67</v>
      </c>
      <c r="AF158" s="31" t="s">
        <v>38</v>
      </c>
      <c r="AG158" s="31">
        <v>12</v>
      </c>
      <c r="AH158" s="31">
        <v>12</v>
      </c>
      <c r="AI158" s="29" t="b">
        <f t="shared" si="61"/>
        <v>0</v>
      </c>
      <c r="AJ158" s="29" t="b">
        <f t="shared" si="70"/>
        <v>1</v>
      </c>
      <c r="AK158" s="29" t="b">
        <f t="shared" si="71"/>
        <v>1</v>
      </c>
      <c r="AL158" s="29" t="b">
        <f t="shared" si="72"/>
        <v>1</v>
      </c>
      <c r="AM158" s="29" t="b">
        <f t="shared" si="73"/>
        <v>1</v>
      </c>
      <c r="AN158" s="29" t="b">
        <f t="shared" si="74"/>
        <v>0</v>
      </c>
      <c r="AO158" s="29" t="b">
        <f t="shared" si="75"/>
        <v>1</v>
      </c>
      <c r="AP158" s="29" t="b">
        <f t="shared" si="76"/>
        <v>1</v>
      </c>
      <c r="AQ158" s="29" t="b">
        <f t="shared" si="77"/>
        <v>1</v>
      </c>
      <c r="AR158" s="29" t="b">
        <f t="shared" si="78"/>
        <v>1</v>
      </c>
      <c r="AS158" s="29" t="b">
        <f t="shared" si="79"/>
        <v>1</v>
      </c>
      <c r="AT158" s="29" t="b">
        <f t="shared" si="80"/>
        <v>1</v>
      </c>
      <c r="AU158" s="29" t="b">
        <f t="shared" si="81"/>
        <v>1</v>
      </c>
      <c r="AV158" s="29" t="b">
        <f t="shared" si="82"/>
        <v>1</v>
      </c>
      <c r="AW158" s="29" t="s">
        <v>3671</v>
      </c>
      <c r="AX158" s="29" t="s">
        <v>3672</v>
      </c>
      <c r="AY158" s="29" t="s">
        <v>3259</v>
      </c>
    </row>
    <row r="159" spans="1:51" ht="45" customHeight="1" x14ac:dyDescent="0.25">
      <c r="A159" s="29">
        <f t="shared" si="83"/>
        <v>157</v>
      </c>
      <c r="B159" s="9">
        <v>1</v>
      </c>
      <c r="C159" s="10" t="s">
        <v>45</v>
      </c>
      <c r="D159" s="10"/>
      <c r="E159" s="10"/>
      <c r="F159" s="10">
        <v>24</v>
      </c>
      <c r="G159" s="10">
        <v>1</v>
      </c>
      <c r="H159" s="11">
        <v>0</v>
      </c>
      <c r="I159" s="10">
        <f t="shared" si="64"/>
        <v>1</v>
      </c>
      <c r="J159" s="10" t="str">
        <f t="shared" si="65"/>
        <v>doxapram</v>
      </c>
      <c r="K159" s="10">
        <f t="shared" si="85"/>
        <v>24</v>
      </c>
      <c r="L159" s="12" t="s">
        <v>35</v>
      </c>
      <c r="M159" s="10" t="str">
        <f t="shared" si="86"/>
        <v/>
      </c>
      <c r="N159" s="10">
        <f t="shared" si="87"/>
        <v>24</v>
      </c>
      <c r="O159" s="16">
        <f t="shared" si="88"/>
        <v>1</v>
      </c>
      <c r="P159" s="17">
        <v>1</v>
      </c>
      <c r="Q159" s="12" t="s">
        <v>3218</v>
      </c>
      <c r="R159" s="12" t="s">
        <v>67</v>
      </c>
      <c r="S159" s="12" t="s">
        <v>38</v>
      </c>
      <c r="T159" s="15">
        <f t="shared" si="84"/>
        <v>12</v>
      </c>
      <c r="U159" s="12">
        <v>12</v>
      </c>
      <c r="V159" s="30">
        <v>1</v>
      </c>
      <c r="W159" s="31" t="s">
        <v>45</v>
      </c>
      <c r="X159" s="31">
        <v>48</v>
      </c>
      <c r="Y159" s="31" t="s">
        <v>35</v>
      </c>
      <c r="Z159" s="31"/>
      <c r="AA159" s="31">
        <v>24</v>
      </c>
      <c r="AB159" s="32">
        <v>1</v>
      </c>
      <c r="AC159" s="33">
        <v>2</v>
      </c>
      <c r="AD159" s="31" t="s">
        <v>3218</v>
      </c>
      <c r="AE159" s="31" t="s">
        <v>67</v>
      </c>
      <c r="AF159" s="31" t="s">
        <v>38</v>
      </c>
      <c r="AG159" s="31">
        <v>24</v>
      </c>
      <c r="AH159" s="31">
        <v>0</v>
      </c>
      <c r="AI159" s="29" t="b">
        <f t="shared" si="61"/>
        <v>0</v>
      </c>
      <c r="AJ159" s="29" t="b">
        <f t="shared" si="70"/>
        <v>1</v>
      </c>
      <c r="AK159" s="29" t="b">
        <f t="shared" si="71"/>
        <v>1</v>
      </c>
      <c r="AL159" s="29" t="b">
        <f t="shared" si="72"/>
        <v>0</v>
      </c>
      <c r="AM159" s="29" t="b">
        <f t="shared" si="73"/>
        <v>1</v>
      </c>
      <c r="AN159" s="29" t="b">
        <f t="shared" si="74"/>
        <v>1</v>
      </c>
      <c r="AO159" s="29" t="b">
        <f t="shared" si="75"/>
        <v>1</v>
      </c>
      <c r="AP159" s="29" t="b">
        <f t="shared" si="76"/>
        <v>1</v>
      </c>
      <c r="AQ159" s="29" t="b">
        <f t="shared" si="77"/>
        <v>0</v>
      </c>
      <c r="AR159" s="29" t="b">
        <f t="shared" si="78"/>
        <v>1</v>
      </c>
      <c r="AS159" s="29" t="b">
        <f t="shared" si="79"/>
        <v>1</v>
      </c>
      <c r="AT159" s="29" t="b">
        <f t="shared" si="80"/>
        <v>1</v>
      </c>
      <c r="AU159" s="29" t="b">
        <f t="shared" si="81"/>
        <v>0</v>
      </c>
      <c r="AV159" s="29" t="b">
        <f t="shared" si="82"/>
        <v>0</v>
      </c>
      <c r="AW159" s="29" t="s">
        <v>3673</v>
      </c>
      <c r="AX159" s="29" t="s">
        <v>3674</v>
      </c>
      <c r="AY159" s="29" t="s">
        <v>3259</v>
      </c>
    </row>
    <row r="160" spans="1:51" ht="45" customHeight="1" x14ac:dyDescent="0.25">
      <c r="A160" s="29">
        <f t="shared" si="83"/>
        <v>158</v>
      </c>
      <c r="B160" s="9">
        <v>0.5</v>
      </c>
      <c r="C160" s="10" t="s">
        <v>45</v>
      </c>
      <c r="D160" s="10"/>
      <c r="E160" s="10"/>
      <c r="F160" s="10"/>
      <c r="G160" s="10"/>
      <c r="H160" s="11">
        <v>0</v>
      </c>
      <c r="I160" s="10">
        <f t="shared" si="64"/>
        <v>0.5</v>
      </c>
      <c r="J160" s="10" t="str">
        <f t="shared" si="65"/>
        <v>doxapram</v>
      </c>
      <c r="K160" s="10">
        <f t="shared" si="85"/>
        <v>24</v>
      </c>
      <c r="L160" s="12" t="s">
        <v>35</v>
      </c>
      <c r="M160" s="10" t="str">
        <f t="shared" si="86"/>
        <v/>
      </c>
      <c r="N160" s="10">
        <f t="shared" si="87"/>
        <v>12</v>
      </c>
      <c r="O160" s="16">
        <f t="shared" si="88"/>
        <v>0.5</v>
      </c>
      <c r="P160" s="17">
        <v>2</v>
      </c>
      <c r="Q160" s="12" t="s">
        <v>3218</v>
      </c>
      <c r="R160" s="12" t="s">
        <v>67</v>
      </c>
      <c r="S160" s="12" t="s">
        <v>38</v>
      </c>
      <c r="T160" s="15">
        <f t="shared" si="84"/>
        <v>12</v>
      </c>
      <c r="U160" s="12">
        <v>0</v>
      </c>
      <c r="V160" s="30">
        <v>0.5</v>
      </c>
      <c r="W160" s="31" t="s">
        <v>45</v>
      </c>
      <c r="X160" s="31">
        <v>48</v>
      </c>
      <c r="Y160" s="31" t="s">
        <v>35</v>
      </c>
      <c r="Z160" s="31"/>
      <c r="AA160" s="31">
        <v>12</v>
      </c>
      <c r="AB160" s="32">
        <v>0.5</v>
      </c>
      <c r="AC160" s="33">
        <v>4</v>
      </c>
      <c r="AD160" s="31" t="s">
        <v>3218</v>
      </c>
      <c r="AE160" s="31" t="s">
        <v>67</v>
      </c>
      <c r="AF160" s="31" t="s">
        <v>38</v>
      </c>
      <c r="AG160" s="31">
        <v>24</v>
      </c>
      <c r="AH160" s="31">
        <v>-12</v>
      </c>
      <c r="AI160" s="29" t="b">
        <f t="shared" si="61"/>
        <v>0</v>
      </c>
      <c r="AJ160" s="29" t="b">
        <f t="shared" si="70"/>
        <v>1</v>
      </c>
      <c r="AK160" s="29" t="b">
        <f t="shared" si="71"/>
        <v>1</v>
      </c>
      <c r="AL160" s="29" t="b">
        <f t="shared" si="72"/>
        <v>0</v>
      </c>
      <c r="AM160" s="29" t="b">
        <f t="shared" si="73"/>
        <v>1</v>
      </c>
      <c r="AN160" s="29" t="b">
        <f t="shared" si="74"/>
        <v>1</v>
      </c>
      <c r="AO160" s="29" t="b">
        <f t="shared" si="75"/>
        <v>1</v>
      </c>
      <c r="AP160" s="29" t="b">
        <f t="shared" si="76"/>
        <v>1</v>
      </c>
      <c r="AQ160" s="29" t="b">
        <f t="shared" si="77"/>
        <v>0</v>
      </c>
      <c r="AR160" s="29" t="b">
        <f t="shared" si="78"/>
        <v>1</v>
      </c>
      <c r="AS160" s="29" t="b">
        <f t="shared" si="79"/>
        <v>1</v>
      </c>
      <c r="AT160" s="29" t="b">
        <f t="shared" si="80"/>
        <v>1</v>
      </c>
      <c r="AU160" s="29" t="b">
        <f t="shared" si="81"/>
        <v>0</v>
      </c>
      <c r="AV160" s="29" t="b">
        <f t="shared" si="82"/>
        <v>0</v>
      </c>
      <c r="AW160" s="29" t="s">
        <v>3675</v>
      </c>
      <c r="AX160" s="29" t="s">
        <v>3676</v>
      </c>
      <c r="AY160" s="29" t="s">
        <v>3259</v>
      </c>
    </row>
    <row r="161" spans="1:51" ht="45" customHeight="1" x14ac:dyDescent="0.25">
      <c r="A161" s="29">
        <f t="shared" si="83"/>
        <v>159</v>
      </c>
      <c r="B161" s="9">
        <v>5</v>
      </c>
      <c r="C161" s="10" t="s">
        <v>45</v>
      </c>
      <c r="D161" s="10"/>
      <c r="E161" s="10"/>
      <c r="F161" s="10"/>
      <c r="G161" s="10"/>
      <c r="H161" s="11">
        <v>0</v>
      </c>
      <c r="I161" s="10">
        <f t="shared" si="64"/>
        <v>5</v>
      </c>
      <c r="J161" s="10" t="str">
        <f t="shared" si="65"/>
        <v>doxapram</v>
      </c>
      <c r="K161" s="10">
        <f t="shared" si="85"/>
        <v>24</v>
      </c>
      <c r="L161" s="12" t="s">
        <v>35</v>
      </c>
      <c r="M161" s="10" t="str">
        <f t="shared" si="86"/>
        <v/>
      </c>
      <c r="N161" s="10">
        <f t="shared" si="87"/>
        <v>12</v>
      </c>
      <c r="O161" s="16">
        <f t="shared" si="88"/>
        <v>0.5</v>
      </c>
      <c r="P161" s="17">
        <v>0.2</v>
      </c>
      <c r="Q161" s="12" t="s">
        <v>3218</v>
      </c>
      <c r="R161" s="12" t="s">
        <v>67</v>
      </c>
      <c r="S161" s="12" t="s">
        <v>38</v>
      </c>
      <c r="T161" s="15">
        <f t="shared" si="84"/>
        <v>12</v>
      </c>
      <c r="U161" s="12">
        <v>0</v>
      </c>
      <c r="V161" s="30">
        <v>5</v>
      </c>
      <c r="W161" s="31" t="s">
        <v>45</v>
      </c>
      <c r="X161" s="31">
        <v>24</v>
      </c>
      <c r="Y161" s="31" t="s">
        <v>35</v>
      </c>
      <c r="Z161" s="31"/>
      <c r="AA161" s="31">
        <v>12</v>
      </c>
      <c r="AB161" s="32">
        <v>0.5</v>
      </c>
      <c r="AC161" s="33">
        <v>0.2</v>
      </c>
      <c r="AD161" s="31" t="s">
        <v>3218</v>
      </c>
      <c r="AE161" s="31" t="s">
        <v>67</v>
      </c>
      <c r="AF161" s="31" t="s">
        <v>38</v>
      </c>
      <c r="AG161" s="31">
        <v>12</v>
      </c>
      <c r="AH161" s="31">
        <v>0</v>
      </c>
      <c r="AI161" s="29" t="b">
        <f t="shared" si="61"/>
        <v>1</v>
      </c>
      <c r="AJ161" s="29" t="b">
        <f t="shared" si="70"/>
        <v>1</v>
      </c>
      <c r="AK161" s="29" t="b">
        <f t="shared" si="71"/>
        <v>1</v>
      </c>
      <c r="AL161" s="29" t="b">
        <f t="shared" si="72"/>
        <v>1</v>
      </c>
      <c r="AM161" s="29" t="b">
        <f t="shared" si="73"/>
        <v>1</v>
      </c>
      <c r="AN161" s="29" t="b">
        <f t="shared" si="74"/>
        <v>1</v>
      </c>
      <c r="AO161" s="29" t="b">
        <f t="shared" si="75"/>
        <v>1</v>
      </c>
      <c r="AP161" s="29" t="b">
        <f t="shared" si="76"/>
        <v>1</v>
      </c>
      <c r="AQ161" s="29" t="b">
        <f t="shared" si="77"/>
        <v>1</v>
      </c>
      <c r="AR161" s="29" t="b">
        <f t="shared" si="78"/>
        <v>1</v>
      </c>
      <c r="AS161" s="29" t="b">
        <f t="shared" si="79"/>
        <v>1</v>
      </c>
      <c r="AT161" s="29" t="b">
        <f t="shared" si="80"/>
        <v>1</v>
      </c>
      <c r="AU161" s="29" t="b">
        <f t="shared" si="81"/>
        <v>1</v>
      </c>
      <c r="AV161" s="29" t="b">
        <f t="shared" si="82"/>
        <v>1</v>
      </c>
      <c r="AW161" s="29" t="s">
        <v>3475</v>
      </c>
      <c r="AX161" s="29" t="s">
        <v>3677</v>
      </c>
      <c r="AY161" s="29" t="s">
        <v>3259</v>
      </c>
    </row>
    <row r="162" spans="1:51" ht="45" customHeight="1" x14ac:dyDescent="0.25">
      <c r="A162" s="29">
        <f t="shared" si="83"/>
        <v>160</v>
      </c>
      <c r="B162" s="9">
        <v>0.5</v>
      </c>
      <c r="C162" s="10" t="s">
        <v>45</v>
      </c>
      <c r="D162" s="10">
        <v>6</v>
      </c>
      <c r="E162" s="10"/>
      <c r="F162" s="10"/>
      <c r="G162" s="10"/>
      <c r="H162" s="11" t="s">
        <v>3222</v>
      </c>
      <c r="I162" s="10">
        <f t="shared" si="64"/>
        <v>0.5</v>
      </c>
      <c r="J162" s="10" t="str">
        <f t="shared" si="65"/>
        <v>doxapram</v>
      </c>
      <c r="K162" s="10">
        <f t="shared" si="85"/>
        <v>6</v>
      </c>
      <c r="L162" s="12" t="s">
        <v>35</v>
      </c>
      <c r="M162" s="10" t="str">
        <f t="shared" si="86"/>
        <v/>
      </c>
      <c r="N162" s="10">
        <f t="shared" si="87"/>
        <v>12</v>
      </c>
      <c r="O162" s="16">
        <f t="shared" si="88"/>
        <v>0.5</v>
      </c>
      <c r="P162" s="17">
        <v>0.5</v>
      </c>
      <c r="Q162" s="12" t="s">
        <v>3218</v>
      </c>
      <c r="R162" s="12" t="s">
        <v>67</v>
      </c>
      <c r="S162" s="12" t="s">
        <v>38</v>
      </c>
      <c r="T162" s="15">
        <f t="shared" si="84"/>
        <v>3</v>
      </c>
      <c r="U162" s="12">
        <v>9</v>
      </c>
      <c r="V162" s="30">
        <v>0.5</v>
      </c>
      <c r="W162" s="31" t="s">
        <v>45</v>
      </c>
      <c r="X162" s="31">
        <v>6</v>
      </c>
      <c r="Y162" s="31" t="s">
        <v>35</v>
      </c>
      <c r="Z162" s="31"/>
      <c r="AA162" s="31">
        <v>12</v>
      </c>
      <c r="AB162" s="32">
        <v>0.5</v>
      </c>
      <c r="AC162" s="33">
        <v>0.5</v>
      </c>
      <c r="AD162" s="31" t="s">
        <v>3218</v>
      </c>
      <c r="AE162" s="31" t="s">
        <v>67</v>
      </c>
      <c r="AF162" s="31" t="s">
        <v>38</v>
      </c>
      <c r="AG162" s="31">
        <v>3</v>
      </c>
      <c r="AH162" s="31">
        <v>9</v>
      </c>
      <c r="AI162" s="29" t="b">
        <f t="shared" si="61"/>
        <v>1</v>
      </c>
      <c r="AJ162" s="29" t="b">
        <f t="shared" si="70"/>
        <v>1</v>
      </c>
      <c r="AK162" s="29" t="b">
        <f t="shared" si="71"/>
        <v>1</v>
      </c>
      <c r="AL162" s="29" t="b">
        <f t="shared" si="72"/>
        <v>1</v>
      </c>
      <c r="AM162" s="29" t="b">
        <f t="shared" si="73"/>
        <v>1</v>
      </c>
      <c r="AN162" s="29" t="b">
        <f t="shared" si="74"/>
        <v>1</v>
      </c>
      <c r="AO162" s="29" t="b">
        <f t="shared" si="75"/>
        <v>1</v>
      </c>
      <c r="AP162" s="29" t="b">
        <f t="shared" si="76"/>
        <v>1</v>
      </c>
      <c r="AQ162" s="29" t="b">
        <f t="shared" si="77"/>
        <v>1</v>
      </c>
      <c r="AR162" s="29" t="b">
        <f t="shared" si="78"/>
        <v>1</v>
      </c>
      <c r="AS162" s="29" t="b">
        <f t="shared" si="79"/>
        <v>1</v>
      </c>
      <c r="AT162" s="29" t="b">
        <f t="shared" si="80"/>
        <v>1</v>
      </c>
      <c r="AU162" s="29" t="b">
        <f t="shared" si="81"/>
        <v>1</v>
      </c>
      <c r="AV162" s="29" t="b">
        <f t="shared" si="82"/>
        <v>1</v>
      </c>
      <c r="AW162" s="29" t="s">
        <v>3264</v>
      </c>
      <c r="AX162" s="29" t="s">
        <v>3678</v>
      </c>
      <c r="AY162" s="29" t="s">
        <v>3259</v>
      </c>
    </row>
    <row r="163" spans="1:51" ht="45" customHeight="1" x14ac:dyDescent="0.25">
      <c r="A163" s="29">
        <f t="shared" si="83"/>
        <v>161</v>
      </c>
      <c r="B163" s="9">
        <v>5</v>
      </c>
      <c r="C163" s="10" t="s">
        <v>45</v>
      </c>
      <c r="D163" s="10">
        <v>240</v>
      </c>
      <c r="E163" s="10"/>
      <c r="F163" s="10"/>
      <c r="G163" s="10"/>
      <c r="H163" s="11" t="s">
        <v>3222</v>
      </c>
      <c r="I163" s="10">
        <f t="shared" si="64"/>
        <v>5</v>
      </c>
      <c r="J163" s="10" t="str">
        <f t="shared" si="65"/>
        <v>doxapram</v>
      </c>
      <c r="K163" s="10">
        <f t="shared" si="85"/>
        <v>240</v>
      </c>
      <c r="L163" s="12" t="s">
        <v>35</v>
      </c>
      <c r="M163" s="10" t="str">
        <f t="shared" si="86"/>
        <v/>
      </c>
      <c r="N163" s="10">
        <f t="shared" si="87"/>
        <v>12</v>
      </c>
      <c r="O163" s="16">
        <f t="shared" si="88"/>
        <v>0.5</v>
      </c>
      <c r="P163" s="17">
        <v>2</v>
      </c>
      <c r="Q163" s="12" t="s">
        <v>3218</v>
      </c>
      <c r="R163" s="12" t="s">
        <v>67</v>
      </c>
      <c r="S163" s="12" t="s">
        <v>38</v>
      </c>
      <c r="T163" s="15">
        <f t="shared" si="84"/>
        <v>120</v>
      </c>
      <c r="U163" s="12">
        <v>-108</v>
      </c>
      <c r="V163" s="30">
        <v>5</v>
      </c>
      <c r="W163" s="31" t="s">
        <v>45</v>
      </c>
      <c r="X163" s="31">
        <v>24</v>
      </c>
      <c r="Y163" s="31" t="s">
        <v>35</v>
      </c>
      <c r="Z163" s="31"/>
      <c r="AA163" s="31">
        <v>12</v>
      </c>
      <c r="AB163" s="32">
        <v>0.5</v>
      </c>
      <c r="AC163" s="33">
        <v>0.2</v>
      </c>
      <c r="AD163" s="31" t="s">
        <v>3218</v>
      </c>
      <c r="AE163" s="31" t="s">
        <v>67</v>
      </c>
      <c r="AF163" s="31" t="s">
        <v>38</v>
      </c>
      <c r="AG163" s="31">
        <v>12</v>
      </c>
      <c r="AH163" s="31">
        <v>0</v>
      </c>
      <c r="AI163" s="29" t="b">
        <f t="shared" si="61"/>
        <v>0</v>
      </c>
      <c r="AJ163" s="29" t="b">
        <f t="shared" si="70"/>
        <v>1</v>
      </c>
      <c r="AK163" s="29" t="b">
        <f t="shared" si="71"/>
        <v>1</v>
      </c>
      <c r="AL163" s="29" t="b">
        <f t="shared" si="72"/>
        <v>0</v>
      </c>
      <c r="AM163" s="29" t="b">
        <f t="shared" si="73"/>
        <v>1</v>
      </c>
      <c r="AN163" s="29" t="b">
        <f t="shared" si="74"/>
        <v>1</v>
      </c>
      <c r="AO163" s="29" t="b">
        <f t="shared" si="75"/>
        <v>1</v>
      </c>
      <c r="AP163" s="29" t="b">
        <f t="shared" si="76"/>
        <v>1</v>
      </c>
      <c r="AQ163" s="29" t="b">
        <f t="shared" si="77"/>
        <v>0</v>
      </c>
      <c r="AR163" s="29" t="b">
        <f t="shared" si="78"/>
        <v>1</v>
      </c>
      <c r="AS163" s="29" t="b">
        <f t="shared" si="79"/>
        <v>1</v>
      </c>
      <c r="AT163" s="29" t="b">
        <f t="shared" si="80"/>
        <v>1</v>
      </c>
      <c r="AU163" s="29" t="b">
        <f t="shared" si="81"/>
        <v>0</v>
      </c>
      <c r="AV163" s="29" t="b">
        <f t="shared" si="82"/>
        <v>0</v>
      </c>
      <c r="AW163" s="29" t="s">
        <v>3475</v>
      </c>
      <c r="AX163" s="29" t="s">
        <v>3677</v>
      </c>
      <c r="AY163" s="29" t="s">
        <v>3259</v>
      </c>
    </row>
    <row r="164" spans="1:51" ht="45" customHeight="1" x14ac:dyDescent="0.25">
      <c r="A164" s="29">
        <f t="shared" si="83"/>
        <v>162</v>
      </c>
      <c r="B164" s="9">
        <v>1</v>
      </c>
      <c r="C164" s="10" t="s">
        <v>46</v>
      </c>
      <c r="D164" s="10"/>
      <c r="E164" s="10"/>
      <c r="F164" s="10"/>
      <c r="G164" s="10"/>
      <c r="H164" s="11">
        <v>41.67</v>
      </c>
      <c r="I164" s="10">
        <f t="shared" si="64"/>
        <v>1</v>
      </c>
      <c r="J164" s="10" t="str">
        <f t="shared" si="65"/>
        <v>epoprostenol</v>
      </c>
      <c r="K164" s="10">
        <f>IF(D164="",0.06,D164)</f>
        <v>0.06</v>
      </c>
      <c r="L164" s="12" t="s">
        <v>35</v>
      </c>
      <c r="M164" s="10" t="str">
        <f t="shared" si="86"/>
        <v/>
      </c>
      <c r="N164" s="10">
        <f t="shared" si="87"/>
        <v>12</v>
      </c>
      <c r="O164" s="16">
        <f t="shared" si="88"/>
        <v>0.5</v>
      </c>
      <c r="P164" s="14">
        <v>42</v>
      </c>
      <c r="Q164" s="12" t="s">
        <v>3215</v>
      </c>
      <c r="R164" s="12" t="s">
        <v>68</v>
      </c>
      <c r="S164" s="12" t="s">
        <v>38</v>
      </c>
      <c r="T164" s="15">
        <f t="shared" ref="T164:T183" si="89">K164/0.01</f>
        <v>6</v>
      </c>
      <c r="U164" s="12">
        <v>6</v>
      </c>
      <c r="V164" s="30">
        <v>1</v>
      </c>
      <c r="W164" s="31" t="s">
        <v>46</v>
      </c>
      <c r="X164" s="31">
        <v>0.06</v>
      </c>
      <c r="Y164" s="31" t="s">
        <v>35</v>
      </c>
      <c r="Z164" s="31"/>
      <c r="AA164" s="31">
        <v>12</v>
      </c>
      <c r="AB164" s="32">
        <v>0.5</v>
      </c>
      <c r="AC164" s="33">
        <v>42</v>
      </c>
      <c r="AD164" s="31" t="s">
        <v>3215</v>
      </c>
      <c r="AE164" s="31" t="s">
        <v>68</v>
      </c>
      <c r="AF164" s="31" t="s">
        <v>38</v>
      </c>
      <c r="AG164" s="31">
        <v>6</v>
      </c>
      <c r="AH164" s="31">
        <v>6</v>
      </c>
      <c r="AI164" s="29" t="b">
        <f t="shared" si="61"/>
        <v>1</v>
      </c>
      <c r="AJ164" s="29" t="b">
        <f t="shared" si="70"/>
        <v>1</v>
      </c>
      <c r="AK164" s="29" t="b">
        <f t="shared" si="71"/>
        <v>1</v>
      </c>
      <c r="AL164" s="29" t="b">
        <f t="shared" si="72"/>
        <v>1</v>
      </c>
      <c r="AM164" s="29" t="b">
        <f t="shared" si="73"/>
        <v>1</v>
      </c>
      <c r="AN164" s="29" t="b">
        <f t="shared" si="74"/>
        <v>1</v>
      </c>
      <c r="AO164" s="29" t="b">
        <f t="shared" si="75"/>
        <v>1</v>
      </c>
      <c r="AP164" s="29" t="b">
        <f t="shared" si="76"/>
        <v>1</v>
      </c>
      <c r="AQ164" s="29" t="b">
        <f t="shared" si="77"/>
        <v>1</v>
      </c>
      <c r="AR164" s="29" t="b">
        <f t="shared" si="78"/>
        <v>1</v>
      </c>
      <c r="AS164" s="29" t="b">
        <f t="shared" si="79"/>
        <v>1</v>
      </c>
      <c r="AT164" s="29" t="b">
        <f t="shared" si="80"/>
        <v>1</v>
      </c>
      <c r="AU164" s="29" t="b">
        <f t="shared" si="81"/>
        <v>1</v>
      </c>
      <c r="AV164" s="29" t="b">
        <f t="shared" si="82"/>
        <v>1</v>
      </c>
      <c r="AW164" s="29" t="s">
        <v>3385</v>
      </c>
      <c r="AX164" s="29" t="s">
        <v>3679</v>
      </c>
      <c r="AY164" s="29" t="s">
        <v>3265</v>
      </c>
    </row>
    <row r="165" spans="1:51" ht="45" customHeight="1" x14ac:dyDescent="0.25">
      <c r="A165" s="29">
        <f t="shared" si="83"/>
        <v>163</v>
      </c>
      <c r="B165" s="9">
        <v>1</v>
      </c>
      <c r="C165" s="10" t="s">
        <v>46</v>
      </c>
      <c r="D165" s="10">
        <v>0.01</v>
      </c>
      <c r="E165" s="10"/>
      <c r="F165" s="10"/>
      <c r="G165" s="10"/>
      <c r="H165" s="11" t="s">
        <v>3222</v>
      </c>
      <c r="I165" s="10">
        <f t="shared" si="64"/>
        <v>1</v>
      </c>
      <c r="J165" s="10" t="str">
        <f t="shared" si="65"/>
        <v>epoprostenol</v>
      </c>
      <c r="K165" s="10">
        <f t="shared" ref="K165:K183" si="90">IF(D165="",0.06,D165)</f>
        <v>0.01</v>
      </c>
      <c r="L165" s="12" t="s">
        <v>35</v>
      </c>
      <c r="M165" s="10" t="str">
        <f t="shared" si="86"/>
        <v/>
      </c>
      <c r="N165" s="10">
        <f t="shared" si="87"/>
        <v>12</v>
      </c>
      <c r="O165" s="16">
        <f t="shared" si="88"/>
        <v>0.5</v>
      </c>
      <c r="P165" s="14">
        <v>6.9</v>
      </c>
      <c r="Q165" s="12" t="s">
        <v>3215</v>
      </c>
      <c r="R165" s="12" t="s">
        <v>68</v>
      </c>
      <c r="S165" s="12" t="s">
        <v>38</v>
      </c>
      <c r="T165" s="15">
        <f t="shared" si="89"/>
        <v>1</v>
      </c>
      <c r="U165" s="12">
        <v>11</v>
      </c>
      <c r="V165" s="30">
        <v>1</v>
      </c>
      <c r="W165" s="31" t="s">
        <v>46</v>
      </c>
      <c r="X165" s="31">
        <v>0.06</v>
      </c>
      <c r="Y165" s="31" t="s">
        <v>35</v>
      </c>
      <c r="Z165" s="31"/>
      <c r="AA165" s="31">
        <v>12</v>
      </c>
      <c r="AB165" s="32">
        <v>0.5</v>
      </c>
      <c r="AC165" s="33">
        <v>42</v>
      </c>
      <c r="AD165" s="31" t="s">
        <v>3215</v>
      </c>
      <c r="AE165" s="31" t="s">
        <v>68</v>
      </c>
      <c r="AF165" s="31" t="s">
        <v>38</v>
      </c>
      <c r="AG165" s="31">
        <v>6</v>
      </c>
      <c r="AH165" s="31">
        <v>6</v>
      </c>
      <c r="AI165" s="29" t="b">
        <f t="shared" si="61"/>
        <v>0</v>
      </c>
      <c r="AJ165" s="29" t="b">
        <f t="shared" si="70"/>
        <v>1</v>
      </c>
      <c r="AK165" s="29" t="b">
        <f t="shared" si="71"/>
        <v>1</v>
      </c>
      <c r="AL165" s="29" t="b">
        <f t="shared" si="72"/>
        <v>0</v>
      </c>
      <c r="AM165" s="29" t="b">
        <f t="shared" si="73"/>
        <v>1</v>
      </c>
      <c r="AN165" s="29" t="b">
        <f t="shared" si="74"/>
        <v>1</v>
      </c>
      <c r="AO165" s="29" t="b">
        <f t="shared" si="75"/>
        <v>1</v>
      </c>
      <c r="AP165" s="29" t="b">
        <f t="shared" si="76"/>
        <v>1</v>
      </c>
      <c r="AQ165" s="29" t="b">
        <f t="shared" si="77"/>
        <v>0</v>
      </c>
      <c r="AR165" s="29" t="b">
        <f t="shared" si="78"/>
        <v>1</v>
      </c>
      <c r="AS165" s="29" t="b">
        <f t="shared" si="79"/>
        <v>1</v>
      </c>
      <c r="AT165" s="29" t="b">
        <f t="shared" si="80"/>
        <v>1</v>
      </c>
      <c r="AU165" s="29" t="b">
        <f t="shared" si="81"/>
        <v>0</v>
      </c>
      <c r="AV165" s="29" t="b">
        <f t="shared" si="82"/>
        <v>0</v>
      </c>
      <c r="AW165" s="29" t="s">
        <v>3385</v>
      </c>
      <c r="AX165" s="29" t="s">
        <v>3679</v>
      </c>
      <c r="AY165" s="29" t="s">
        <v>3265</v>
      </c>
    </row>
    <row r="166" spans="1:51" ht="45" customHeight="1" x14ac:dyDescent="0.25">
      <c r="A166" s="29">
        <f t="shared" si="83"/>
        <v>164</v>
      </c>
      <c r="B166" s="9">
        <v>1</v>
      </c>
      <c r="C166" s="10" t="s">
        <v>46</v>
      </c>
      <c r="D166" s="10">
        <v>0.01</v>
      </c>
      <c r="E166" s="10" t="s">
        <v>20</v>
      </c>
      <c r="F166" s="10"/>
      <c r="G166" s="10"/>
      <c r="H166" s="11" t="s">
        <v>3222</v>
      </c>
      <c r="I166" s="10">
        <f t="shared" si="64"/>
        <v>1</v>
      </c>
      <c r="J166" s="10" t="str">
        <f t="shared" si="65"/>
        <v>epoprostenol</v>
      </c>
      <c r="K166" s="10">
        <f t="shared" si="90"/>
        <v>0.01</v>
      </c>
      <c r="L166" s="12" t="s">
        <v>35</v>
      </c>
      <c r="M166" s="10" t="str">
        <f t="shared" si="86"/>
        <v>glucose 5%</v>
      </c>
      <c r="N166" s="10">
        <f t="shared" si="87"/>
        <v>12</v>
      </c>
      <c r="O166" s="16">
        <f t="shared" si="88"/>
        <v>0.5</v>
      </c>
      <c r="P166" s="14">
        <v>6.9</v>
      </c>
      <c r="Q166" s="12" t="s">
        <v>3215</v>
      </c>
      <c r="R166" s="12" t="s">
        <v>68</v>
      </c>
      <c r="S166" s="12" t="s">
        <v>38</v>
      </c>
      <c r="T166" s="15">
        <f t="shared" si="89"/>
        <v>1</v>
      </c>
      <c r="U166" s="12">
        <v>11</v>
      </c>
      <c r="V166" s="30">
        <v>1</v>
      </c>
      <c r="W166" s="31" t="s">
        <v>46</v>
      </c>
      <c r="X166" s="31">
        <v>0.06</v>
      </c>
      <c r="Y166" s="31" t="s">
        <v>35</v>
      </c>
      <c r="Z166" s="31"/>
      <c r="AA166" s="31">
        <v>12</v>
      </c>
      <c r="AB166" s="32">
        <v>0.5</v>
      </c>
      <c r="AC166" s="33">
        <v>42</v>
      </c>
      <c r="AD166" s="31" t="s">
        <v>3215</v>
      </c>
      <c r="AE166" s="31" t="s">
        <v>68</v>
      </c>
      <c r="AF166" s="31" t="s">
        <v>38</v>
      </c>
      <c r="AG166" s="31">
        <v>6</v>
      </c>
      <c r="AH166" s="31">
        <v>6</v>
      </c>
      <c r="AI166" s="29" t="b">
        <f t="shared" ref="AI166:AI229" si="91">AND(AJ166:AV166)</f>
        <v>0</v>
      </c>
      <c r="AJ166" s="29" t="b">
        <f t="shared" si="70"/>
        <v>1</v>
      </c>
      <c r="AK166" s="29" t="b">
        <f t="shared" si="71"/>
        <v>1</v>
      </c>
      <c r="AL166" s="29" t="b">
        <f t="shared" si="72"/>
        <v>0</v>
      </c>
      <c r="AM166" s="29" t="b">
        <f t="shared" si="73"/>
        <v>1</v>
      </c>
      <c r="AN166" s="29" t="b">
        <f t="shared" si="74"/>
        <v>0</v>
      </c>
      <c r="AO166" s="29" t="b">
        <f t="shared" si="75"/>
        <v>1</v>
      </c>
      <c r="AP166" s="29" t="b">
        <f t="shared" si="76"/>
        <v>1</v>
      </c>
      <c r="AQ166" s="29" t="b">
        <f t="shared" si="77"/>
        <v>0</v>
      </c>
      <c r="AR166" s="29" t="b">
        <f t="shared" si="78"/>
        <v>1</v>
      </c>
      <c r="AS166" s="29" t="b">
        <f t="shared" si="79"/>
        <v>1</v>
      </c>
      <c r="AT166" s="29" t="b">
        <f t="shared" si="80"/>
        <v>1</v>
      </c>
      <c r="AU166" s="29" t="b">
        <f t="shared" si="81"/>
        <v>0</v>
      </c>
      <c r="AV166" s="29" t="b">
        <f t="shared" si="82"/>
        <v>0</v>
      </c>
      <c r="AW166" s="29" t="s">
        <v>3385</v>
      </c>
      <c r="AX166" s="29" t="s">
        <v>3679</v>
      </c>
      <c r="AY166" s="29" t="s">
        <v>3265</v>
      </c>
    </row>
    <row r="167" spans="1:51" ht="45" customHeight="1" x14ac:dyDescent="0.25">
      <c r="A167" s="29">
        <f t="shared" si="83"/>
        <v>165</v>
      </c>
      <c r="B167" s="9">
        <v>1</v>
      </c>
      <c r="C167" s="10" t="s">
        <v>46</v>
      </c>
      <c r="D167" s="10">
        <v>0.01</v>
      </c>
      <c r="E167" s="10" t="s">
        <v>20</v>
      </c>
      <c r="F167" s="10"/>
      <c r="G167" s="10">
        <v>1</v>
      </c>
      <c r="H167" s="11" t="s">
        <v>3222</v>
      </c>
      <c r="I167" s="10">
        <f t="shared" si="64"/>
        <v>1</v>
      </c>
      <c r="J167" s="10" t="str">
        <f t="shared" si="65"/>
        <v>epoprostenol</v>
      </c>
      <c r="K167" s="10">
        <f t="shared" si="90"/>
        <v>0.01</v>
      </c>
      <c r="L167" s="12" t="s">
        <v>35</v>
      </c>
      <c r="M167" s="10" t="str">
        <f t="shared" si="86"/>
        <v>glucose 5%</v>
      </c>
      <c r="N167" s="10">
        <f t="shared" si="87"/>
        <v>12</v>
      </c>
      <c r="O167" s="16">
        <f t="shared" si="88"/>
        <v>1</v>
      </c>
      <c r="P167" s="14">
        <v>14</v>
      </c>
      <c r="Q167" s="12" t="s">
        <v>3215</v>
      </c>
      <c r="R167" s="12" t="s">
        <v>68</v>
      </c>
      <c r="S167" s="12" t="s">
        <v>40</v>
      </c>
      <c r="T167" s="15">
        <f t="shared" si="89"/>
        <v>1</v>
      </c>
      <c r="U167" s="12">
        <v>11</v>
      </c>
      <c r="V167" s="30">
        <v>1</v>
      </c>
      <c r="W167" s="31" t="s">
        <v>46</v>
      </c>
      <c r="X167" s="31">
        <v>0.06</v>
      </c>
      <c r="Y167" s="31" t="s">
        <v>35</v>
      </c>
      <c r="Z167" s="31"/>
      <c r="AA167" s="31">
        <v>12</v>
      </c>
      <c r="AB167" s="32">
        <v>1</v>
      </c>
      <c r="AC167" s="33">
        <v>83</v>
      </c>
      <c r="AD167" s="31" t="s">
        <v>3215</v>
      </c>
      <c r="AE167" s="31" t="s">
        <v>68</v>
      </c>
      <c r="AF167" s="31" t="s">
        <v>40</v>
      </c>
      <c r="AG167" s="31">
        <v>6</v>
      </c>
      <c r="AH167" s="31">
        <v>6</v>
      </c>
      <c r="AI167" s="29" t="b">
        <f t="shared" si="91"/>
        <v>0</v>
      </c>
      <c r="AJ167" s="29" t="b">
        <f t="shared" si="70"/>
        <v>1</v>
      </c>
      <c r="AK167" s="29" t="b">
        <f t="shared" si="71"/>
        <v>1</v>
      </c>
      <c r="AL167" s="29" t="b">
        <f t="shared" si="72"/>
        <v>0</v>
      </c>
      <c r="AM167" s="29" t="b">
        <f t="shared" si="73"/>
        <v>1</v>
      </c>
      <c r="AN167" s="29" t="b">
        <f t="shared" si="74"/>
        <v>0</v>
      </c>
      <c r="AO167" s="29" t="b">
        <f t="shared" si="75"/>
        <v>1</v>
      </c>
      <c r="AP167" s="29" t="b">
        <f t="shared" si="76"/>
        <v>1</v>
      </c>
      <c r="AQ167" s="29" t="b">
        <f t="shared" si="77"/>
        <v>0</v>
      </c>
      <c r="AR167" s="29" t="b">
        <f t="shared" si="78"/>
        <v>1</v>
      </c>
      <c r="AS167" s="29" t="b">
        <f t="shared" si="79"/>
        <v>1</v>
      </c>
      <c r="AT167" s="29" t="b">
        <f t="shared" si="80"/>
        <v>1</v>
      </c>
      <c r="AU167" s="29" t="b">
        <f t="shared" si="81"/>
        <v>0</v>
      </c>
      <c r="AV167" s="29" t="b">
        <f t="shared" si="82"/>
        <v>0</v>
      </c>
      <c r="AW167" s="29" t="s">
        <v>3477</v>
      </c>
      <c r="AX167" s="29" t="s">
        <v>3680</v>
      </c>
      <c r="AY167" s="29" t="s">
        <v>3265</v>
      </c>
    </row>
    <row r="168" spans="1:51" ht="45" customHeight="1" x14ac:dyDescent="0.25">
      <c r="A168" s="29">
        <f t="shared" si="83"/>
        <v>166</v>
      </c>
      <c r="B168" s="9">
        <v>1</v>
      </c>
      <c r="C168" s="10" t="s">
        <v>46</v>
      </c>
      <c r="D168" s="10">
        <v>0.01</v>
      </c>
      <c r="E168" s="10" t="s">
        <v>20</v>
      </c>
      <c r="F168" s="10">
        <v>24</v>
      </c>
      <c r="G168" s="10"/>
      <c r="H168" s="11" t="s">
        <v>3222</v>
      </c>
      <c r="I168" s="10">
        <f t="shared" si="64"/>
        <v>1</v>
      </c>
      <c r="J168" s="10" t="str">
        <f t="shared" si="65"/>
        <v>epoprostenol</v>
      </c>
      <c r="K168" s="10">
        <f t="shared" si="90"/>
        <v>0.01</v>
      </c>
      <c r="L168" s="12" t="s">
        <v>35</v>
      </c>
      <c r="M168" s="10" t="str">
        <f t="shared" si="86"/>
        <v>glucose 5%</v>
      </c>
      <c r="N168" s="10">
        <f t="shared" si="87"/>
        <v>24</v>
      </c>
      <c r="O168" s="16">
        <f t="shared" si="88"/>
        <v>0.5</v>
      </c>
      <c r="P168" s="14">
        <v>3.5</v>
      </c>
      <c r="Q168" s="12" t="s">
        <v>3215</v>
      </c>
      <c r="R168" s="12" t="s">
        <v>68</v>
      </c>
      <c r="S168" s="12" t="s">
        <v>39</v>
      </c>
      <c r="T168" s="15">
        <f t="shared" si="89"/>
        <v>1</v>
      </c>
      <c r="U168" s="12">
        <v>23</v>
      </c>
      <c r="V168" s="30">
        <v>1</v>
      </c>
      <c r="W168" s="31" t="s">
        <v>46</v>
      </c>
      <c r="X168" s="31">
        <v>0.06</v>
      </c>
      <c r="Y168" s="31" t="s">
        <v>35</v>
      </c>
      <c r="Z168" s="31"/>
      <c r="AA168" s="31">
        <v>24</v>
      </c>
      <c r="AB168" s="32">
        <v>0.5</v>
      </c>
      <c r="AC168" s="33">
        <v>21</v>
      </c>
      <c r="AD168" s="31" t="s">
        <v>3215</v>
      </c>
      <c r="AE168" s="31" t="s">
        <v>68</v>
      </c>
      <c r="AF168" s="31" t="s">
        <v>39</v>
      </c>
      <c r="AG168" s="31">
        <v>6</v>
      </c>
      <c r="AH168" s="31">
        <v>18</v>
      </c>
      <c r="AI168" s="29" t="b">
        <f t="shared" si="91"/>
        <v>0</v>
      </c>
      <c r="AJ168" s="29" t="b">
        <f t="shared" si="70"/>
        <v>1</v>
      </c>
      <c r="AK168" s="29" t="b">
        <f t="shared" si="71"/>
        <v>1</v>
      </c>
      <c r="AL168" s="29" t="b">
        <f t="shared" si="72"/>
        <v>0</v>
      </c>
      <c r="AM168" s="29" t="b">
        <f t="shared" si="73"/>
        <v>1</v>
      </c>
      <c r="AN168" s="29" t="b">
        <f t="shared" si="74"/>
        <v>0</v>
      </c>
      <c r="AO168" s="29" t="b">
        <f t="shared" si="75"/>
        <v>1</v>
      </c>
      <c r="AP168" s="29" t="b">
        <f t="shared" si="76"/>
        <v>1</v>
      </c>
      <c r="AQ168" s="29" t="b">
        <f t="shared" si="77"/>
        <v>0</v>
      </c>
      <c r="AR168" s="29" t="b">
        <f t="shared" si="78"/>
        <v>1</v>
      </c>
      <c r="AS168" s="29" t="b">
        <f t="shared" si="79"/>
        <v>1</v>
      </c>
      <c r="AT168" s="29" t="b">
        <f t="shared" si="80"/>
        <v>1</v>
      </c>
      <c r="AU168" s="29" t="b">
        <f t="shared" si="81"/>
        <v>0</v>
      </c>
      <c r="AV168" s="29" t="b">
        <f t="shared" si="82"/>
        <v>0</v>
      </c>
      <c r="AW168" s="29" t="s">
        <v>3476</v>
      </c>
      <c r="AX168" s="29" t="s">
        <v>3681</v>
      </c>
      <c r="AY168" s="29" t="s">
        <v>3265</v>
      </c>
    </row>
    <row r="169" spans="1:51" ht="45" customHeight="1" x14ac:dyDescent="0.25">
      <c r="A169" s="29">
        <f t="shared" si="83"/>
        <v>167</v>
      </c>
      <c r="B169" s="9">
        <v>1</v>
      </c>
      <c r="C169" s="10" t="s">
        <v>46</v>
      </c>
      <c r="D169" s="10">
        <v>0.01</v>
      </c>
      <c r="E169" s="10" t="s">
        <v>20</v>
      </c>
      <c r="F169" s="10">
        <v>24</v>
      </c>
      <c r="G169" s="10">
        <v>1</v>
      </c>
      <c r="H169" s="11" t="s">
        <v>3222</v>
      </c>
      <c r="I169" s="10">
        <f t="shared" si="64"/>
        <v>1</v>
      </c>
      <c r="J169" s="10" t="str">
        <f t="shared" si="65"/>
        <v>epoprostenol</v>
      </c>
      <c r="K169" s="10">
        <f t="shared" si="90"/>
        <v>0.01</v>
      </c>
      <c r="L169" s="12" t="s">
        <v>35</v>
      </c>
      <c r="M169" s="10" t="str">
        <f t="shared" si="86"/>
        <v>glucose 5%</v>
      </c>
      <c r="N169" s="10">
        <f t="shared" si="87"/>
        <v>24</v>
      </c>
      <c r="O169" s="16">
        <f t="shared" si="88"/>
        <v>1</v>
      </c>
      <c r="P169" s="14">
        <v>6.9</v>
      </c>
      <c r="Q169" s="12" t="s">
        <v>3215</v>
      </c>
      <c r="R169" s="12" t="s">
        <v>68</v>
      </c>
      <c r="S169" s="12" t="s">
        <v>38</v>
      </c>
      <c r="T169" s="15">
        <f t="shared" si="89"/>
        <v>1</v>
      </c>
      <c r="U169" s="12">
        <v>23</v>
      </c>
      <c r="V169" s="30">
        <v>1</v>
      </c>
      <c r="W169" s="31" t="s">
        <v>46</v>
      </c>
      <c r="X169" s="31">
        <v>0.06</v>
      </c>
      <c r="Y169" s="31" t="s">
        <v>35</v>
      </c>
      <c r="Z169" s="31"/>
      <c r="AA169" s="31">
        <v>24</v>
      </c>
      <c r="AB169" s="32">
        <v>1</v>
      </c>
      <c r="AC169" s="33">
        <v>42</v>
      </c>
      <c r="AD169" s="31" t="s">
        <v>3215</v>
      </c>
      <c r="AE169" s="31" t="s">
        <v>68</v>
      </c>
      <c r="AF169" s="31" t="s">
        <v>38</v>
      </c>
      <c r="AG169" s="31">
        <v>6</v>
      </c>
      <c r="AH169" s="31">
        <v>18</v>
      </c>
      <c r="AI169" s="29" t="b">
        <f t="shared" si="91"/>
        <v>0</v>
      </c>
      <c r="AJ169" s="29" t="b">
        <f t="shared" si="70"/>
        <v>1</v>
      </c>
      <c r="AK169" s="29" t="b">
        <f t="shared" si="71"/>
        <v>1</v>
      </c>
      <c r="AL169" s="29" t="b">
        <f t="shared" si="72"/>
        <v>0</v>
      </c>
      <c r="AM169" s="29" t="b">
        <f t="shared" si="73"/>
        <v>1</v>
      </c>
      <c r="AN169" s="29" t="b">
        <f t="shared" si="74"/>
        <v>0</v>
      </c>
      <c r="AO169" s="29" t="b">
        <f t="shared" si="75"/>
        <v>1</v>
      </c>
      <c r="AP169" s="29" t="b">
        <f t="shared" si="76"/>
        <v>1</v>
      </c>
      <c r="AQ169" s="29" t="b">
        <f t="shared" si="77"/>
        <v>0</v>
      </c>
      <c r="AR169" s="29" t="b">
        <f t="shared" si="78"/>
        <v>1</v>
      </c>
      <c r="AS169" s="29" t="b">
        <f t="shared" si="79"/>
        <v>1</v>
      </c>
      <c r="AT169" s="29" t="b">
        <f t="shared" si="80"/>
        <v>1</v>
      </c>
      <c r="AU169" s="29" t="b">
        <f t="shared" si="81"/>
        <v>0</v>
      </c>
      <c r="AV169" s="29" t="b">
        <f t="shared" si="82"/>
        <v>0</v>
      </c>
      <c r="AW169" s="29" t="s">
        <v>3478</v>
      </c>
      <c r="AX169" s="29" t="s">
        <v>3682</v>
      </c>
      <c r="AY169" s="29" t="s">
        <v>3265</v>
      </c>
    </row>
    <row r="170" spans="1:51" ht="45" customHeight="1" x14ac:dyDescent="0.25">
      <c r="A170" s="29">
        <f t="shared" si="83"/>
        <v>168</v>
      </c>
      <c r="B170" s="9">
        <v>1</v>
      </c>
      <c r="C170" s="10" t="s">
        <v>46</v>
      </c>
      <c r="D170" s="10"/>
      <c r="E170" s="10" t="s">
        <v>20</v>
      </c>
      <c r="F170" s="10"/>
      <c r="G170" s="10"/>
      <c r="H170" s="11">
        <v>41.67</v>
      </c>
      <c r="I170" s="10">
        <f t="shared" si="64"/>
        <v>1</v>
      </c>
      <c r="J170" s="10" t="str">
        <f t="shared" si="65"/>
        <v>epoprostenol</v>
      </c>
      <c r="K170" s="10">
        <f t="shared" si="90"/>
        <v>0.06</v>
      </c>
      <c r="L170" s="12" t="s">
        <v>35</v>
      </c>
      <c r="M170" s="10" t="str">
        <f t="shared" si="86"/>
        <v>glucose 5%</v>
      </c>
      <c r="N170" s="10">
        <f t="shared" si="87"/>
        <v>12</v>
      </c>
      <c r="O170" s="16">
        <f t="shared" si="88"/>
        <v>0.5</v>
      </c>
      <c r="P170" s="14">
        <v>42</v>
      </c>
      <c r="Q170" s="12" t="s">
        <v>3215</v>
      </c>
      <c r="R170" s="12" t="s">
        <v>68</v>
      </c>
      <c r="S170" s="12" t="s">
        <v>38</v>
      </c>
      <c r="T170" s="15">
        <f t="shared" si="89"/>
        <v>6</v>
      </c>
      <c r="U170" s="12">
        <v>6</v>
      </c>
      <c r="V170" s="30">
        <v>1</v>
      </c>
      <c r="W170" s="31" t="s">
        <v>46</v>
      </c>
      <c r="X170" s="31">
        <v>0.06</v>
      </c>
      <c r="Y170" s="31" t="s">
        <v>35</v>
      </c>
      <c r="Z170" s="31"/>
      <c r="AA170" s="31">
        <v>12</v>
      </c>
      <c r="AB170" s="32">
        <v>0.5</v>
      </c>
      <c r="AC170" s="33">
        <v>42</v>
      </c>
      <c r="AD170" s="31" t="s">
        <v>3215</v>
      </c>
      <c r="AE170" s="31" t="s">
        <v>68</v>
      </c>
      <c r="AF170" s="31" t="s">
        <v>38</v>
      </c>
      <c r="AG170" s="31">
        <v>6</v>
      </c>
      <c r="AH170" s="31">
        <v>6</v>
      </c>
      <c r="AI170" s="29" t="b">
        <f t="shared" si="91"/>
        <v>0</v>
      </c>
      <c r="AJ170" s="29" t="b">
        <f t="shared" si="70"/>
        <v>1</v>
      </c>
      <c r="AK170" s="29" t="b">
        <f t="shared" si="71"/>
        <v>1</v>
      </c>
      <c r="AL170" s="29" t="b">
        <f t="shared" si="72"/>
        <v>1</v>
      </c>
      <c r="AM170" s="29" t="b">
        <f t="shared" si="73"/>
        <v>1</v>
      </c>
      <c r="AN170" s="29" t="b">
        <f t="shared" si="74"/>
        <v>0</v>
      </c>
      <c r="AO170" s="29" t="b">
        <f t="shared" si="75"/>
        <v>1</v>
      </c>
      <c r="AP170" s="29" t="b">
        <f t="shared" si="76"/>
        <v>1</v>
      </c>
      <c r="AQ170" s="29" t="b">
        <f t="shared" si="77"/>
        <v>1</v>
      </c>
      <c r="AR170" s="29" t="b">
        <f t="shared" si="78"/>
        <v>1</v>
      </c>
      <c r="AS170" s="29" t="b">
        <f t="shared" si="79"/>
        <v>1</v>
      </c>
      <c r="AT170" s="29" t="b">
        <f t="shared" si="80"/>
        <v>1</v>
      </c>
      <c r="AU170" s="29" t="b">
        <f t="shared" si="81"/>
        <v>1</v>
      </c>
      <c r="AV170" s="29" t="b">
        <f t="shared" si="82"/>
        <v>1</v>
      </c>
      <c r="AW170" s="29" t="s">
        <v>3385</v>
      </c>
      <c r="AX170" s="29" t="s">
        <v>3679</v>
      </c>
      <c r="AY170" s="29" t="s">
        <v>3265</v>
      </c>
    </row>
    <row r="171" spans="1:51" ht="45" customHeight="1" x14ac:dyDescent="0.25">
      <c r="A171" s="29">
        <f t="shared" si="83"/>
        <v>169</v>
      </c>
      <c r="B171" s="9">
        <v>1</v>
      </c>
      <c r="C171" s="10" t="s">
        <v>46</v>
      </c>
      <c r="D171" s="10"/>
      <c r="E171" s="10"/>
      <c r="F171" s="10">
        <v>24</v>
      </c>
      <c r="G171" s="10"/>
      <c r="H171" s="11">
        <v>20.83</v>
      </c>
      <c r="I171" s="10">
        <f t="shared" si="64"/>
        <v>1</v>
      </c>
      <c r="J171" s="10" t="str">
        <f t="shared" si="65"/>
        <v>epoprostenol</v>
      </c>
      <c r="K171" s="10">
        <v>0.12</v>
      </c>
      <c r="L171" s="12" t="s">
        <v>35</v>
      </c>
      <c r="M171" s="10" t="str">
        <f t="shared" si="86"/>
        <v/>
      </c>
      <c r="N171" s="10">
        <f t="shared" si="87"/>
        <v>24</v>
      </c>
      <c r="O171" s="16">
        <f t="shared" si="88"/>
        <v>0.5</v>
      </c>
      <c r="P171" s="14">
        <v>42</v>
      </c>
      <c r="Q171" s="12" t="s">
        <v>3215</v>
      </c>
      <c r="R171" s="12" t="s">
        <v>68</v>
      </c>
      <c r="S171" s="12" t="s">
        <v>39</v>
      </c>
      <c r="T171" s="15">
        <f t="shared" si="89"/>
        <v>12</v>
      </c>
      <c r="U171" s="12">
        <v>12</v>
      </c>
      <c r="V171" s="30">
        <v>1</v>
      </c>
      <c r="W171" s="31" t="s">
        <v>46</v>
      </c>
      <c r="X171" s="31">
        <v>0.12</v>
      </c>
      <c r="Y171" s="31" t="s">
        <v>35</v>
      </c>
      <c r="Z171" s="31"/>
      <c r="AA171" s="31">
        <v>24</v>
      </c>
      <c r="AB171" s="32">
        <v>0.5</v>
      </c>
      <c r="AC171" s="33">
        <v>42</v>
      </c>
      <c r="AD171" s="31" t="s">
        <v>3215</v>
      </c>
      <c r="AE171" s="31" t="s">
        <v>68</v>
      </c>
      <c r="AF171" s="31" t="s">
        <v>39</v>
      </c>
      <c r="AG171" s="31">
        <v>12</v>
      </c>
      <c r="AH171" s="31">
        <v>12</v>
      </c>
      <c r="AI171" s="29" t="b">
        <f t="shared" si="91"/>
        <v>1</v>
      </c>
      <c r="AJ171" s="29" t="b">
        <f t="shared" si="70"/>
        <v>1</v>
      </c>
      <c r="AK171" s="29" t="b">
        <f t="shared" si="71"/>
        <v>1</v>
      </c>
      <c r="AL171" s="29" t="b">
        <f t="shared" si="72"/>
        <v>1</v>
      </c>
      <c r="AM171" s="29" t="b">
        <f t="shared" si="73"/>
        <v>1</v>
      </c>
      <c r="AN171" s="29" t="b">
        <f t="shared" si="74"/>
        <v>1</v>
      </c>
      <c r="AO171" s="29" t="b">
        <f t="shared" si="75"/>
        <v>1</v>
      </c>
      <c r="AP171" s="29" t="b">
        <f t="shared" si="76"/>
        <v>1</v>
      </c>
      <c r="AQ171" s="29" t="b">
        <f t="shared" si="77"/>
        <v>1</v>
      </c>
      <c r="AR171" s="29" t="b">
        <f t="shared" si="78"/>
        <v>1</v>
      </c>
      <c r="AS171" s="29" t="b">
        <f t="shared" si="79"/>
        <v>1</v>
      </c>
      <c r="AT171" s="29" t="b">
        <f t="shared" si="80"/>
        <v>1</v>
      </c>
      <c r="AU171" s="29" t="b">
        <f t="shared" si="81"/>
        <v>1</v>
      </c>
      <c r="AV171" s="29" t="b">
        <f t="shared" si="82"/>
        <v>1</v>
      </c>
      <c r="AW171" s="29" t="s">
        <v>3386</v>
      </c>
      <c r="AX171" s="29" t="s">
        <v>3683</v>
      </c>
      <c r="AY171" s="29" t="s">
        <v>3265</v>
      </c>
    </row>
    <row r="172" spans="1:51" ht="45" customHeight="1" x14ac:dyDescent="0.25">
      <c r="A172" s="29">
        <f t="shared" si="83"/>
        <v>170</v>
      </c>
      <c r="B172" s="9">
        <v>1</v>
      </c>
      <c r="C172" s="10" t="s">
        <v>46</v>
      </c>
      <c r="D172" s="10"/>
      <c r="E172" s="10"/>
      <c r="F172" s="10"/>
      <c r="G172" s="10">
        <v>1</v>
      </c>
      <c r="H172" s="11">
        <v>83.33</v>
      </c>
      <c r="I172" s="10">
        <f t="shared" si="64"/>
        <v>1</v>
      </c>
      <c r="J172" s="10" t="str">
        <f t="shared" si="65"/>
        <v>epoprostenol</v>
      </c>
      <c r="K172" s="10">
        <v>0.12</v>
      </c>
      <c r="L172" s="12" t="s">
        <v>35</v>
      </c>
      <c r="M172" s="10" t="str">
        <f t="shared" si="86"/>
        <v/>
      </c>
      <c r="N172" s="10">
        <f t="shared" si="87"/>
        <v>12</v>
      </c>
      <c r="O172" s="16">
        <f t="shared" si="88"/>
        <v>1</v>
      </c>
      <c r="P172" s="14">
        <v>167</v>
      </c>
      <c r="Q172" s="12" t="s">
        <v>3215</v>
      </c>
      <c r="R172" s="12" t="s">
        <v>68</v>
      </c>
      <c r="S172" s="12" t="s">
        <v>40</v>
      </c>
      <c r="T172" s="15">
        <f t="shared" si="89"/>
        <v>12</v>
      </c>
      <c r="U172" s="12"/>
      <c r="V172" s="30">
        <v>1</v>
      </c>
      <c r="W172" s="31" t="s">
        <v>46</v>
      </c>
      <c r="X172" s="31">
        <v>0.06</v>
      </c>
      <c r="Y172" s="31" t="s">
        <v>35</v>
      </c>
      <c r="Z172" s="31"/>
      <c r="AA172" s="31">
        <v>12</v>
      </c>
      <c r="AB172" s="32">
        <v>1</v>
      </c>
      <c r="AC172" s="33">
        <v>83</v>
      </c>
      <c r="AD172" s="31" t="s">
        <v>3215</v>
      </c>
      <c r="AE172" s="31" t="s">
        <v>68</v>
      </c>
      <c r="AF172" s="31" t="s">
        <v>40</v>
      </c>
      <c r="AG172" s="31">
        <v>6</v>
      </c>
      <c r="AH172" s="31">
        <v>6</v>
      </c>
      <c r="AI172" s="29" t="b">
        <f t="shared" si="91"/>
        <v>0</v>
      </c>
      <c r="AJ172" s="29" t="b">
        <f t="shared" si="70"/>
        <v>1</v>
      </c>
      <c r="AK172" s="29" t="b">
        <f t="shared" si="71"/>
        <v>1</v>
      </c>
      <c r="AL172" s="29" t="b">
        <f t="shared" si="72"/>
        <v>0</v>
      </c>
      <c r="AM172" s="29" t="b">
        <f t="shared" si="73"/>
        <v>1</v>
      </c>
      <c r="AN172" s="29" t="b">
        <f t="shared" si="74"/>
        <v>1</v>
      </c>
      <c r="AO172" s="29" t="b">
        <f t="shared" si="75"/>
        <v>1</v>
      </c>
      <c r="AP172" s="29" t="b">
        <f t="shared" si="76"/>
        <v>1</v>
      </c>
      <c r="AQ172" s="29" t="b">
        <f t="shared" si="77"/>
        <v>0</v>
      </c>
      <c r="AR172" s="29" t="b">
        <f t="shared" si="78"/>
        <v>1</v>
      </c>
      <c r="AS172" s="29" t="b">
        <f t="shared" si="79"/>
        <v>1</v>
      </c>
      <c r="AT172" s="29" t="b">
        <f t="shared" si="80"/>
        <v>1</v>
      </c>
      <c r="AU172" s="29" t="b">
        <f t="shared" si="81"/>
        <v>0</v>
      </c>
      <c r="AV172" s="29" t="b">
        <f t="shared" si="82"/>
        <v>0</v>
      </c>
      <c r="AW172" s="29" t="s">
        <v>3477</v>
      </c>
      <c r="AX172" s="29" t="s">
        <v>3680</v>
      </c>
      <c r="AY172" s="29" t="s">
        <v>3265</v>
      </c>
    </row>
    <row r="173" spans="1:51" ht="45" customHeight="1" x14ac:dyDescent="0.25">
      <c r="A173" s="29">
        <f t="shared" si="83"/>
        <v>171</v>
      </c>
      <c r="B173" s="9">
        <v>1</v>
      </c>
      <c r="C173" s="10" t="s">
        <v>46</v>
      </c>
      <c r="D173" s="10">
        <v>0.01</v>
      </c>
      <c r="E173" s="10"/>
      <c r="F173" s="10">
        <v>24</v>
      </c>
      <c r="G173" s="10"/>
      <c r="H173" s="11" t="s">
        <v>3222</v>
      </c>
      <c r="I173" s="10">
        <f t="shared" ref="I173:I236" si="92">IF(B173="",1,B173)</f>
        <v>1</v>
      </c>
      <c r="J173" s="10" t="str">
        <f t="shared" ref="J173:J236" si="93">IF(C173="",1,C173)</f>
        <v>epoprostenol</v>
      </c>
      <c r="K173" s="10">
        <f t="shared" si="90"/>
        <v>0.01</v>
      </c>
      <c r="L173" s="12" t="s">
        <v>35</v>
      </c>
      <c r="M173" s="10" t="str">
        <f t="shared" si="86"/>
        <v/>
      </c>
      <c r="N173" s="10">
        <f t="shared" si="87"/>
        <v>24</v>
      </c>
      <c r="O173" s="16">
        <f t="shared" si="88"/>
        <v>0.5</v>
      </c>
      <c r="P173" s="14">
        <v>3.5</v>
      </c>
      <c r="Q173" s="12" t="s">
        <v>3215</v>
      </c>
      <c r="R173" s="12" t="s">
        <v>68</v>
      </c>
      <c r="S173" s="12" t="s">
        <v>39</v>
      </c>
      <c r="T173" s="15">
        <f t="shared" si="89"/>
        <v>1</v>
      </c>
      <c r="U173" s="12">
        <v>23</v>
      </c>
      <c r="V173" s="30">
        <v>1</v>
      </c>
      <c r="W173" s="31" t="s">
        <v>46</v>
      </c>
      <c r="X173" s="31">
        <v>0.06</v>
      </c>
      <c r="Y173" s="31" t="s">
        <v>35</v>
      </c>
      <c r="Z173" s="31"/>
      <c r="AA173" s="31">
        <v>24</v>
      </c>
      <c r="AB173" s="32">
        <v>0.5</v>
      </c>
      <c r="AC173" s="33">
        <v>21</v>
      </c>
      <c r="AD173" s="31" t="s">
        <v>3215</v>
      </c>
      <c r="AE173" s="31" t="s">
        <v>68</v>
      </c>
      <c r="AF173" s="31" t="s">
        <v>39</v>
      </c>
      <c r="AG173" s="31">
        <v>6</v>
      </c>
      <c r="AH173" s="31">
        <v>18</v>
      </c>
      <c r="AI173" s="29" t="b">
        <f t="shared" si="91"/>
        <v>0</v>
      </c>
      <c r="AJ173" s="29" t="b">
        <f t="shared" si="70"/>
        <v>1</v>
      </c>
      <c r="AK173" s="29" t="b">
        <f t="shared" si="71"/>
        <v>1</v>
      </c>
      <c r="AL173" s="29" t="b">
        <f t="shared" si="72"/>
        <v>0</v>
      </c>
      <c r="AM173" s="29" t="b">
        <f t="shared" si="73"/>
        <v>1</v>
      </c>
      <c r="AN173" s="29" t="b">
        <f t="shared" si="74"/>
        <v>1</v>
      </c>
      <c r="AO173" s="29" t="b">
        <f t="shared" si="75"/>
        <v>1</v>
      </c>
      <c r="AP173" s="29" t="b">
        <f t="shared" si="76"/>
        <v>1</v>
      </c>
      <c r="AQ173" s="29" t="b">
        <f t="shared" si="77"/>
        <v>0</v>
      </c>
      <c r="AR173" s="29" t="b">
        <f t="shared" si="78"/>
        <v>1</v>
      </c>
      <c r="AS173" s="29" t="b">
        <f t="shared" si="79"/>
        <v>1</v>
      </c>
      <c r="AT173" s="29" t="b">
        <f t="shared" si="80"/>
        <v>1</v>
      </c>
      <c r="AU173" s="29" t="b">
        <f t="shared" si="81"/>
        <v>0</v>
      </c>
      <c r="AV173" s="29" t="b">
        <f t="shared" si="82"/>
        <v>0</v>
      </c>
      <c r="AW173" s="29" t="s">
        <v>3476</v>
      </c>
      <c r="AX173" s="29" t="s">
        <v>3681</v>
      </c>
      <c r="AY173" s="29" t="s">
        <v>3265</v>
      </c>
    </row>
    <row r="174" spans="1:51" ht="45" customHeight="1" x14ac:dyDescent="0.25">
      <c r="A174" s="29">
        <f t="shared" si="83"/>
        <v>172</v>
      </c>
      <c r="B174" s="9">
        <v>1</v>
      </c>
      <c r="C174" s="10" t="s">
        <v>46</v>
      </c>
      <c r="D174" s="10">
        <v>0.01</v>
      </c>
      <c r="E174" s="10"/>
      <c r="F174" s="10"/>
      <c r="G174" s="10">
        <v>1</v>
      </c>
      <c r="H174" s="11" t="s">
        <v>3222</v>
      </c>
      <c r="I174" s="10">
        <f t="shared" si="92"/>
        <v>1</v>
      </c>
      <c r="J174" s="10" t="str">
        <f t="shared" si="93"/>
        <v>epoprostenol</v>
      </c>
      <c r="K174" s="10">
        <f t="shared" si="90"/>
        <v>0.01</v>
      </c>
      <c r="L174" s="12" t="s">
        <v>35</v>
      </c>
      <c r="M174" s="10" t="str">
        <f t="shared" si="86"/>
        <v/>
      </c>
      <c r="N174" s="10">
        <f t="shared" si="87"/>
        <v>12</v>
      </c>
      <c r="O174" s="16">
        <f t="shared" si="88"/>
        <v>1</v>
      </c>
      <c r="P174" s="14">
        <v>14</v>
      </c>
      <c r="Q174" s="12" t="s">
        <v>3215</v>
      </c>
      <c r="R174" s="12" t="s">
        <v>68</v>
      </c>
      <c r="S174" s="12" t="s">
        <v>40</v>
      </c>
      <c r="T174" s="15">
        <f t="shared" si="89"/>
        <v>1</v>
      </c>
      <c r="U174" s="12">
        <v>11</v>
      </c>
      <c r="V174" s="30">
        <v>1</v>
      </c>
      <c r="W174" s="31" t="s">
        <v>46</v>
      </c>
      <c r="X174" s="31">
        <v>0.06</v>
      </c>
      <c r="Y174" s="31" t="s">
        <v>35</v>
      </c>
      <c r="Z174" s="31"/>
      <c r="AA174" s="31">
        <v>12</v>
      </c>
      <c r="AB174" s="32">
        <v>1</v>
      </c>
      <c r="AC174" s="33">
        <v>83</v>
      </c>
      <c r="AD174" s="31" t="s">
        <v>3215</v>
      </c>
      <c r="AE174" s="31" t="s">
        <v>68</v>
      </c>
      <c r="AF174" s="31" t="s">
        <v>40</v>
      </c>
      <c r="AG174" s="31">
        <v>6</v>
      </c>
      <c r="AH174" s="31">
        <v>6</v>
      </c>
      <c r="AI174" s="29" t="b">
        <f t="shared" si="91"/>
        <v>0</v>
      </c>
      <c r="AJ174" s="29" t="b">
        <f t="shared" si="70"/>
        <v>1</v>
      </c>
      <c r="AK174" s="29" t="b">
        <f t="shared" si="71"/>
        <v>1</v>
      </c>
      <c r="AL174" s="29" t="b">
        <f t="shared" si="72"/>
        <v>0</v>
      </c>
      <c r="AM174" s="29" t="b">
        <f t="shared" si="73"/>
        <v>1</v>
      </c>
      <c r="AN174" s="29" t="b">
        <f t="shared" si="74"/>
        <v>1</v>
      </c>
      <c r="AO174" s="29" t="b">
        <f t="shared" si="75"/>
        <v>1</v>
      </c>
      <c r="AP174" s="29" t="b">
        <f t="shared" si="76"/>
        <v>1</v>
      </c>
      <c r="AQ174" s="29" t="b">
        <f t="shared" si="77"/>
        <v>0</v>
      </c>
      <c r="AR174" s="29" t="b">
        <f t="shared" si="78"/>
        <v>1</v>
      </c>
      <c r="AS174" s="29" t="b">
        <f t="shared" si="79"/>
        <v>1</v>
      </c>
      <c r="AT174" s="29" t="b">
        <f t="shared" si="80"/>
        <v>1</v>
      </c>
      <c r="AU174" s="29" t="b">
        <f t="shared" si="81"/>
        <v>0</v>
      </c>
      <c r="AV174" s="29" t="b">
        <f t="shared" si="82"/>
        <v>0</v>
      </c>
      <c r="AW174" s="29" t="s">
        <v>3477</v>
      </c>
      <c r="AX174" s="29" t="s">
        <v>3680</v>
      </c>
      <c r="AY174" s="29" t="s">
        <v>3265</v>
      </c>
    </row>
    <row r="175" spans="1:51" ht="45" customHeight="1" x14ac:dyDescent="0.25">
      <c r="A175" s="29">
        <f t="shared" si="83"/>
        <v>173</v>
      </c>
      <c r="B175" s="9">
        <v>1</v>
      </c>
      <c r="C175" s="10" t="s">
        <v>46</v>
      </c>
      <c r="D175" s="10">
        <v>0.01</v>
      </c>
      <c r="E175" s="10"/>
      <c r="F175" s="10">
        <v>24</v>
      </c>
      <c r="G175" s="10">
        <v>1</v>
      </c>
      <c r="H175" s="11" t="s">
        <v>3222</v>
      </c>
      <c r="I175" s="10">
        <f t="shared" si="92"/>
        <v>1</v>
      </c>
      <c r="J175" s="10" t="str">
        <f t="shared" si="93"/>
        <v>epoprostenol</v>
      </c>
      <c r="K175" s="10">
        <f t="shared" si="90"/>
        <v>0.01</v>
      </c>
      <c r="L175" s="12" t="s">
        <v>35</v>
      </c>
      <c r="M175" s="10" t="str">
        <f t="shared" si="86"/>
        <v/>
      </c>
      <c r="N175" s="10">
        <f t="shared" si="87"/>
        <v>24</v>
      </c>
      <c r="O175" s="16">
        <f t="shared" si="88"/>
        <v>1</v>
      </c>
      <c r="P175" s="14">
        <v>6.9</v>
      </c>
      <c r="Q175" s="12" t="s">
        <v>3215</v>
      </c>
      <c r="R175" s="12" t="s">
        <v>68</v>
      </c>
      <c r="S175" s="12" t="s">
        <v>38</v>
      </c>
      <c r="T175" s="15">
        <f t="shared" si="89"/>
        <v>1</v>
      </c>
      <c r="U175" s="12">
        <v>23</v>
      </c>
      <c r="V175" s="30">
        <v>1</v>
      </c>
      <c r="W175" s="31" t="s">
        <v>46</v>
      </c>
      <c r="X175" s="31">
        <v>0.06</v>
      </c>
      <c r="Y175" s="31" t="s">
        <v>35</v>
      </c>
      <c r="Z175" s="31"/>
      <c r="AA175" s="31">
        <v>24</v>
      </c>
      <c r="AB175" s="32">
        <v>1</v>
      </c>
      <c r="AC175" s="33">
        <v>42</v>
      </c>
      <c r="AD175" s="31" t="s">
        <v>3215</v>
      </c>
      <c r="AE175" s="31" t="s">
        <v>68</v>
      </c>
      <c r="AF175" s="31" t="s">
        <v>38</v>
      </c>
      <c r="AG175" s="31">
        <v>6</v>
      </c>
      <c r="AH175" s="31">
        <v>18</v>
      </c>
      <c r="AI175" s="29" t="b">
        <f t="shared" si="91"/>
        <v>0</v>
      </c>
      <c r="AJ175" s="29" t="b">
        <f t="shared" si="70"/>
        <v>1</v>
      </c>
      <c r="AK175" s="29" t="b">
        <f t="shared" si="71"/>
        <v>1</v>
      </c>
      <c r="AL175" s="29" t="b">
        <f t="shared" si="72"/>
        <v>0</v>
      </c>
      <c r="AM175" s="29" t="b">
        <f t="shared" si="73"/>
        <v>1</v>
      </c>
      <c r="AN175" s="29" t="b">
        <f t="shared" si="74"/>
        <v>1</v>
      </c>
      <c r="AO175" s="29" t="b">
        <f t="shared" si="75"/>
        <v>1</v>
      </c>
      <c r="AP175" s="29" t="b">
        <f t="shared" si="76"/>
        <v>1</v>
      </c>
      <c r="AQ175" s="29" t="b">
        <f t="shared" si="77"/>
        <v>0</v>
      </c>
      <c r="AR175" s="29" t="b">
        <f t="shared" si="78"/>
        <v>1</v>
      </c>
      <c r="AS175" s="29" t="b">
        <f t="shared" si="79"/>
        <v>1</v>
      </c>
      <c r="AT175" s="29" t="b">
        <f t="shared" si="80"/>
        <v>1</v>
      </c>
      <c r="AU175" s="29" t="b">
        <f t="shared" si="81"/>
        <v>0</v>
      </c>
      <c r="AV175" s="29" t="b">
        <f t="shared" si="82"/>
        <v>0</v>
      </c>
      <c r="AW175" s="29" t="s">
        <v>3478</v>
      </c>
      <c r="AX175" s="29" t="s">
        <v>3682</v>
      </c>
      <c r="AY175" s="29" t="s">
        <v>3265</v>
      </c>
    </row>
    <row r="176" spans="1:51" ht="45" customHeight="1" x14ac:dyDescent="0.25">
      <c r="A176" s="29">
        <f t="shared" si="83"/>
        <v>174</v>
      </c>
      <c r="B176" s="9">
        <v>1</v>
      </c>
      <c r="C176" s="10" t="s">
        <v>46</v>
      </c>
      <c r="D176" s="10"/>
      <c r="E176" s="10" t="s">
        <v>20</v>
      </c>
      <c r="F176" s="10">
        <v>24</v>
      </c>
      <c r="G176" s="10"/>
      <c r="H176" s="11">
        <v>20.83</v>
      </c>
      <c r="I176" s="10">
        <f t="shared" si="92"/>
        <v>1</v>
      </c>
      <c r="J176" s="10" t="str">
        <f t="shared" si="93"/>
        <v>epoprostenol</v>
      </c>
      <c r="K176" s="10">
        <v>0.12</v>
      </c>
      <c r="L176" s="12" t="s">
        <v>35</v>
      </c>
      <c r="M176" s="10" t="str">
        <f t="shared" si="86"/>
        <v>glucose 5%</v>
      </c>
      <c r="N176" s="10">
        <f t="shared" si="87"/>
        <v>24</v>
      </c>
      <c r="O176" s="16">
        <f t="shared" si="88"/>
        <v>0.5</v>
      </c>
      <c r="P176" s="14">
        <v>42</v>
      </c>
      <c r="Q176" s="12" t="s">
        <v>3215</v>
      </c>
      <c r="R176" s="12" t="s">
        <v>68</v>
      </c>
      <c r="S176" s="12" t="s">
        <v>39</v>
      </c>
      <c r="T176" s="15">
        <f t="shared" si="89"/>
        <v>12</v>
      </c>
      <c r="U176" s="12">
        <v>12</v>
      </c>
      <c r="V176" s="30">
        <v>1</v>
      </c>
      <c r="W176" s="31" t="s">
        <v>46</v>
      </c>
      <c r="X176" s="31">
        <v>0.12</v>
      </c>
      <c r="Y176" s="31" t="s">
        <v>35</v>
      </c>
      <c r="Z176" s="31"/>
      <c r="AA176" s="31">
        <v>24</v>
      </c>
      <c r="AB176" s="32">
        <v>0.5</v>
      </c>
      <c r="AC176" s="33">
        <v>42</v>
      </c>
      <c r="AD176" s="31" t="s">
        <v>3215</v>
      </c>
      <c r="AE176" s="31" t="s">
        <v>68</v>
      </c>
      <c r="AF176" s="31" t="s">
        <v>39</v>
      </c>
      <c r="AG176" s="31">
        <v>12</v>
      </c>
      <c r="AH176" s="31">
        <v>12</v>
      </c>
      <c r="AI176" s="29" t="b">
        <f t="shared" si="91"/>
        <v>0</v>
      </c>
      <c r="AJ176" s="29" t="b">
        <f t="shared" si="70"/>
        <v>1</v>
      </c>
      <c r="AK176" s="29" t="b">
        <f t="shared" si="71"/>
        <v>1</v>
      </c>
      <c r="AL176" s="29" t="b">
        <f t="shared" si="72"/>
        <v>1</v>
      </c>
      <c r="AM176" s="29" t="b">
        <f t="shared" si="73"/>
        <v>1</v>
      </c>
      <c r="AN176" s="29" t="b">
        <f t="shared" si="74"/>
        <v>0</v>
      </c>
      <c r="AO176" s="29" t="b">
        <f t="shared" si="75"/>
        <v>1</v>
      </c>
      <c r="AP176" s="29" t="b">
        <f t="shared" si="76"/>
        <v>1</v>
      </c>
      <c r="AQ176" s="29" t="b">
        <f t="shared" si="77"/>
        <v>1</v>
      </c>
      <c r="AR176" s="29" t="b">
        <f t="shared" si="78"/>
        <v>1</v>
      </c>
      <c r="AS176" s="29" t="b">
        <f t="shared" si="79"/>
        <v>1</v>
      </c>
      <c r="AT176" s="29" t="b">
        <f t="shared" si="80"/>
        <v>1</v>
      </c>
      <c r="AU176" s="29" t="b">
        <f t="shared" si="81"/>
        <v>1</v>
      </c>
      <c r="AV176" s="29" t="b">
        <f t="shared" si="82"/>
        <v>1</v>
      </c>
      <c r="AW176" s="29" t="s">
        <v>3386</v>
      </c>
      <c r="AX176" s="29" t="s">
        <v>3683</v>
      </c>
      <c r="AY176" s="29" t="s">
        <v>3265</v>
      </c>
    </row>
    <row r="177" spans="1:51" ht="45" customHeight="1" x14ac:dyDescent="0.25">
      <c r="A177" s="29">
        <f t="shared" si="83"/>
        <v>175</v>
      </c>
      <c r="B177" s="9">
        <v>1</v>
      </c>
      <c r="C177" s="10" t="s">
        <v>46</v>
      </c>
      <c r="D177" s="10"/>
      <c r="E177" s="10" t="s">
        <v>20</v>
      </c>
      <c r="F177" s="10"/>
      <c r="G177" s="10">
        <v>1</v>
      </c>
      <c r="H177" s="11">
        <v>83.33</v>
      </c>
      <c r="I177" s="10">
        <f t="shared" si="92"/>
        <v>1</v>
      </c>
      <c r="J177" s="10" t="str">
        <f t="shared" si="93"/>
        <v>epoprostenol</v>
      </c>
      <c r="K177" s="10">
        <v>0.12</v>
      </c>
      <c r="L177" s="12" t="s">
        <v>35</v>
      </c>
      <c r="M177" s="10" t="str">
        <f t="shared" si="86"/>
        <v>glucose 5%</v>
      </c>
      <c r="N177" s="10">
        <f t="shared" si="87"/>
        <v>12</v>
      </c>
      <c r="O177" s="16">
        <f t="shared" si="88"/>
        <v>1</v>
      </c>
      <c r="P177" s="14">
        <v>167</v>
      </c>
      <c r="Q177" s="12" t="s">
        <v>3215</v>
      </c>
      <c r="R177" s="12" t="s">
        <v>68</v>
      </c>
      <c r="S177" s="12" t="s">
        <v>40</v>
      </c>
      <c r="T177" s="15">
        <f t="shared" si="89"/>
        <v>12</v>
      </c>
      <c r="U177" s="12"/>
      <c r="V177" s="30">
        <v>1</v>
      </c>
      <c r="W177" s="31" t="s">
        <v>46</v>
      </c>
      <c r="X177" s="31">
        <v>0.06</v>
      </c>
      <c r="Y177" s="31" t="s">
        <v>35</v>
      </c>
      <c r="Z177" s="31"/>
      <c r="AA177" s="31">
        <v>12</v>
      </c>
      <c r="AB177" s="32">
        <v>1</v>
      </c>
      <c r="AC177" s="33">
        <v>83</v>
      </c>
      <c r="AD177" s="31" t="s">
        <v>3215</v>
      </c>
      <c r="AE177" s="31" t="s">
        <v>68</v>
      </c>
      <c r="AF177" s="31" t="s">
        <v>40</v>
      </c>
      <c r="AG177" s="31">
        <v>6</v>
      </c>
      <c r="AH177" s="31">
        <v>6</v>
      </c>
      <c r="AI177" s="29" t="b">
        <f t="shared" si="91"/>
        <v>0</v>
      </c>
      <c r="AJ177" s="29" t="b">
        <f t="shared" si="70"/>
        <v>1</v>
      </c>
      <c r="AK177" s="29" t="b">
        <f t="shared" si="71"/>
        <v>1</v>
      </c>
      <c r="AL177" s="29" t="b">
        <f t="shared" si="72"/>
        <v>0</v>
      </c>
      <c r="AM177" s="29" t="b">
        <f t="shared" si="73"/>
        <v>1</v>
      </c>
      <c r="AN177" s="29" t="b">
        <f t="shared" si="74"/>
        <v>0</v>
      </c>
      <c r="AO177" s="29" t="b">
        <f t="shared" si="75"/>
        <v>1</v>
      </c>
      <c r="AP177" s="29" t="b">
        <f t="shared" si="76"/>
        <v>1</v>
      </c>
      <c r="AQ177" s="29" t="b">
        <f t="shared" si="77"/>
        <v>0</v>
      </c>
      <c r="AR177" s="29" t="b">
        <f t="shared" si="78"/>
        <v>1</v>
      </c>
      <c r="AS177" s="29" t="b">
        <f t="shared" si="79"/>
        <v>1</v>
      </c>
      <c r="AT177" s="29" t="b">
        <f t="shared" si="80"/>
        <v>1</v>
      </c>
      <c r="AU177" s="29" t="b">
        <f t="shared" si="81"/>
        <v>0</v>
      </c>
      <c r="AV177" s="29" t="b">
        <f t="shared" si="82"/>
        <v>0</v>
      </c>
      <c r="AW177" s="29" t="s">
        <v>3477</v>
      </c>
      <c r="AX177" s="29" t="s">
        <v>3680</v>
      </c>
      <c r="AY177" s="29" t="s">
        <v>3265</v>
      </c>
    </row>
    <row r="178" spans="1:51" ht="45" customHeight="1" x14ac:dyDescent="0.25">
      <c r="A178" s="29">
        <f t="shared" si="83"/>
        <v>176</v>
      </c>
      <c r="B178" s="9">
        <v>1</v>
      </c>
      <c r="C178" s="10" t="s">
        <v>46</v>
      </c>
      <c r="D178" s="10"/>
      <c r="E178" s="10" t="s">
        <v>20</v>
      </c>
      <c r="F178" s="10">
        <v>24</v>
      </c>
      <c r="G178" s="10">
        <v>1</v>
      </c>
      <c r="H178" s="11">
        <v>41.67</v>
      </c>
      <c r="I178" s="10">
        <f t="shared" si="92"/>
        <v>1</v>
      </c>
      <c r="J178" s="10" t="str">
        <f t="shared" si="93"/>
        <v>epoprostenol</v>
      </c>
      <c r="K178" s="10">
        <v>0.12</v>
      </c>
      <c r="L178" s="12" t="s">
        <v>35</v>
      </c>
      <c r="M178" s="10" t="str">
        <f t="shared" si="86"/>
        <v>glucose 5%</v>
      </c>
      <c r="N178" s="10">
        <f t="shared" si="87"/>
        <v>24</v>
      </c>
      <c r="O178" s="16">
        <f t="shared" si="88"/>
        <v>1</v>
      </c>
      <c r="P178" s="14">
        <v>83</v>
      </c>
      <c r="Q178" s="12" t="s">
        <v>3215</v>
      </c>
      <c r="R178" s="12" t="s">
        <v>68</v>
      </c>
      <c r="S178" s="12" t="s">
        <v>38</v>
      </c>
      <c r="T178" s="15">
        <f t="shared" si="89"/>
        <v>12</v>
      </c>
      <c r="U178" s="12">
        <v>12</v>
      </c>
      <c r="V178" s="30">
        <v>1</v>
      </c>
      <c r="W178" s="31" t="s">
        <v>46</v>
      </c>
      <c r="X178" s="31">
        <v>0.12</v>
      </c>
      <c r="Y178" s="31" t="s">
        <v>35</v>
      </c>
      <c r="Z178" s="31"/>
      <c r="AA178" s="31">
        <v>24</v>
      </c>
      <c r="AB178" s="32">
        <v>1</v>
      </c>
      <c r="AC178" s="33">
        <v>83</v>
      </c>
      <c r="AD178" s="31" t="s">
        <v>3215</v>
      </c>
      <c r="AE178" s="31" t="s">
        <v>68</v>
      </c>
      <c r="AF178" s="31" t="s">
        <v>38</v>
      </c>
      <c r="AG178" s="31">
        <v>12</v>
      </c>
      <c r="AH178" s="31">
        <v>12</v>
      </c>
      <c r="AI178" s="29" t="b">
        <f t="shared" si="91"/>
        <v>0</v>
      </c>
      <c r="AJ178" s="29" t="b">
        <f t="shared" si="70"/>
        <v>1</v>
      </c>
      <c r="AK178" s="29" t="b">
        <f t="shared" si="71"/>
        <v>1</v>
      </c>
      <c r="AL178" s="29" t="b">
        <f t="shared" si="72"/>
        <v>1</v>
      </c>
      <c r="AM178" s="29" t="b">
        <f t="shared" si="73"/>
        <v>1</v>
      </c>
      <c r="AN178" s="29" t="b">
        <f t="shared" si="74"/>
        <v>0</v>
      </c>
      <c r="AO178" s="29" t="b">
        <f t="shared" si="75"/>
        <v>1</v>
      </c>
      <c r="AP178" s="29" t="b">
        <f t="shared" si="76"/>
        <v>1</v>
      </c>
      <c r="AQ178" s="29" t="b">
        <f t="shared" si="77"/>
        <v>1</v>
      </c>
      <c r="AR178" s="29" t="b">
        <f t="shared" si="78"/>
        <v>1</v>
      </c>
      <c r="AS178" s="29" t="b">
        <f t="shared" si="79"/>
        <v>1</v>
      </c>
      <c r="AT178" s="29" t="b">
        <f t="shared" si="80"/>
        <v>1</v>
      </c>
      <c r="AU178" s="29" t="b">
        <f t="shared" si="81"/>
        <v>1</v>
      </c>
      <c r="AV178" s="29" t="b">
        <f t="shared" si="82"/>
        <v>1</v>
      </c>
      <c r="AW178" s="29" t="s">
        <v>3387</v>
      </c>
      <c r="AX178" s="29" t="s">
        <v>3684</v>
      </c>
      <c r="AY178" s="29" t="s">
        <v>3265</v>
      </c>
    </row>
    <row r="179" spans="1:51" ht="45" customHeight="1" x14ac:dyDescent="0.25">
      <c r="A179" s="29">
        <f t="shared" si="83"/>
        <v>177</v>
      </c>
      <c r="B179" s="9">
        <v>1</v>
      </c>
      <c r="C179" s="10" t="s">
        <v>46</v>
      </c>
      <c r="D179" s="10"/>
      <c r="E179" s="10"/>
      <c r="F179" s="10">
        <v>24</v>
      </c>
      <c r="G179" s="10">
        <v>1</v>
      </c>
      <c r="H179" s="11">
        <v>41.67</v>
      </c>
      <c r="I179" s="10">
        <f t="shared" si="92"/>
        <v>1</v>
      </c>
      <c r="J179" s="10" t="str">
        <f t="shared" si="93"/>
        <v>epoprostenol</v>
      </c>
      <c r="K179" s="10">
        <v>0.12</v>
      </c>
      <c r="L179" s="12" t="s">
        <v>35</v>
      </c>
      <c r="M179" s="10" t="str">
        <f t="shared" si="86"/>
        <v/>
      </c>
      <c r="N179" s="10">
        <f t="shared" si="87"/>
        <v>24</v>
      </c>
      <c r="O179" s="16">
        <f t="shared" si="88"/>
        <v>1</v>
      </c>
      <c r="P179" s="14">
        <v>83</v>
      </c>
      <c r="Q179" s="12" t="s">
        <v>3215</v>
      </c>
      <c r="R179" s="12" t="s">
        <v>68</v>
      </c>
      <c r="S179" s="12" t="s">
        <v>38</v>
      </c>
      <c r="T179" s="15">
        <f t="shared" si="89"/>
        <v>12</v>
      </c>
      <c r="U179" s="12">
        <v>12</v>
      </c>
      <c r="V179" s="30">
        <v>1</v>
      </c>
      <c r="W179" s="31" t="s">
        <v>46</v>
      </c>
      <c r="X179" s="31">
        <v>0.12</v>
      </c>
      <c r="Y179" s="31" t="s">
        <v>35</v>
      </c>
      <c r="Z179" s="31"/>
      <c r="AA179" s="31">
        <v>24</v>
      </c>
      <c r="AB179" s="32">
        <v>1</v>
      </c>
      <c r="AC179" s="33">
        <v>83</v>
      </c>
      <c r="AD179" s="31" t="s">
        <v>3215</v>
      </c>
      <c r="AE179" s="31" t="s">
        <v>68</v>
      </c>
      <c r="AF179" s="31" t="s">
        <v>38</v>
      </c>
      <c r="AG179" s="31">
        <v>12</v>
      </c>
      <c r="AH179" s="31">
        <v>12</v>
      </c>
      <c r="AI179" s="29" t="b">
        <f t="shared" si="91"/>
        <v>1</v>
      </c>
      <c r="AJ179" s="29" t="b">
        <f t="shared" si="70"/>
        <v>1</v>
      </c>
      <c r="AK179" s="29" t="b">
        <f t="shared" si="71"/>
        <v>1</v>
      </c>
      <c r="AL179" s="29" t="b">
        <f t="shared" si="72"/>
        <v>1</v>
      </c>
      <c r="AM179" s="29" t="b">
        <f t="shared" si="73"/>
        <v>1</v>
      </c>
      <c r="AN179" s="29" t="b">
        <f t="shared" si="74"/>
        <v>1</v>
      </c>
      <c r="AO179" s="29" t="b">
        <f t="shared" si="75"/>
        <v>1</v>
      </c>
      <c r="AP179" s="29" t="b">
        <f t="shared" si="76"/>
        <v>1</v>
      </c>
      <c r="AQ179" s="29" t="b">
        <f t="shared" si="77"/>
        <v>1</v>
      </c>
      <c r="AR179" s="29" t="b">
        <f t="shared" si="78"/>
        <v>1</v>
      </c>
      <c r="AS179" s="29" t="b">
        <f t="shared" si="79"/>
        <v>1</v>
      </c>
      <c r="AT179" s="29" t="b">
        <f t="shared" si="80"/>
        <v>1</v>
      </c>
      <c r="AU179" s="29" t="b">
        <f t="shared" si="81"/>
        <v>1</v>
      </c>
      <c r="AV179" s="29" t="b">
        <f t="shared" si="82"/>
        <v>1</v>
      </c>
      <c r="AW179" s="29" t="s">
        <v>3387</v>
      </c>
      <c r="AX179" s="29" t="s">
        <v>3684</v>
      </c>
      <c r="AY179" s="29" t="s">
        <v>3265</v>
      </c>
    </row>
    <row r="180" spans="1:51" ht="45" customHeight="1" x14ac:dyDescent="0.25">
      <c r="A180" s="29">
        <f t="shared" si="83"/>
        <v>178</v>
      </c>
      <c r="B180" s="9">
        <v>0.5</v>
      </c>
      <c r="C180" s="10" t="s">
        <v>46</v>
      </c>
      <c r="D180" s="10"/>
      <c r="E180" s="10"/>
      <c r="F180" s="10"/>
      <c r="G180" s="10"/>
      <c r="H180" s="11">
        <v>83.33</v>
      </c>
      <c r="I180" s="10">
        <f t="shared" si="92"/>
        <v>0.5</v>
      </c>
      <c r="J180" s="10" t="str">
        <f t="shared" si="93"/>
        <v>epoprostenol</v>
      </c>
      <c r="K180" s="10">
        <f t="shared" si="90"/>
        <v>0.06</v>
      </c>
      <c r="L180" s="12" t="s">
        <v>35</v>
      </c>
      <c r="M180" s="10" t="str">
        <f t="shared" si="86"/>
        <v/>
      </c>
      <c r="N180" s="10">
        <f t="shared" ref="N180:N211" si="94">IF(F180="",12,F180)</f>
        <v>12</v>
      </c>
      <c r="O180" s="16">
        <f t="shared" ref="O180:O211" si="95">IF(G180="",0.5,G180)</f>
        <v>0.5</v>
      </c>
      <c r="P180" s="14">
        <v>83</v>
      </c>
      <c r="Q180" s="12" t="s">
        <v>3215</v>
      </c>
      <c r="R180" s="12" t="s">
        <v>68</v>
      </c>
      <c r="S180" s="12" t="s">
        <v>38</v>
      </c>
      <c r="T180" s="15">
        <f t="shared" si="89"/>
        <v>6</v>
      </c>
      <c r="U180" s="12">
        <v>6</v>
      </c>
      <c r="V180" s="30">
        <v>0.5</v>
      </c>
      <c r="W180" s="31" t="s">
        <v>46</v>
      </c>
      <c r="X180" s="31">
        <v>0.06</v>
      </c>
      <c r="Y180" s="31" t="s">
        <v>35</v>
      </c>
      <c r="Z180" s="31"/>
      <c r="AA180" s="31">
        <v>12</v>
      </c>
      <c r="AB180" s="32">
        <v>0.5</v>
      </c>
      <c r="AC180" s="33">
        <v>83</v>
      </c>
      <c r="AD180" s="31" t="s">
        <v>3215</v>
      </c>
      <c r="AE180" s="31" t="s">
        <v>68</v>
      </c>
      <c r="AF180" s="31" t="s">
        <v>38</v>
      </c>
      <c r="AG180" s="31">
        <v>6</v>
      </c>
      <c r="AH180" s="31">
        <v>6</v>
      </c>
      <c r="AI180" s="29" t="b">
        <f t="shared" si="91"/>
        <v>1</v>
      </c>
      <c r="AJ180" s="29" t="b">
        <f t="shared" si="70"/>
        <v>1</v>
      </c>
      <c r="AK180" s="29" t="b">
        <f t="shared" si="71"/>
        <v>1</v>
      </c>
      <c r="AL180" s="29" t="b">
        <f t="shared" si="72"/>
        <v>1</v>
      </c>
      <c r="AM180" s="29" t="b">
        <f t="shared" si="73"/>
        <v>1</v>
      </c>
      <c r="AN180" s="29" t="b">
        <f t="shared" si="74"/>
        <v>1</v>
      </c>
      <c r="AO180" s="29" t="b">
        <f t="shared" si="75"/>
        <v>1</v>
      </c>
      <c r="AP180" s="29" t="b">
        <f t="shared" si="76"/>
        <v>1</v>
      </c>
      <c r="AQ180" s="29" t="b">
        <f t="shared" si="77"/>
        <v>1</v>
      </c>
      <c r="AR180" s="29" t="b">
        <f t="shared" si="78"/>
        <v>1</v>
      </c>
      <c r="AS180" s="29" t="b">
        <f t="shared" si="79"/>
        <v>1</v>
      </c>
      <c r="AT180" s="29" t="b">
        <f t="shared" si="80"/>
        <v>1</v>
      </c>
      <c r="AU180" s="29" t="b">
        <f t="shared" si="81"/>
        <v>1</v>
      </c>
      <c r="AV180" s="29" t="b">
        <f t="shared" si="82"/>
        <v>1</v>
      </c>
      <c r="AW180" s="29" t="s">
        <v>3388</v>
      </c>
      <c r="AX180" s="29" t="s">
        <v>3685</v>
      </c>
      <c r="AY180" s="29" t="s">
        <v>3265</v>
      </c>
    </row>
    <row r="181" spans="1:51" ht="45" customHeight="1" x14ac:dyDescent="0.25">
      <c r="A181" s="29">
        <f t="shared" si="83"/>
        <v>179</v>
      </c>
      <c r="B181" s="9">
        <v>5</v>
      </c>
      <c r="C181" s="10" t="s">
        <v>46</v>
      </c>
      <c r="D181" s="10"/>
      <c r="E181" s="10"/>
      <c r="F181" s="10"/>
      <c r="G181" s="10"/>
      <c r="H181" s="11">
        <v>8.33</v>
      </c>
      <c r="I181" s="10">
        <f t="shared" si="92"/>
        <v>5</v>
      </c>
      <c r="J181" s="10" t="str">
        <f t="shared" si="93"/>
        <v>epoprostenol</v>
      </c>
      <c r="K181" s="10">
        <f t="shared" si="90"/>
        <v>0.06</v>
      </c>
      <c r="L181" s="12" t="s">
        <v>35</v>
      </c>
      <c r="M181" s="10" t="str">
        <f t="shared" si="86"/>
        <v/>
      </c>
      <c r="N181" s="10">
        <f t="shared" si="94"/>
        <v>12</v>
      </c>
      <c r="O181" s="16">
        <f t="shared" si="95"/>
        <v>0.5</v>
      </c>
      <c r="P181" s="14">
        <v>8.3000000000000007</v>
      </c>
      <c r="Q181" s="12" t="s">
        <v>3215</v>
      </c>
      <c r="R181" s="12" t="s">
        <v>68</v>
      </c>
      <c r="S181" s="12" t="s">
        <v>38</v>
      </c>
      <c r="T181" s="15">
        <f t="shared" si="89"/>
        <v>6</v>
      </c>
      <c r="U181" s="12">
        <v>6</v>
      </c>
      <c r="V181" s="30">
        <v>5</v>
      </c>
      <c r="W181" s="31" t="s">
        <v>46</v>
      </c>
      <c r="X181" s="31">
        <v>0.06</v>
      </c>
      <c r="Y181" s="31" t="s">
        <v>35</v>
      </c>
      <c r="Z181" s="31"/>
      <c r="AA181" s="31">
        <v>12</v>
      </c>
      <c r="AB181" s="32">
        <v>0.5</v>
      </c>
      <c r="AC181" s="33">
        <v>8.3000000000000007</v>
      </c>
      <c r="AD181" s="31" t="s">
        <v>3215</v>
      </c>
      <c r="AE181" s="31" t="s">
        <v>68</v>
      </c>
      <c r="AF181" s="31" t="s">
        <v>38</v>
      </c>
      <c r="AG181" s="31">
        <v>6</v>
      </c>
      <c r="AH181" s="31">
        <v>6</v>
      </c>
      <c r="AI181" s="29" t="b">
        <f t="shared" si="91"/>
        <v>1</v>
      </c>
      <c r="AJ181" s="29" t="b">
        <f t="shared" si="70"/>
        <v>1</v>
      </c>
      <c r="AK181" s="29" t="b">
        <f t="shared" si="71"/>
        <v>1</v>
      </c>
      <c r="AL181" s="29" t="b">
        <f t="shared" si="72"/>
        <v>1</v>
      </c>
      <c r="AM181" s="29" t="b">
        <f t="shared" si="73"/>
        <v>1</v>
      </c>
      <c r="AN181" s="29" t="b">
        <f t="shared" si="74"/>
        <v>1</v>
      </c>
      <c r="AO181" s="29" t="b">
        <f t="shared" si="75"/>
        <v>1</v>
      </c>
      <c r="AP181" s="29" t="b">
        <f t="shared" si="76"/>
        <v>1</v>
      </c>
      <c r="AQ181" s="29" t="b">
        <f t="shared" si="77"/>
        <v>1</v>
      </c>
      <c r="AR181" s="29" t="b">
        <f t="shared" si="78"/>
        <v>1</v>
      </c>
      <c r="AS181" s="29" t="b">
        <f t="shared" si="79"/>
        <v>1</v>
      </c>
      <c r="AT181" s="29" t="b">
        <f t="shared" si="80"/>
        <v>1</v>
      </c>
      <c r="AU181" s="29" t="b">
        <f t="shared" si="81"/>
        <v>1</v>
      </c>
      <c r="AV181" s="29" t="b">
        <f t="shared" si="82"/>
        <v>1</v>
      </c>
      <c r="AW181" s="29" t="s">
        <v>3389</v>
      </c>
      <c r="AX181" s="29" t="s">
        <v>3686</v>
      </c>
      <c r="AY181" s="29" t="s">
        <v>3265</v>
      </c>
    </row>
    <row r="182" spans="1:51" ht="45" customHeight="1" x14ac:dyDescent="0.25">
      <c r="A182" s="29">
        <f t="shared" si="83"/>
        <v>180</v>
      </c>
      <c r="B182" s="9">
        <v>0.5</v>
      </c>
      <c r="C182" s="10" t="s">
        <v>46</v>
      </c>
      <c r="D182" s="10">
        <v>3.5999999999999999E-3</v>
      </c>
      <c r="E182" s="10"/>
      <c r="F182" s="10"/>
      <c r="G182" s="10"/>
      <c r="H182" s="11" t="s">
        <v>3222</v>
      </c>
      <c r="I182" s="10">
        <f t="shared" si="92"/>
        <v>0.5</v>
      </c>
      <c r="J182" s="10" t="str">
        <f t="shared" si="93"/>
        <v>epoprostenol</v>
      </c>
      <c r="K182" s="10">
        <f t="shared" si="90"/>
        <v>3.5999999999999999E-3</v>
      </c>
      <c r="L182" s="12" t="s">
        <v>35</v>
      </c>
      <c r="M182" s="10" t="str">
        <f t="shared" si="86"/>
        <v/>
      </c>
      <c r="N182" s="10">
        <f t="shared" si="94"/>
        <v>12</v>
      </c>
      <c r="O182" s="16">
        <f t="shared" si="95"/>
        <v>0.5</v>
      </c>
      <c r="P182" s="14">
        <v>5</v>
      </c>
      <c r="Q182" s="12" t="s">
        <v>3215</v>
      </c>
      <c r="R182" s="12" t="s">
        <v>68</v>
      </c>
      <c r="S182" s="12" t="s">
        <v>38</v>
      </c>
      <c r="T182" s="15">
        <f t="shared" si="89"/>
        <v>0.36</v>
      </c>
      <c r="U182" s="12">
        <v>11.64</v>
      </c>
      <c r="V182" s="30">
        <v>0.5</v>
      </c>
      <c r="W182" s="31" t="s">
        <v>46</v>
      </c>
      <c r="X182" s="31">
        <v>0.06</v>
      </c>
      <c r="Y182" s="31" t="s">
        <v>35</v>
      </c>
      <c r="Z182" s="31"/>
      <c r="AA182" s="31">
        <v>12</v>
      </c>
      <c r="AB182" s="32">
        <v>0.5</v>
      </c>
      <c r="AC182" s="33">
        <v>83</v>
      </c>
      <c r="AD182" s="31" t="s">
        <v>3215</v>
      </c>
      <c r="AE182" s="31" t="s">
        <v>68</v>
      </c>
      <c r="AF182" s="31" t="s">
        <v>38</v>
      </c>
      <c r="AG182" s="31">
        <v>6</v>
      </c>
      <c r="AH182" s="31">
        <v>6</v>
      </c>
      <c r="AI182" s="29" t="b">
        <f t="shared" si="91"/>
        <v>0</v>
      </c>
      <c r="AJ182" s="29" t="b">
        <f t="shared" si="70"/>
        <v>1</v>
      </c>
      <c r="AK182" s="29" t="b">
        <f t="shared" si="71"/>
        <v>1</v>
      </c>
      <c r="AL182" s="29" t="b">
        <f t="shared" si="72"/>
        <v>0</v>
      </c>
      <c r="AM182" s="29" t="b">
        <f t="shared" si="73"/>
        <v>1</v>
      </c>
      <c r="AN182" s="29" t="b">
        <f t="shared" si="74"/>
        <v>1</v>
      </c>
      <c r="AO182" s="29" t="b">
        <f t="shared" si="75"/>
        <v>1</v>
      </c>
      <c r="AP182" s="29" t="b">
        <f t="shared" si="76"/>
        <v>1</v>
      </c>
      <c r="AQ182" s="29" t="b">
        <f t="shared" si="77"/>
        <v>0</v>
      </c>
      <c r="AR182" s="29" t="b">
        <f t="shared" si="78"/>
        <v>1</v>
      </c>
      <c r="AS182" s="29" t="b">
        <f t="shared" si="79"/>
        <v>1</v>
      </c>
      <c r="AT182" s="29" t="b">
        <f t="shared" si="80"/>
        <v>1</v>
      </c>
      <c r="AU182" s="29" t="b">
        <f t="shared" si="81"/>
        <v>0</v>
      </c>
      <c r="AV182" s="29" t="b">
        <f t="shared" si="82"/>
        <v>0</v>
      </c>
      <c r="AW182" s="29" t="s">
        <v>3388</v>
      </c>
      <c r="AX182" s="29" t="s">
        <v>3685</v>
      </c>
      <c r="AY182" s="29" t="s">
        <v>3265</v>
      </c>
    </row>
    <row r="183" spans="1:51" ht="45" customHeight="1" x14ac:dyDescent="0.25">
      <c r="A183" s="29">
        <f t="shared" si="83"/>
        <v>181</v>
      </c>
      <c r="B183" s="9">
        <v>5</v>
      </c>
      <c r="C183" s="10" t="s">
        <v>46</v>
      </c>
      <c r="D183" s="10">
        <v>0.28799999999999998</v>
      </c>
      <c r="E183" s="10"/>
      <c r="F183" s="10"/>
      <c r="G183" s="10"/>
      <c r="H183" s="11" t="s">
        <v>3222</v>
      </c>
      <c r="I183" s="10">
        <f t="shared" si="92"/>
        <v>5</v>
      </c>
      <c r="J183" s="10" t="str">
        <f t="shared" si="93"/>
        <v>epoprostenol</v>
      </c>
      <c r="K183" s="10">
        <f t="shared" si="90"/>
        <v>0.28799999999999998</v>
      </c>
      <c r="L183" s="12" t="s">
        <v>35</v>
      </c>
      <c r="M183" s="10" t="str">
        <f t="shared" si="86"/>
        <v/>
      </c>
      <c r="N183" s="10">
        <f t="shared" si="94"/>
        <v>12</v>
      </c>
      <c r="O183" s="16">
        <f t="shared" si="95"/>
        <v>0.5</v>
      </c>
      <c r="P183" s="14">
        <v>40</v>
      </c>
      <c r="Q183" s="12" t="s">
        <v>3215</v>
      </c>
      <c r="R183" s="12" t="s">
        <v>68</v>
      </c>
      <c r="S183" s="12" t="s">
        <v>38</v>
      </c>
      <c r="T183" s="15">
        <f t="shared" si="89"/>
        <v>28.799999999999997</v>
      </c>
      <c r="U183" s="12">
        <v>-16.8</v>
      </c>
      <c r="V183" s="30">
        <v>5</v>
      </c>
      <c r="W183" s="31" t="s">
        <v>46</v>
      </c>
      <c r="X183" s="31">
        <v>0.12</v>
      </c>
      <c r="Y183" s="31" t="s">
        <v>35</v>
      </c>
      <c r="Z183" s="31"/>
      <c r="AA183" s="31">
        <v>12</v>
      </c>
      <c r="AB183" s="32">
        <v>0.5</v>
      </c>
      <c r="AC183" s="33">
        <v>17</v>
      </c>
      <c r="AD183" s="31" t="s">
        <v>3215</v>
      </c>
      <c r="AE183" s="31" t="s">
        <v>68</v>
      </c>
      <c r="AF183" s="31" t="s">
        <v>38</v>
      </c>
      <c r="AG183" s="31">
        <v>12</v>
      </c>
      <c r="AH183" s="31">
        <v>0</v>
      </c>
      <c r="AI183" s="29" t="b">
        <f t="shared" si="91"/>
        <v>0</v>
      </c>
      <c r="AJ183" s="29" t="b">
        <f t="shared" si="70"/>
        <v>1</v>
      </c>
      <c r="AK183" s="29" t="b">
        <f t="shared" si="71"/>
        <v>1</v>
      </c>
      <c r="AL183" s="29" t="b">
        <f t="shared" si="72"/>
        <v>0</v>
      </c>
      <c r="AM183" s="29" t="b">
        <f t="shared" si="73"/>
        <v>1</v>
      </c>
      <c r="AN183" s="29" t="b">
        <f t="shared" si="74"/>
        <v>1</v>
      </c>
      <c r="AO183" s="29" t="b">
        <f t="shared" si="75"/>
        <v>1</v>
      </c>
      <c r="AP183" s="29" t="b">
        <f t="shared" si="76"/>
        <v>1</v>
      </c>
      <c r="AQ183" s="29" t="b">
        <f t="shared" si="77"/>
        <v>0</v>
      </c>
      <c r="AR183" s="29" t="b">
        <f t="shared" si="78"/>
        <v>1</v>
      </c>
      <c r="AS183" s="29" t="b">
        <f t="shared" si="79"/>
        <v>1</v>
      </c>
      <c r="AT183" s="29" t="b">
        <f t="shared" si="80"/>
        <v>1</v>
      </c>
      <c r="AU183" s="29" t="b">
        <f t="shared" si="81"/>
        <v>0</v>
      </c>
      <c r="AV183" s="29" t="b">
        <f t="shared" si="82"/>
        <v>0</v>
      </c>
      <c r="AW183" s="29" t="s">
        <v>3479</v>
      </c>
      <c r="AX183" s="29" t="s">
        <v>3687</v>
      </c>
      <c r="AY183" s="29" t="s">
        <v>3265</v>
      </c>
    </row>
    <row r="184" spans="1:51" ht="45" customHeight="1" x14ac:dyDescent="0.25">
      <c r="A184" s="29">
        <f t="shared" si="83"/>
        <v>182</v>
      </c>
      <c r="B184" s="9">
        <v>1</v>
      </c>
      <c r="C184" s="10" t="s">
        <v>47</v>
      </c>
      <c r="D184" s="10"/>
      <c r="E184" s="10"/>
      <c r="F184" s="10"/>
      <c r="G184" s="10"/>
      <c r="H184" s="11">
        <v>0.08</v>
      </c>
      <c r="I184" s="10">
        <f t="shared" si="92"/>
        <v>1</v>
      </c>
      <c r="J184" s="10" t="str">
        <f t="shared" si="93"/>
        <v>esmolol</v>
      </c>
      <c r="K184" s="10">
        <f>IF(D184="",120,D184)</f>
        <v>120</v>
      </c>
      <c r="L184" s="12" t="s">
        <v>35</v>
      </c>
      <c r="M184" s="10" t="str">
        <f>IF(E184="","glucose 10%",E184)</f>
        <v>glucose 10%</v>
      </c>
      <c r="N184" s="10">
        <f t="shared" si="94"/>
        <v>12</v>
      </c>
      <c r="O184" s="16">
        <f t="shared" si="95"/>
        <v>0.5</v>
      </c>
      <c r="P184" s="17">
        <v>8.3000000000000004E-2</v>
      </c>
      <c r="Q184" s="12" t="s">
        <v>3219</v>
      </c>
      <c r="R184" s="12" t="s">
        <v>69</v>
      </c>
      <c r="S184" s="12" t="s">
        <v>38</v>
      </c>
      <c r="T184" s="15">
        <f t="shared" ref="T184:T223" si="96">K184/10</f>
        <v>12</v>
      </c>
      <c r="U184" s="12">
        <v>0</v>
      </c>
      <c r="V184" s="30">
        <v>1</v>
      </c>
      <c r="W184" s="31" t="s">
        <v>47</v>
      </c>
      <c r="X184" s="31">
        <v>12</v>
      </c>
      <c r="Y184" s="31" t="s">
        <v>35</v>
      </c>
      <c r="Z184" s="31" t="s">
        <v>36</v>
      </c>
      <c r="AA184" s="31">
        <v>12</v>
      </c>
      <c r="AB184" s="32">
        <v>0.5</v>
      </c>
      <c r="AC184" s="33">
        <v>8.3000000000000001E-3</v>
      </c>
      <c r="AD184" s="31" t="s">
        <v>3219</v>
      </c>
      <c r="AE184" s="31" t="s">
        <v>69</v>
      </c>
      <c r="AF184" s="31" t="s">
        <v>38</v>
      </c>
      <c r="AG184" s="31">
        <v>1.2</v>
      </c>
      <c r="AH184" s="31">
        <v>10.8</v>
      </c>
      <c r="AI184" s="29" t="b">
        <f t="shared" si="91"/>
        <v>0</v>
      </c>
      <c r="AJ184" s="29" t="b">
        <f t="shared" si="70"/>
        <v>1</v>
      </c>
      <c r="AK184" s="29" t="b">
        <f t="shared" si="71"/>
        <v>1</v>
      </c>
      <c r="AL184" s="29" t="b">
        <f t="shared" si="72"/>
        <v>0</v>
      </c>
      <c r="AM184" s="29" t="b">
        <f t="shared" si="73"/>
        <v>1</v>
      </c>
      <c r="AN184" s="29" t="b">
        <f t="shared" si="74"/>
        <v>1</v>
      </c>
      <c r="AO184" s="29" t="b">
        <f t="shared" si="75"/>
        <v>1</v>
      </c>
      <c r="AP184" s="29" t="b">
        <f t="shared" si="76"/>
        <v>1</v>
      </c>
      <c r="AQ184" s="29" t="b">
        <f t="shared" si="77"/>
        <v>0</v>
      </c>
      <c r="AR184" s="29" t="b">
        <f t="shared" si="78"/>
        <v>1</v>
      </c>
      <c r="AS184" s="29" t="b">
        <f t="shared" si="79"/>
        <v>1</v>
      </c>
      <c r="AT184" s="29" t="b">
        <f t="shared" si="80"/>
        <v>1</v>
      </c>
      <c r="AU184" s="29" t="b">
        <f t="shared" si="81"/>
        <v>0</v>
      </c>
      <c r="AV184" s="29" t="b">
        <f t="shared" si="82"/>
        <v>0</v>
      </c>
      <c r="AW184" s="29" t="s">
        <v>3688</v>
      </c>
      <c r="AX184" s="29" t="s">
        <v>3689</v>
      </c>
      <c r="AY184" s="29" t="s">
        <v>3266</v>
      </c>
    </row>
    <row r="185" spans="1:51" ht="45" customHeight="1" x14ac:dyDescent="0.25">
      <c r="A185" s="29">
        <f t="shared" si="83"/>
        <v>183</v>
      </c>
      <c r="B185" s="9">
        <v>1</v>
      </c>
      <c r="C185" s="10" t="s">
        <v>47</v>
      </c>
      <c r="D185" s="10">
        <v>100</v>
      </c>
      <c r="E185" s="10"/>
      <c r="F185" s="10"/>
      <c r="G185" s="10"/>
      <c r="H185" s="11" t="s">
        <v>3222</v>
      </c>
      <c r="I185" s="10">
        <f t="shared" si="92"/>
        <v>1</v>
      </c>
      <c r="J185" s="10" t="str">
        <f t="shared" si="93"/>
        <v>esmolol</v>
      </c>
      <c r="K185" s="10">
        <f t="shared" ref="K185:K203" si="97">IF(D185="",120,D185)</f>
        <v>100</v>
      </c>
      <c r="L185" s="12" t="s">
        <v>35</v>
      </c>
      <c r="M185" s="10" t="str">
        <f t="shared" ref="M185:M223" si="98">IF(E185="","glucose 10%",E185)</f>
        <v>glucose 10%</v>
      </c>
      <c r="N185" s="10">
        <f t="shared" si="94"/>
        <v>12</v>
      </c>
      <c r="O185" s="16">
        <f t="shared" si="95"/>
        <v>0.5</v>
      </c>
      <c r="P185" s="17">
        <v>6.9000000000000006E-2</v>
      </c>
      <c r="Q185" s="12" t="s">
        <v>3219</v>
      </c>
      <c r="R185" s="12" t="s">
        <v>69</v>
      </c>
      <c r="S185" s="12" t="s">
        <v>38</v>
      </c>
      <c r="T185" s="15">
        <f t="shared" si="96"/>
        <v>10</v>
      </c>
      <c r="U185" s="12">
        <v>2</v>
      </c>
      <c r="V185" s="30">
        <v>1</v>
      </c>
      <c r="W185" s="31" t="s">
        <v>47</v>
      </c>
      <c r="X185" s="31">
        <v>100</v>
      </c>
      <c r="Y185" s="31" t="s">
        <v>35</v>
      </c>
      <c r="Z185" s="31" t="s">
        <v>36</v>
      </c>
      <c r="AA185" s="31">
        <v>12</v>
      </c>
      <c r="AB185" s="32">
        <v>0.5</v>
      </c>
      <c r="AC185" s="33">
        <v>6.9000000000000006E-2</v>
      </c>
      <c r="AD185" s="31" t="s">
        <v>3219</v>
      </c>
      <c r="AE185" s="31" t="s">
        <v>69</v>
      </c>
      <c r="AF185" s="31" t="s">
        <v>38</v>
      </c>
      <c r="AG185" s="31">
        <v>10</v>
      </c>
      <c r="AH185" s="31">
        <v>2</v>
      </c>
      <c r="AI185" s="29" t="b">
        <f t="shared" si="91"/>
        <v>1</v>
      </c>
      <c r="AJ185" s="29" t="b">
        <f t="shared" si="70"/>
        <v>1</v>
      </c>
      <c r="AK185" s="29" t="b">
        <f t="shared" si="71"/>
        <v>1</v>
      </c>
      <c r="AL185" s="29" t="b">
        <f t="shared" si="72"/>
        <v>1</v>
      </c>
      <c r="AM185" s="29" t="b">
        <f t="shared" si="73"/>
        <v>1</v>
      </c>
      <c r="AN185" s="29" t="b">
        <f t="shared" si="74"/>
        <v>1</v>
      </c>
      <c r="AO185" s="29" t="b">
        <f t="shared" si="75"/>
        <v>1</v>
      </c>
      <c r="AP185" s="29" t="b">
        <f t="shared" si="76"/>
        <v>1</v>
      </c>
      <c r="AQ185" s="29" t="b">
        <f t="shared" si="77"/>
        <v>1</v>
      </c>
      <c r="AR185" s="29" t="b">
        <f t="shared" si="78"/>
        <v>1</v>
      </c>
      <c r="AS185" s="29" t="b">
        <f t="shared" si="79"/>
        <v>1</v>
      </c>
      <c r="AT185" s="29" t="b">
        <f t="shared" si="80"/>
        <v>1</v>
      </c>
      <c r="AU185" s="29" t="b">
        <f t="shared" si="81"/>
        <v>1</v>
      </c>
      <c r="AV185" s="29" t="b">
        <f t="shared" si="82"/>
        <v>1</v>
      </c>
      <c r="AW185" s="29" t="s">
        <v>3390</v>
      </c>
      <c r="AX185" s="29" t="s">
        <v>3690</v>
      </c>
      <c r="AY185" s="29" t="s">
        <v>3266</v>
      </c>
    </row>
    <row r="186" spans="1:51" ht="45" customHeight="1" x14ac:dyDescent="0.25">
      <c r="A186" s="29">
        <f t="shared" si="83"/>
        <v>184</v>
      </c>
      <c r="B186" s="9">
        <v>1</v>
      </c>
      <c r="C186" s="10" t="s">
        <v>47</v>
      </c>
      <c r="D186" s="10">
        <v>100</v>
      </c>
      <c r="E186" s="10" t="s">
        <v>20</v>
      </c>
      <c r="F186" s="10"/>
      <c r="G186" s="10"/>
      <c r="H186" s="11" t="s">
        <v>3222</v>
      </c>
      <c r="I186" s="10">
        <f t="shared" si="92"/>
        <v>1</v>
      </c>
      <c r="J186" s="10" t="str">
        <f t="shared" si="93"/>
        <v>esmolol</v>
      </c>
      <c r="K186" s="10">
        <f t="shared" si="97"/>
        <v>100</v>
      </c>
      <c r="L186" s="12" t="s">
        <v>35</v>
      </c>
      <c r="M186" s="10" t="str">
        <f t="shared" si="98"/>
        <v>glucose 5%</v>
      </c>
      <c r="N186" s="10">
        <f t="shared" si="94"/>
        <v>12</v>
      </c>
      <c r="O186" s="16">
        <f t="shared" si="95"/>
        <v>0.5</v>
      </c>
      <c r="P186" s="17">
        <v>6.9000000000000006E-2</v>
      </c>
      <c r="Q186" s="12" t="s">
        <v>3219</v>
      </c>
      <c r="R186" s="12" t="s">
        <v>69</v>
      </c>
      <c r="S186" s="12" t="s">
        <v>38</v>
      </c>
      <c r="T186" s="15">
        <f t="shared" si="96"/>
        <v>10</v>
      </c>
      <c r="U186" s="12">
        <v>2</v>
      </c>
      <c r="V186" s="30">
        <v>1</v>
      </c>
      <c r="W186" s="31" t="s">
        <v>47</v>
      </c>
      <c r="X186" s="31">
        <v>100</v>
      </c>
      <c r="Y186" s="31" t="s">
        <v>35</v>
      </c>
      <c r="Z186" s="31" t="s">
        <v>20</v>
      </c>
      <c r="AA186" s="31">
        <v>12</v>
      </c>
      <c r="AB186" s="32">
        <v>0.5</v>
      </c>
      <c r="AC186" s="33">
        <v>6.9000000000000006E-2</v>
      </c>
      <c r="AD186" s="31" t="s">
        <v>3219</v>
      </c>
      <c r="AE186" s="31" t="s">
        <v>69</v>
      </c>
      <c r="AF186" s="31" t="s">
        <v>38</v>
      </c>
      <c r="AG186" s="31">
        <v>10</v>
      </c>
      <c r="AH186" s="31">
        <v>2</v>
      </c>
      <c r="AI186" s="29" t="b">
        <f t="shared" si="91"/>
        <v>1</v>
      </c>
      <c r="AJ186" s="29" t="b">
        <f t="shared" si="70"/>
        <v>1</v>
      </c>
      <c r="AK186" s="29" t="b">
        <f t="shared" si="71"/>
        <v>1</v>
      </c>
      <c r="AL186" s="29" t="b">
        <f t="shared" si="72"/>
        <v>1</v>
      </c>
      <c r="AM186" s="29" t="b">
        <f t="shared" si="73"/>
        <v>1</v>
      </c>
      <c r="AN186" s="29" t="b">
        <f t="shared" si="74"/>
        <v>1</v>
      </c>
      <c r="AO186" s="29" t="b">
        <f t="shared" si="75"/>
        <v>1</v>
      </c>
      <c r="AP186" s="29" t="b">
        <f t="shared" si="76"/>
        <v>1</v>
      </c>
      <c r="AQ186" s="29" t="b">
        <f t="shared" si="77"/>
        <v>1</v>
      </c>
      <c r="AR186" s="29" t="b">
        <f t="shared" si="78"/>
        <v>1</v>
      </c>
      <c r="AS186" s="29" t="b">
        <f t="shared" si="79"/>
        <v>1</v>
      </c>
      <c r="AT186" s="29" t="b">
        <f t="shared" si="80"/>
        <v>1</v>
      </c>
      <c r="AU186" s="29" t="b">
        <f t="shared" si="81"/>
        <v>1</v>
      </c>
      <c r="AV186" s="29" t="b">
        <f t="shared" si="82"/>
        <v>1</v>
      </c>
      <c r="AW186" s="29" t="s">
        <v>3391</v>
      </c>
      <c r="AX186" s="29" t="s">
        <v>3691</v>
      </c>
      <c r="AY186" s="29" t="s">
        <v>3266</v>
      </c>
    </row>
    <row r="187" spans="1:51" ht="45" customHeight="1" x14ac:dyDescent="0.25">
      <c r="A187" s="29">
        <f t="shared" si="83"/>
        <v>185</v>
      </c>
      <c r="B187" s="9">
        <v>1</v>
      </c>
      <c r="C187" s="10" t="s">
        <v>47</v>
      </c>
      <c r="D187" s="10">
        <v>100</v>
      </c>
      <c r="E187" s="10" t="s">
        <v>20</v>
      </c>
      <c r="F187" s="10"/>
      <c r="G187" s="10">
        <v>1</v>
      </c>
      <c r="H187" s="11" t="s">
        <v>3222</v>
      </c>
      <c r="I187" s="10">
        <f t="shared" si="92"/>
        <v>1</v>
      </c>
      <c r="J187" s="10" t="str">
        <f t="shared" si="93"/>
        <v>esmolol</v>
      </c>
      <c r="K187" s="10">
        <f t="shared" si="97"/>
        <v>100</v>
      </c>
      <c r="L187" s="12" t="s">
        <v>35</v>
      </c>
      <c r="M187" s="10" t="str">
        <f t="shared" si="98"/>
        <v>glucose 5%</v>
      </c>
      <c r="N187" s="10">
        <f t="shared" si="94"/>
        <v>12</v>
      </c>
      <c r="O187" s="16">
        <f t="shared" si="95"/>
        <v>1</v>
      </c>
      <c r="P187" s="17">
        <v>0.14000000000000001</v>
      </c>
      <c r="Q187" s="12" t="s">
        <v>3219</v>
      </c>
      <c r="R187" s="12" t="s">
        <v>69</v>
      </c>
      <c r="S187" s="12" t="s">
        <v>40</v>
      </c>
      <c r="T187" s="15">
        <f t="shared" si="96"/>
        <v>10</v>
      </c>
      <c r="U187" s="12">
        <v>2</v>
      </c>
      <c r="V187" s="30">
        <v>1</v>
      </c>
      <c r="W187" s="31" t="s">
        <v>47</v>
      </c>
      <c r="X187" s="31">
        <v>100</v>
      </c>
      <c r="Y187" s="31" t="s">
        <v>35</v>
      </c>
      <c r="Z187" s="31" t="s">
        <v>20</v>
      </c>
      <c r="AA187" s="31">
        <v>12</v>
      </c>
      <c r="AB187" s="32">
        <v>1</v>
      </c>
      <c r="AC187" s="33">
        <v>0.14000000000000001</v>
      </c>
      <c r="AD187" s="31" t="s">
        <v>3219</v>
      </c>
      <c r="AE187" s="31" t="s">
        <v>69</v>
      </c>
      <c r="AF187" s="31" t="s">
        <v>40</v>
      </c>
      <c r="AG187" s="31">
        <v>10</v>
      </c>
      <c r="AH187" s="31">
        <v>2</v>
      </c>
      <c r="AI187" s="29" t="b">
        <f t="shared" si="91"/>
        <v>1</v>
      </c>
      <c r="AJ187" s="29" t="b">
        <f t="shared" si="70"/>
        <v>1</v>
      </c>
      <c r="AK187" s="29" t="b">
        <f t="shared" si="71"/>
        <v>1</v>
      </c>
      <c r="AL187" s="29" t="b">
        <f t="shared" si="72"/>
        <v>1</v>
      </c>
      <c r="AM187" s="29" t="b">
        <f t="shared" si="73"/>
        <v>1</v>
      </c>
      <c r="AN187" s="29" t="b">
        <f t="shared" si="74"/>
        <v>1</v>
      </c>
      <c r="AO187" s="29" t="b">
        <f t="shared" si="75"/>
        <v>1</v>
      </c>
      <c r="AP187" s="29" t="b">
        <f t="shared" si="76"/>
        <v>1</v>
      </c>
      <c r="AQ187" s="29" t="b">
        <f t="shared" si="77"/>
        <v>1</v>
      </c>
      <c r="AR187" s="29" t="b">
        <f t="shared" si="78"/>
        <v>1</v>
      </c>
      <c r="AS187" s="29" t="b">
        <f t="shared" si="79"/>
        <v>1</v>
      </c>
      <c r="AT187" s="29" t="b">
        <f t="shared" si="80"/>
        <v>1</v>
      </c>
      <c r="AU187" s="29" t="b">
        <f t="shared" si="81"/>
        <v>1</v>
      </c>
      <c r="AV187" s="29" t="b">
        <f t="shared" si="82"/>
        <v>1</v>
      </c>
      <c r="AW187" s="29" t="s">
        <v>3267</v>
      </c>
      <c r="AX187" s="29" t="s">
        <v>3692</v>
      </c>
      <c r="AY187" s="29" t="s">
        <v>3266</v>
      </c>
    </row>
    <row r="188" spans="1:51" ht="45" customHeight="1" x14ac:dyDescent="0.25">
      <c r="A188" s="29">
        <f t="shared" si="83"/>
        <v>186</v>
      </c>
      <c r="B188" s="9">
        <v>1</v>
      </c>
      <c r="C188" s="10" t="s">
        <v>47</v>
      </c>
      <c r="D188" s="10">
        <v>100</v>
      </c>
      <c r="E188" s="10" t="s">
        <v>20</v>
      </c>
      <c r="F188" s="10">
        <v>24</v>
      </c>
      <c r="G188" s="10"/>
      <c r="H188" s="11" t="s">
        <v>3222</v>
      </c>
      <c r="I188" s="10">
        <f t="shared" si="92"/>
        <v>1</v>
      </c>
      <c r="J188" s="10" t="str">
        <f t="shared" si="93"/>
        <v>esmolol</v>
      </c>
      <c r="K188" s="10">
        <f t="shared" si="97"/>
        <v>100</v>
      </c>
      <c r="L188" s="12" t="s">
        <v>35</v>
      </c>
      <c r="M188" s="10" t="str">
        <f t="shared" si="98"/>
        <v>glucose 5%</v>
      </c>
      <c r="N188" s="10">
        <f t="shared" si="94"/>
        <v>24</v>
      </c>
      <c r="O188" s="16">
        <f t="shared" si="95"/>
        <v>0.5</v>
      </c>
      <c r="P188" s="17">
        <v>3.5000000000000003E-2</v>
      </c>
      <c r="Q188" s="12" t="s">
        <v>3219</v>
      </c>
      <c r="R188" s="12" t="s">
        <v>69</v>
      </c>
      <c r="S188" s="12" t="s">
        <v>39</v>
      </c>
      <c r="T188" s="15">
        <f t="shared" si="96"/>
        <v>10</v>
      </c>
      <c r="U188" s="12">
        <v>14</v>
      </c>
      <c r="V188" s="30">
        <v>1</v>
      </c>
      <c r="W188" s="31" t="s">
        <v>47</v>
      </c>
      <c r="X188" s="31">
        <v>100</v>
      </c>
      <c r="Y188" s="31" t="s">
        <v>35</v>
      </c>
      <c r="Z188" s="31" t="s">
        <v>20</v>
      </c>
      <c r="AA188" s="31">
        <v>24</v>
      </c>
      <c r="AB188" s="32">
        <v>0.5</v>
      </c>
      <c r="AC188" s="33">
        <v>3.5000000000000003E-2</v>
      </c>
      <c r="AD188" s="31" t="s">
        <v>3219</v>
      </c>
      <c r="AE188" s="31" t="s">
        <v>69</v>
      </c>
      <c r="AF188" s="31" t="s">
        <v>39</v>
      </c>
      <c r="AG188" s="31">
        <v>10</v>
      </c>
      <c r="AH188" s="31">
        <v>14</v>
      </c>
      <c r="AI188" s="29" t="b">
        <f t="shared" si="91"/>
        <v>1</v>
      </c>
      <c r="AJ188" s="29" t="b">
        <f t="shared" si="70"/>
        <v>1</v>
      </c>
      <c r="AK188" s="29" t="b">
        <f t="shared" si="71"/>
        <v>1</v>
      </c>
      <c r="AL188" s="29" t="b">
        <f t="shared" si="72"/>
        <v>1</v>
      </c>
      <c r="AM188" s="29" t="b">
        <f t="shared" si="73"/>
        <v>1</v>
      </c>
      <c r="AN188" s="29" t="b">
        <f t="shared" si="74"/>
        <v>1</v>
      </c>
      <c r="AO188" s="29" t="b">
        <f t="shared" si="75"/>
        <v>1</v>
      </c>
      <c r="AP188" s="29" t="b">
        <f t="shared" si="76"/>
        <v>1</v>
      </c>
      <c r="AQ188" s="29" t="b">
        <f t="shared" si="77"/>
        <v>1</v>
      </c>
      <c r="AR188" s="29" t="b">
        <f t="shared" si="78"/>
        <v>1</v>
      </c>
      <c r="AS188" s="29" t="b">
        <f t="shared" si="79"/>
        <v>1</v>
      </c>
      <c r="AT188" s="29" t="b">
        <f t="shared" si="80"/>
        <v>1</v>
      </c>
      <c r="AU188" s="29" t="b">
        <f t="shared" si="81"/>
        <v>1</v>
      </c>
      <c r="AV188" s="29" t="b">
        <f t="shared" si="82"/>
        <v>1</v>
      </c>
      <c r="AW188" s="29" t="s">
        <v>3392</v>
      </c>
      <c r="AX188" s="29" t="s">
        <v>3693</v>
      </c>
      <c r="AY188" s="29" t="s">
        <v>3266</v>
      </c>
    </row>
    <row r="189" spans="1:51" ht="45" customHeight="1" x14ac:dyDescent="0.25">
      <c r="A189" s="29">
        <f t="shared" si="83"/>
        <v>187</v>
      </c>
      <c r="B189" s="9">
        <v>1</v>
      </c>
      <c r="C189" s="10" t="s">
        <v>47</v>
      </c>
      <c r="D189" s="10">
        <v>100</v>
      </c>
      <c r="E189" s="10" t="s">
        <v>20</v>
      </c>
      <c r="F189" s="10">
        <v>24</v>
      </c>
      <c r="G189" s="10">
        <v>1</v>
      </c>
      <c r="H189" s="11" t="s">
        <v>3222</v>
      </c>
      <c r="I189" s="10">
        <f t="shared" si="92"/>
        <v>1</v>
      </c>
      <c r="J189" s="10" t="str">
        <f t="shared" si="93"/>
        <v>esmolol</v>
      </c>
      <c r="K189" s="10">
        <f t="shared" si="97"/>
        <v>100</v>
      </c>
      <c r="L189" s="12" t="s">
        <v>35</v>
      </c>
      <c r="M189" s="10" t="str">
        <f t="shared" si="98"/>
        <v>glucose 5%</v>
      </c>
      <c r="N189" s="10">
        <f t="shared" si="94"/>
        <v>24</v>
      </c>
      <c r="O189" s="16">
        <f t="shared" si="95"/>
        <v>1</v>
      </c>
      <c r="P189" s="17">
        <v>6.9000000000000006E-2</v>
      </c>
      <c r="Q189" s="12" t="s">
        <v>3219</v>
      </c>
      <c r="R189" s="12" t="s">
        <v>69</v>
      </c>
      <c r="S189" s="12" t="s">
        <v>38</v>
      </c>
      <c r="T189" s="15">
        <f t="shared" si="96"/>
        <v>10</v>
      </c>
      <c r="U189" s="12">
        <v>14</v>
      </c>
      <c r="V189" s="30">
        <v>1</v>
      </c>
      <c r="W189" s="31" t="s">
        <v>47</v>
      </c>
      <c r="X189" s="31">
        <v>100</v>
      </c>
      <c r="Y189" s="31" t="s">
        <v>35</v>
      </c>
      <c r="Z189" s="31" t="s">
        <v>20</v>
      </c>
      <c r="AA189" s="31">
        <v>24</v>
      </c>
      <c r="AB189" s="32">
        <v>1</v>
      </c>
      <c r="AC189" s="33">
        <v>6.9000000000000006E-2</v>
      </c>
      <c r="AD189" s="31" t="s">
        <v>3219</v>
      </c>
      <c r="AE189" s="31" t="s">
        <v>69</v>
      </c>
      <c r="AF189" s="31" t="s">
        <v>38</v>
      </c>
      <c r="AG189" s="31">
        <v>10</v>
      </c>
      <c r="AH189" s="31">
        <v>14</v>
      </c>
      <c r="AI189" s="29" t="b">
        <f t="shared" si="91"/>
        <v>1</v>
      </c>
      <c r="AJ189" s="29" t="b">
        <f t="shared" si="70"/>
        <v>1</v>
      </c>
      <c r="AK189" s="29" t="b">
        <f t="shared" si="71"/>
        <v>1</v>
      </c>
      <c r="AL189" s="29" t="b">
        <f t="shared" si="72"/>
        <v>1</v>
      </c>
      <c r="AM189" s="29" t="b">
        <f t="shared" si="73"/>
        <v>1</v>
      </c>
      <c r="AN189" s="29" t="b">
        <f t="shared" si="74"/>
        <v>1</v>
      </c>
      <c r="AO189" s="29" t="b">
        <f t="shared" si="75"/>
        <v>1</v>
      </c>
      <c r="AP189" s="29" t="b">
        <f t="shared" si="76"/>
        <v>1</v>
      </c>
      <c r="AQ189" s="29" t="b">
        <f t="shared" si="77"/>
        <v>1</v>
      </c>
      <c r="AR189" s="29" t="b">
        <f t="shared" si="78"/>
        <v>1</v>
      </c>
      <c r="AS189" s="29" t="b">
        <f t="shared" si="79"/>
        <v>1</v>
      </c>
      <c r="AT189" s="29" t="b">
        <f t="shared" si="80"/>
        <v>1</v>
      </c>
      <c r="AU189" s="29" t="b">
        <f t="shared" si="81"/>
        <v>1</v>
      </c>
      <c r="AV189" s="29" t="b">
        <f t="shared" si="82"/>
        <v>1</v>
      </c>
      <c r="AW189" s="29" t="s">
        <v>3393</v>
      </c>
      <c r="AX189" s="29" t="s">
        <v>3694</v>
      </c>
      <c r="AY189" s="29" t="s">
        <v>3266</v>
      </c>
    </row>
    <row r="190" spans="1:51" ht="45" customHeight="1" x14ac:dyDescent="0.25">
      <c r="A190" s="29">
        <f t="shared" si="83"/>
        <v>188</v>
      </c>
      <c r="B190" s="9">
        <v>1</v>
      </c>
      <c r="C190" s="10" t="s">
        <v>47</v>
      </c>
      <c r="D190" s="10"/>
      <c r="E190" s="10" t="s">
        <v>20</v>
      </c>
      <c r="F190" s="10"/>
      <c r="G190" s="10"/>
      <c r="H190" s="11">
        <v>0.08</v>
      </c>
      <c r="I190" s="10">
        <f t="shared" si="92"/>
        <v>1</v>
      </c>
      <c r="J190" s="10" t="str">
        <f t="shared" si="93"/>
        <v>esmolol</v>
      </c>
      <c r="K190" s="10">
        <f t="shared" si="97"/>
        <v>120</v>
      </c>
      <c r="L190" s="12" t="s">
        <v>35</v>
      </c>
      <c r="M190" s="10" t="str">
        <f t="shared" si="98"/>
        <v>glucose 5%</v>
      </c>
      <c r="N190" s="10">
        <f t="shared" si="94"/>
        <v>12</v>
      </c>
      <c r="O190" s="16">
        <f t="shared" si="95"/>
        <v>0.5</v>
      </c>
      <c r="P190" s="17">
        <v>8.3000000000000004E-2</v>
      </c>
      <c r="Q190" s="12" t="s">
        <v>3219</v>
      </c>
      <c r="R190" s="12" t="s">
        <v>69</v>
      </c>
      <c r="S190" s="12" t="s">
        <v>38</v>
      </c>
      <c r="T190" s="15">
        <f t="shared" si="96"/>
        <v>12</v>
      </c>
      <c r="U190" s="12">
        <v>0</v>
      </c>
      <c r="V190" s="30">
        <v>1</v>
      </c>
      <c r="W190" s="31" t="s">
        <v>47</v>
      </c>
      <c r="X190" s="31">
        <v>12</v>
      </c>
      <c r="Y190" s="31" t="s">
        <v>35</v>
      </c>
      <c r="Z190" s="31" t="s">
        <v>20</v>
      </c>
      <c r="AA190" s="31">
        <v>12</v>
      </c>
      <c r="AB190" s="32">
        <v>0.5</v>
      </c>
      <c r="AC190" s="33">
        <v>8.3000000000000001E-3</v>
      </c>
      <c r="AD190" s="31" t="s">
        <v>3219</v>
      </c>
      <c r="AE190" s="31" t="s">
        <v>69</v>
      </c>
      <c r="AF190" s="31" t="s">
        <v>38</v>
      </c>
      <c r="AG190" s="31">
        <v>1.2</v>
      </c>
      <c r="AH190" s="31">
        <v>10.8</v>
      </c>
      <c r="AI190" s="29" t="b">
        <f t="shared" si="91"/>
        <v>0</v>
      </c>
      <c r="AJ190" s="29" t="b">
        <f t="shared" si="70"/>
        <v>1</v>
      </c>
      <c r="AK190" s="29" t="b">
        <f t="shared" si="71"/>
        <v>1</v>
      </c>
      <c r="AL190" s="29" t="b">
        <f t="shared" si="72"/>
        <v>0</v>
      </c>
      <c r="AM190" s="29" t="b">
        <f t="shared" si="73"/>
        <v>1</v>
      </c>
      <c r="AN190" s="29" t="b">
        <f t="shared" si="74"/>
        <v>1</v>
      </c>
      <c r="AO190" s="29" t="b">
        <f t="shared" si="75"/>
        <v>1</v>
      </c>
      <c r="AP190" s="29" t="b">
        <f t="shared" si="76"/>
        <v>1</v>
      </c>
      <c r="AQ190" s="29" t="b">
        <f t="shared" si="77"/>
        <v>0</v>
      </c>
      <c r="AR190" s="29" t="b">
        <f t="shared" si="78"/>
        <v>1</v>
      </c>
      <c r="AS190" s="29" t="b">
        <f t="shared" si="79"/>
        <v>1</v>
      </c>
      <c r="AT190" s="29" t="b">
        <f t="shared" si="80"/>
        <v>1</v>
      </c>
      <c r="AU190" s="29" t="b">
        <f t="shared" si="81"/>
        <v>0</v>
      </c>
      <c r="AV190" s="29" t="b">
        <f t="shared" si="82"/>
        <v>0</v>
      </c>
      <c r="AW190" s="29" t="s">
        <v>3695</v>
      </c>
      <c r="AX190" s="29" t="s">
        <v>3696</v>
      </c>
      <c r="AY190" s="29" t="s">
        <v>3266</v>
      </c>
    </row>
    <row r="191" spans="1:51" ht="45" customHeight="1" x14ac:dyDescent="0.25">
      <c r="A191" s="29">
        <f t="shared" si="83"/>
        <v>189</v>
      </c>
      <c r="B191" s="9">
        <v>1</v>
      </c>
      <c r="C191" s="10" t="s">
        <v>47</v>
      </c>
      <c r="D191" s="10"/>
      <c r="E191" s="10"/>
      <c r="F191" s="10">
        <v>24</v>
      </c>
      <c r="G191" s="10"/>
      <c r="H191" s="11">
        <v>0.04</v>
      </c>
      <c r="I191" s="10">
        <f t="shared" si="92"/>
        <v>1</v>
      </c>
      <c r="J191" s="10" t="str">
        <f t="shared" si="93"/>
        <v>esmolol</v>
      </c>
      <c r="K191" s="10">
        <v>58</v>
      </c>
      <c r="L191" s="12" t="s">
        <v>35</v>
      </c>
      <c r="M191" s="10" t="str">
        <f t="shared" si="98"/>
        <v>glucose 10%</v>
      </c>
      <c r="N191" s="10">
        <f t="shared" si="94"/>
        <v>24</v>
      </c>
      <c r="O191" s="16">
        <f t="shared" si="95"/>
        <v>0.5</v>
      </c>
      <c r="P191" s="17">
        <v>0.02</v>
      </c>
      <c r="Q191" s="12" t="s">
        <v>3219</v>
      </c>
      <c r="R191" s="12" t="s">
        <v>69</v>
      </c>
      <c r="S191" s="12" t="s">
        <v>39</v>
      </c>
      <c r="T191" s="15">
        <f t="shared" si="96"/>
        <v>5.8</v>
      </c>
      <c r="U191" s="12">
        <v>18.2</v>
      </c>
      <c r="V191" s="30">
        <v>1</v>
      </c>
      <c r="W191" s="31" t="s">
        <v>47</v>
      </c>
      <c r="X191" s="31">
        <v>12</v>
      </c>
      <c r="Y191" s="31" t="s">
        <v>35</v>
      </c>
      <c r="Z191" s="31" t="s">
        <v>36</v>
      </c>
      <c r="AA191" s="31">
        <v>24</v>
      </c>
      <c r="AB191" s="32">
        <v>0.5</v>
      </c>
      <c r="AC191" s="33">
        <v>4.1999999999999997E-3</v>
      </c>
      <c r="AD191" s="31" t="s">
        <v>3219</v>
      </c>
      <c r="AE191" s="31" t="s">
        <v>69</v>
      </c>
      <c r="AF191" s="31" t="s">
        <v>39</v>
      </c>
      <c r="AG191" s="31">
        <v>1.2</v>
      </c>
      <c r="AH191" s="31">
        <v>22.8</v>
      </c>
      <c r="AI191" s="29" t="b">
        <f t="shared" si="91"/>
        <v>0</v>
      </c>
      <c r="AJ191" s="29" t="b">
        <f t="shared" si="70"/>
        <v>1</v>
      </c>
      <c r="AK191" s="29" t="b">
        <f t="shared" si="71"/>
        <v>1</v>
      </c>
      <c r="AL191" s="29" t="b">
        <f t="shared" si="72"/>
        <v>0</v>
      </c>
      <c r="AM191" s="29" t="b">
        <f t="shared" si="73"/>
        <v>1</v>
      </c>
      <c r="AN191" s="29" t="b">
        <f t="shared" si="74"/>
        <v>1</v>
      </c>
      <c r="AO191" s="29" t="b">
        <f t="shared" si="75"/>
        <v>1</v>
      </c>
      <c r="AP191" s="29" t="b">
        <f t="shared" si="76"/>
        <v>1</v>
      </c>
      <c r="AQ191" s="29" t="b">
        <f t="shared" si="77"/>
        <v>0</v>
      </c>
      <c r="AR191" s="29" t="b">
        <f t="shared" si="78"/>
        <v>1</v>
      </c>
      <c r="AS191" s="29" t="b">
        <f t="shared" si="79"/>
        <v>1</v>
      </c>
      <c r="AT191" s="29" t="b">
        <f t="shared" si="80"/>
        <v>1</v>
      </c>
      <c r="AU191" s="29" t="b">
        <f t="shared" si="81"/>
        <v>0</v>
      </c>
      <c r="AV191" s="29" t="b">
        <f t="shared" si="82"/>
        <v>0</v>
      </c>
      <c r="AW191" s="29" t="s">
        <v>3697</v>
      </c>
      <c r="AX191" s="29" t="s">
        <v>3698</v>
      </c>
      <c r="AY191" s="29" t="s">
        <v>3266</v>
      </c>
    </row>
    <row r="192" spans="1:51" ht="45" customHeight="1" x14ac:dyDescent="0.25">
      <c r="A192" s="29">
        <f t="shared" si="83"/>
        <v>190</v>
      </c>
      <c r="B192" s="9">
        <v>1</v>
      </c>
      <c r="C192" s="10" t="s">
        <v>47</v>
      </c>
      <c r="D192" s="10"/>
      <c r="E192" s="10"/>
      <c r="F192" s="10"/>
      <c r="G192" s="10">
        <v>1</v>
      </c>
      <c r="H192" s="11">
        <v>0.17</v>
      </c>
      <c r="I192" s="10">
        <f t="shared" si="92"/>
        <v>1</v>
      </c>
      <c r="J192" s="10" t="str">
        <f t="shared" si="93"/>
        <v>esmolol</v>
      </c>
      <c r="K192" s="10">
        <v>120</v>
      </c>
      <c r="L192" s="12" t="s">
        <v>35</v>
      </c>
      <c r="M192" s="10" t="str">
        <f t="shared" si="98"/>
        <v>glucose 10%</v>
      </c>
      <c r="N192" s="10">
        <f t="shared" si="94"/>
        <v>12</v>
      </c>
      <c r="O192" s="16">
        <f t="shared" si="95"/>
        <v>1</v>
      </c>
      <c r="P192" s="17">
        <v>0.17</v>
      </c>
      <c r="Q192" s="12" t="s">
        <v>3219</v>
      </c>
      <c r="R192" s="12" t="s">
        <v>69</v>
      </c>
      <c r="S192" s="12" t="s">
        <v>40</v>
      </c>
      <c r="T192" s="15">
        <f t="shared" si="96"/>
        <v>12</v>
      </c>
      <c r="U192" s="12">
        <v>0</v>
      </c>
      <c r="V192" s="30">
        <v>1</v>
      </c>
      <c r="W192" s="31" t="s">
        <v>47</v>
      </c>
      <c r="X192" s="31">
        <v>12</v>
      </c>
      <c r="Y192" s="31" t="s">
        <v>35</v>
      </c>
      <c r="Z192" s="31" t="s">
        <v>36</v>
      </c>
      <c r="AA192" s="31">
        <v>12</v>
      </c>
      <c r="AB192" s="32">
        <v>1</v>
      </c>
      <c r="AC192" s="33">
        <v>1.7000000000000001E-2</v>
      </c>
      <c r="AD192" s="31" t="s">
        <v>3219</v>
      </c>
      <c r="AE192" s="31" t="s">
        <v>69</v>
      </c>
      <c r="AF192" s="31" t="s">
        <v>40</v>
      </c>
      <c r="AG192" s="31">
        <v>1.2</v>
      </c>
      <c r="AH192" s="31">
        <v>10.8</v>
      </c>
      <c r="AI192" s="29" t="b">
        <f t="shared" si="91"/>
        <v>0</v>
      </c>
      <c r="AJ192" s="29" t="b">
        <f t="shared" si="70"/>
        <v>1</v>
      </c>
      <c r="AK192" s="29" t="b">
        <f t="shared" si="71"/>
        <v>1</v>
      </c>
      <c r="AL192" s="29" t="b">
        <f t="shared" si="72"/>
        <v>0</v>
      </c>
      <c r="AM192" s="29" t="b">
        <f t="shared" si="73"/>
        <v>1</v>
      </c>
      <c r="AN192" s="29" t="b">
        <f t="shared" si="74"/>
        <v>1</v>
      </c>
      <c r="AO192" s="29" t="b">
        <f t="shared" si="75"/>
        <v>1</v>
      </c>
      <c r="AP192" s="29" t="b">
        <f t="shared" si="76"/>
        <v>1</v>
      </c>
      <c r="AQ192" s="29" t="b">
        <f t="shared" si="77"/>
        <v>0</v>
      </c>
      <c r="AR192" s="29" t="b">
        <f t="shared" si="78"/>
        <v>1</v>
      </c>
      <c r="AS192" s="29" t="b">
        <f t="shared" si="79"/>
        <v>1</v>
      </c>
      <c r="AT192" s="29" t="b">
        <f t="shared" si="80"/>
        <v>1</v>
      </c>
      <c r="AU192" s="29" t="b">
        <f t="shared" si="81"/>
        <v>0</v>
      </c>
      <c r="AV192" s="29" t="b">
        <f t="shared" si="82"/>
        <v>0</v>
      </c>
      <c r="AW192" s="29" t="s">
        <v>3699</v>
      </c>
      <c r="AX192" s="29" t="s">
        <v>3700</v>
      </c>
      <c r="AY192" s="29" t="s">
        <v>3266</v>
      </c>
    </row>
    <row r="193" spans="1:51" ht="45" customHeight="1" x14ac:dyDescent="0.25">
      <c r="A193" s="29">
        <f t="shared" si="83"/>
        <v>191</v>
      </c>
      <c r="B193" s="9">
        <v>1</v>
      </c>
      <c r="C193" s="10" t="s">
        <v>47</v>
      </c>
      <c r="D193" s="10">
        <v>100</v>
      </c>
      <c r="E193" s="10"/>
      <c r="F193" s="10">
        <v>24</v>
      </c>
      <c r="G193" s="10"/>
      <c r="H193" s="11" t="s">
        <v>3222</v>
      </c>
      <c r="I193" s="10">
        <f t="shared" si="92"/>
        <v>1</v>
      </c>
      <c r="J193" s="10" t="str">
        <f t="shared" si="93"/>
        <v>esmolol</v>
      </c>
      <c r="K193" s="10">
        <f t="shared" si="97"/>
        <v>100</v>
      </c>
      <c r="L193" s="12" t="s">
        <v>35</v>
      </c>
      <c r="M193" s="10" t="str">
        <f t="shared" si="98"/>
        <v>glucose 10%</v>
      </c>
      <c r="N193" s="10">
        <f t="shared" si="94"/>
        <v>24</v>
      </c>
      <c r="O193" s="16">
        <f t="shared" si="95"/>
        <v>0.5</v>
      </c>
      <c r="P193" s="17">
        <v>3.5000000000000003E-2</v>
      </c>
      <c r="Q193" s="12" t="s">
        <v>3219</v>
      </c>
      <c r="R193" s="12" t="s">
        <v>69</v>
      </c>
      <c r="S193" s="12" t="s">
        <v>39</v>
      </c>
      <c r="T193" s="15">
        <f t="shared" si="96"/>
        <v>10</v>
      </c>
      <c r="U193" s="12">
        <v>14</v>
      </c>
      <c r="V193" s="30">
        <v>1</v>
      </c>
      <c r="W193" s="31" t="s">
        <v>47</v>
      </c>
      <c r="X193" s="31">
        <v>100</v>
      </c>
      <c r="Y193" s="31" t="s">
        <v>35</v>
      </c>
      <c r="Z193" s="31" t="s">
        <v>36</v>
      </c>
      <c r="AA193" s="31">
        <v>24</v>
      </c>
      <c r="AB193" s="32">
        <v>0.5</v>
      </c>
      <c r="AC193" s="33">
        <v>3.5000000000000003E-2</v>
      </c>
      <c r="AD193" s="31" t="s">
        <v>3219</v>
      </c>
      <c r="AE193" s="31" t="s">
        <v>69</v>
      </c>
      <c r="AF193" s="31" t="s">
        <v>39</v>
      </c>
      <c r="AG193" s="31">
        <v>10</v>
      </c>
      <c r="AH193" s="31">
        <v>14</v>
      </c>
      <c r="AI193" s="29" t="b">
        <f t="shared" si="91"/>
        <v>1</v>
      </c>
      <c r="AJ193" s="29" t="b">
        <f t="shared" si="70"/>
        <v>1</v>
      </c>
      <c r="AK193" s="29" t="b">
        <f t="shared" si="71"/>
        <v>1</v>
      </c>
      <c r="AL193" s="29" t="b">
        <f t="shared" si="72"/>
        <v>1</v>
      </c>
      <c r="AM193" s="29" t="b">
        <f t="shared" si="73"/>
        <v>1</v>
      </c>
      <c r="AN193" s="29" t="b">
        <f t="shared" si="74"/>
        <v>1</v>
      </c>
      <c r="AO193" s="29" t="b">
        <f t="shared" si="75"/>
        <v>1</v>
      </c>
      <c r="AP193" s="29" t="b">
        <f t="shared" si="76"/>
        <v>1</v>
      </c>
      <c r="AQ193" s="29" t="b">
        <f t="shared" si="77"/>
        <v>1</v>
      </c>
      <c r="AR193" s="29" t="b">
        <f t="shared" si="78"/>
        <v>1</v>
      </c>
      <c r="AS193" s="29" t="b">
        <f t="shared" si="79"/>
        <v>1</v>
      </c>
      <c r="AT193" s="29" t="b">
        <f t="shared" si="80"/>
        <v>1</v>
      </c>
      <c r="AU193" s="29" t="b">
        <f t="shared" si="81"/>
        <v>1</v>
      </c>
      <c r="AV193" s="29" t="b">
        <f t="shared" si="82"/>
        <v>1</v>
      </c>
      <c r="AW193" s="29" t="s">
        <v>3394</v>
      </c>
      <c r="AX193" s="29" t="s">
        <v>3701</v>
      </c>
      <c r="AY193" s="29" t="s">
        <v>3266</v>
      </c>
    </row>
    <row r="194" spans="1:51" ht="45" customHeight="1" x14ac:dyDescent="0.25">
      <c r="A194" s="29">
        <f t="shared" si="83"/>
        <v>192</v>
      </c>
      <c r="B194" s="9">
        <v>1</v>
      </c>
      <c r="C194" s="10" t="s">
        <v>47</v>
      </c>
      <c r="D194" s="10">
        <v>100</v>
      </c>
      <c r="E194" s="10"/>
      <c r="F194" s="10"/>
      <c r="G194" s="10">
        <v>1</v>
      </c>
      <c r="H194" s="11" t="s">
        <v>3222</v>
      </c>
      <c r="I194" s="10">
        <f t="shared" si="92"/>
        <v>1</v>
      </c>
      <c r="J194" s="10" t="str">
        <f t="shared" si="93"/>
        <v>esmolol</v>
      </c>
      <c r="K194" s="10">
        <f t="shared" si="97"/>
        <v>100</v>
      </c>
      <c r="L194" s="12" t="s">
        <v>35</v>
      </c>
      <c r="M194" s="10" t="str">
        <f t="shared" si="98"/>
        <v>glucose 10%</v>
      </c>
      <c r="N194" s="10">
        <f t="shared" si="94"/>
        <v>12</v>
      </c>
      <c r="O194" s="16">
        <f t="shared" si="95"/>
        <v>1</v>
      </c>
      <c r="P194" s="17">
        <v>0.14000000000000001</v>
      </c>
      <c r="Q194" s="12" t="s">
        <v>3219</v>
      </c>
      <c r="R194" s="12" t="s">
        <v>69</v>
      </c>
      <c r="S194" s="12" t="s">
        <v>40</v>
      </c>
      <c r="T194" s="15">
        <f t="shared" si="96"/>
        <v>10</v>
      </c>
      <c r="U194" s="12">
        <v>2</v>
      </c>
      <c r="V194" s="30">
        <v>1</v>
      </c>
      <c r="W194" s="31" t="s">
        <v>47</v>
      </c>
      <c r="X194" s="31">
        <v>100</v>
      </c>
      <c r="Y194" s="31" t="s">
        <v>35</v>
      </c>
      <c r="Z194" s="31" t="s">
        <v>36</v>
      </c>
      <c r="AA194" s="31">
        <v>12</v>
      </c>
      <c r="AB194" s="32">
        <v>1</v>
      </c>
      <c r="AC194" s="33">
        <v>0.14000000000000001</v>
      </c>
      <c r="AD194" s="31" t="s">
        <v>3219</v>
      </c>
      <c r="AE194" s="31" t="s">
        <v>69</v>
      </c>
      <c r="AF194" s="31" t="s">
        <v>40</v>
      </c>
      <c r="AG194" s="31">
        <v>10</v>
      </c>
      <c r="AH194" s="31">
        <v>2</v>
      </c>
      <c r="AI194" s="29" t="b">
        <f t="shared" si="91"/>
        <v>1</v>
      </c>
      <c r="AJ194" s="29" t="b">
        <f t="shared" si="70"/>
        <v>1</v>
      </c>
      <c r="AK194" s="29" t="b">
        <f t="shared" si="71"/>
        <v>1</v>
      </c>
      <c r="AL194" s="29" t="b">
        <f t="shared" si="72"/>
        <v>1</v>
      </c>
      <c r="AM194" s="29" t="b">
        <f t="shared" si="73"/>
        <v>1</v>
      </c>
      <c r="AN194" s="29" t="b">
        <f t="shared" si="74"/>
        <v>1</v>
      </c>
      <c r="AO194" s="29" t="b">
        <f t="shared" si="75"/>
        <v>1</v>
      </c>
      <c r="AP194" s="29" t="b">
        <f t="shared" si="76"/>
        <v>1</v>
      </c>
      <c r="AQ194" s="29" t="b">
        <f t="shared" si="77"/>
        <v>1</v>
      </c>
      <c r="AR194" s="29" t="b">
        <f t="shared" si="78"/>
        <v>1</v>
      </c>
      <c r="AS194" s="29" t="b">
        <f t="shared" si="79"/>
        <v>1</v>
      </c>
      <c r="AT194" s="29" t="b">
        <f t="shared" si="80"/>
        <v>1</v>
      </c>
      <c r="AU194" s="29" t="b">
        <f t="shared" si="81"/>
        <v>1</v>
      </c>
      <c r="AV194" s="29" t="b">
        <f t="shared" si="82"/>
        <v>1</v>
      </c>
      <c r="AW194" s="29" t="s">
        <v>3268</v>
      </c>
      <c r="AX194" s="29" t="s">
        <v>3702</v>
      </c>
      <c r="AY194" s="29" t="s">
        <v>3266</v>
      </c>
    </row>
    <row r="195" spans="1:51" ht="45" customHeight="1" x14ac:dyDescent="0.25">
      <c r="A195" s="29">
        <f t="shared" si="83"/>
        <v>193</v>
      </c>
      <c r="B195" s="9">
        <v>1</v>
      </c>
      <c r="C195" s="10" t="s">
        <v>47</v>
      </c>
      <c r="D195" s="10">
        <v>100</v>
      </c>
      <c r="E195" s="10"/>
      <c r="F195" s="10">
        <v>24</v>
      </c>
      <c r="G195" s="10">
        <v>1</v>
      </c>
      <c r="H195" s="11" t="s">
        <v>3222</v>
      </c>
      <c r="I195" s="10">
        <f t="shared" si="92"/>
        <v>1</v>
      </c>
      <c r="J195" s="10" t="str">
        <f t="shared" si="93"/>
        <v>esmolol</v>
      </c>
      <c r="K195" s="10">
        <f t="shared" si="97"/>
        <v>100</v>
      </c>
      <c r="L195" s="12" t="s">
        <v>35</v>
      </c>
      <c r="M195" s="10" t="str">
        <f t="shared" si="98"/>
        <v>glucose 10%</v>
      </c>
      <c r="N195" s="10">
        <f t="shared" si="94"/>
        <v>24</v>
      </c>
      <c r="O195" s="16">
        <f t="shared" si="95"/>
        <v>1</v>
      </c>
      <c r="P195" s="17">
        <v>6.9000000000000006E-2</v>
      </c>
      <c r="Q195" s="12" t="s">
        <v>3219</v>
      </c>
      <c r="R195" s="12" t="s">
        <v>69</v>
      </c>
      <c r="S195" s="12" t="s">
        <v>38</v>
      </c>
      <c r="T195" s="15">
        <f t="shared" si="96"/>
        <v>10</v>
      </c>
      <c r="U195" s="12">
        <v>14</v>
      </c>
      <c r="V195" s="30">
        <v>1</v>
      </c>
      <c r="W195" s="31" t="s">
        <v>47</v>
      </c>
      <c r="X195" s="31">
        <v>100</v>
      </c>
      <c r="Y195" s="31" t="s">
        <v>35</v>
      </c>
      <c r="Z195" s="31" t="s">
        <v>36</v>
      </c>
      <c r="AA195" s="31">
        <v>24</v>
      </c>
      <c r="AB195" s="32">
        <v>1</v>
      </c>
      <c r="AC195" s="33">
        <v>6.9000000000000006E-2</v>
      </c>
      <c r="AD195" s="31" t="s">
        <v>3219</v>
      </c>
      <c r="AE195" s="31" t="s">
        <v>69</v>
      </c>
      <c r="AF195" s="31" t="s">
        <v>38</v>
      </c>
      <c r="AG195" s="31">
        <v>10</v>
      </c>
      <c r="AH195" s="31">
        <v>14</v>
      </c>
      <c r="AI195" s="29" t="b">
        <f t="shared" si="91"/>
        <v>1</v>
      </c>
      <c r="AJ195" s="29" t="b">
        <f t="shared" ref="AJ195:AJ258" si="99">I195=V195</f>
        <v>1</v>
      </c>
      <c r="AK195" s="29" t="b">
        <f t="shared" ref="AK195:AK258" si="100">J195=W195</f>
        <v>1</v>
      </c>
      <c r="AL195" s="29" t="b">
        <f t="shared" ref="AL195:AL258" si="101">K195=X195</f>
        <v>1</v>
      </c>
      <c r="AM195" s="29" t="b">
        <f t="shared" ref="AM195:AM258" si="102">L195=Y195</f>
        <v>1</v>
      </c>
      <c r="AN195" s="29" t="b">
        <f t="shared" ref="AN195:AN258" si="103">M195=Z195</f>
        <v>1</v>
      </c>
      <c r="AO195" s="29" t="b">
        <f t="shared" ref="AO195:AO258" si="104">N195=AA195</f>
        <v>1</v>
      </c>
      <c r="AP195" s="29" t="b">
        <f t="shared" ref="AP195:AP258" si="105">O195=AB195</f>
        <v>1</v>
      </c>
      <c r="AQ195" s="29" t="b">
        <f t="shared" ref="AQ195:AQ258" si="106">P195=AC195</f>
        <v>1</v>
      </c>
      <c r="AR195" s="29" t="b">
        <f t="shared" ref="AR195:AR258" si="107">Q195=AD195</f>
        <v>1</v>
      </c>
      <c r="AS195" s="29" t="b">
        <f t="shared" ref="AS195:AS258" si="108">R195=AE195</f>
        <v>1</v>
      </c>
      <c r="AT195" s="29" t="b">
        <f t="shared" ref="AT195:AT258" si="109">S195=AF195</f>
        <v>1</v>
      </c>
      <c r="AU195" s="29" t="b">
        <f t="shared" ref="AU195:AU258" si="110">T195=AG195</f>
        <v>1</v>
      </c>
      <c r="AV195" s="29" t="b">
        <f t="shared" ref="AV195:AV258" si="111">U195=AH195</f>
        <v>1</v>
      </c>
      <c r="AW195" s="29" t="s">
        <v>3395</v>
      </c>
      <c r="AX195" s="29" t="s">
        <v>3703</v>
      </c>
      <c r="AY195" s="29" t="s">
        <v>3266</v>
      </c>
    </row>
    <row r="196" spans="1:51" ht="45" customHeight="1" x14ac:dyDescent="0.25">
      <c r="A196" s="29">
        <f t="shared" si="83"/>
        <v>194</v>
      </c>
      <c r="B196" s="9">
        <v>1</v>
      </c>
      <c r="C196" s="10" t="s">
        <v>47</v>
      </c>
      <c r="D196" s="10"/>
      <c r="E196" s="10" t="s">
        <v>20</v>
      </c>
      <c r="F196" s="10">
        <v>24</v>
      </c>
      <c r="G196" s="10"/>
      <c r="H196" s="11">
        <v>0.04</v>
      </c>
      <c r="I196" s="10">
        <f t="shared" si="92"/>
        <v>1</v>
      </c>
      <c r="J196" s="10" t="str">
        <f t="shared" si="93"/>
        <v>esmolol</v>
      </c>
      <c r="K196" s="10">
        <v>58</v>
      </c>
      <c r="L196" s="12" t="s">
        <v>35</v>
      </c>
      <c r="M196" s="10" t="str">
        <f t="shared" si="98"/>
        <v>glucose 5%</v>
      </c>
      <c r="N196" s="10">
        <f t="shared" si="94"/>
        <v>24</v>
      </c>
      <c r="O196" s="16">
        <f t="shared" si="95"/>
        <v>0.5</v>
      </c>
      <c r="P196" s="17">
        <v>0.02</v>
      </c>
      <c r="Q196" s="12" t="s">
        <v>3219</v>
      </c>
      <c r="R196" s="12" t="s">
        <v>69</v>
      </c>
      <c r="S196" s="12" t="s">
        <v>39</v>
      </c>
      <c r="T196" s="15">
        <f t="shared" si="96"/>
        <v>5.8</v>
      </c>
      <c r="U196" s="12">
        <v>18.2</v>
      </c>
      <c r="V196" s="30">
        <v>1</v>
      </c>
      <c r="W196" s="31" t="s">
        <v>47</v>
      </c>
      <c r="X196" s="31">
        <v>12</v>
      </c>
      <c r="Y196" s="31" t="s">
        <v>35</v>
      </c>
      <c r="Z196" s="31" t="s">
        <v>20</v>
      </c>
      <c r="AA196" s="31">
        <v>24</v>
      </c>
      <c r="AB196" s="32">
        <v>0.5</v>
      </c>
      <c r="AC196" s="33">
        <v>4.1999999999999997E-3</v>
      </c>
      <c r="AD196" s="31" t="s">
        <v>3219</v>
      </c>
      <c r="AE196" s="31" t="s">
        <v>69</v>
      </c>
      <c r="AF196" s="31" t="s">
        <v>39</v>
      </c>
      <c r="AG196" s="31">
        <v>1.2</v>
      </c>
      <c r="AH196" s="31">
        <v>22.8</v>
      </c>
      <c r="AI196" s="29" t="b">
        <f t="shared" si="91"/>
        <v>0</v>
      </c>
      <c r="AJ196" s="29" t="b">
        <f t="shared" si="99"/>
        <v>1</v>
      </c>
      <c r="AK196" s="29" t="b">
        <f t="shared" si="100"/>
        <v>1</v>
      </c>
      <c r="AL196" s="29" t="b">
        <f t="shared" si="101"/>
        <v>0</v>
      </c>
      <c r="AM196" s="29" t="b">
        <f t="shared" si="102"/>
        <v>1</v>
      </c>
      <c r="AN196" s="29" t="b">
        <f t="shared" si="103"/>
        <v>1</v>
      </c>
      <c r="AO196" s="29" t="b">
        <f t="shared" si="104"/>
        <v>1</v>
      </c>
      <c r="AP196" s="29" t="b">
        <f t="shared" si="105"/>
        <v>1</v>
      </c>
      <c r="AQ196" s="29" t="b">
        <f t="shared" si="106"/>
        <v>0</v>
      </c>
      <c r="AR196" s="29" t="b">
        <f t="shared" si="107"/>
        <v>1</v>
      </c>
      <c r="AS196" s="29" t="b">
        <f t="shared" si="108"/>
        <v>1</v>
      </c>
      <c r="AT196" s="29" t="b">
        <f t="shared" si="109"/>
        <v>1</v>
      </c>
      <c r="AU196" s="29" t="b">
        <f t="shared" si="110"/>
        <v>0</v>
      </c>
      <c r="AV196" s="29" t="b">
        <f t="shared" si="111"/>
        <v>0</v>
      </c>
      <c r="AW196" s="29" t="s">
        <v>3704</v>
      </c>
      <c r="AX196" s="29" t="s">
        <v>3705</v>
      </c>
      <c r="AY196" s="29" t="s">
        <v>3266</v>
      </c>
    </row>
    <row r="197" spans="1:51" ht="45" customHeight="1" x14ac:dyDescent="0.25">
      <c r="A197" s="29">
        <f t="shared" ref="A197:A260" si="112">A196+1</f>
        <v>195</v>
      </c>
      <c r="B197" s="9">
        <v>1</v>
      </c>
      <c r="C197" s="10" t="s">
        <v>47</v>
      </c>
      <c r="D197" s="10"/>
      <c r="E197" s="10" t="s">
        <v>20</v>
      </c>
      <c r="F197" s="10"/>
      <c r="G197" s="10">
        <v>1</v>
      </c>
      <c r="H197" s="11">
        <v>0.17</v>
      </c>
      <c r="I197" s="10">
        <f t="shared" si="92"/>
        <v>1</v>
      </c>
      <c r="J197" s="10" t="str">
        <f t="shared" si="93"/>
        <v>esmolol</v>
      </c>
      <c r="K197" s="10">
        <f t="shared" si="97"/>
        <v>120</v>
      </c>
      <c r="L197" s="12" t="s">
        <v>35</v>
      </c>
      <c r="M197" s="10" t="str">
        <f t="shared" si="98"/>
        <v>glucose 5%</v>
      </c>
      <c r="N197" s="10">
        <f t="shared" si="94"/>
        <v>12</v>
      </c>
      <c r="O197" s="16">
        <f t="shared" si="95"/>
        <v>1</v>
      </c>
      <c r="P197" s="17">
        <v>0.17</v>
      </c>
      <c r="Q197" s="12" t="s">
        <v>3219</v>
      </c>
      <c r="R197" s="12" t="s">
        <v>69</v>
      </c>
      <c r="S197" s="12" t="s">
        <v>40</v>
      </c>
      <c r="T197" s="15">
        <f t="shared" si="96"/>
        <v>12</v>
      </c>
      <c r="U197" s="12">
        <v>0</v>
      </c>
      <c r="V197" s="30">
        <v>1</v>
      </c>
      <c r="W197" s="31" t="s">
        <v>47</v>
      </c>
      <c r="X197" s="31">
        <v>12</v>
      </c>
      <c r="Y197" s="31" t="s">
        <v>35</v>
      </c>
      <c r="Z197" s="31" t="s">
        <v>20</v>
      </c>
      <c r="AA197" s="31">
        <v>12</v>
      </c>
      <c r="AB197" s="32">
        <v>1</v>
      </c>
      <c r="AC197" s="33">
        <v>1.7000000000000001E-2</v>
      </c>
      <c r="AD197" s="31" t="s">
        <v>3219</v>
      </c>
      <c r="AE197" s="31" t="s">
        <v>69</v>
      </c>
      <c r="AF197" s="31" t="s">
        <v>40</v>
      </c>
      <c r="AG197" s="31">
        <v>1.2</v>
      </c>
      <c r="AH197" s="31">
        <v>10.8</v>
      </c>
      <c r="AI197" s="29" t="b">
        <f t="shared" si="91"/>
        <v>0</v>
      </c>
      <c r="AJ197" s="29" t="b">
        <f t="shared" si="99"/>
        <v>1</v>
      </c>
      <c r="AK197" s="29" t="b">
        <f t="shared" si="100"/>
        <v>1</v>
      </c>
      <c r="AL197" s="29" t="b">
        <f t="shared" si="101"/>
        <v>0</v>
      </c>
      <c r="AM197" s="29" t="b">
        <f t="shared" si="102"/>
        <v>1</v>
      </c>
      <c r="AN197" s="29" t="b">
        <f t="shared" si="103"/>
        <v>1</v>
      </c>
      <c r="AO197" s="29" t="b">
        <f t="shared" si="104"/>
        <v>1</v>
      </c>
      <c r="AP197" s="29" t="b">
        <f t="shared" si="105"/>
        <v>1</v>
      </c>
      <c r="AQ197" s="29" t="b">
        <f t="shared" si="106"/>
        <v>0</v>
      </c>
      <c r="AR197" s="29" t="b">
        <f t="shared" si="107"/>
        <v>1</v>
      </c>
      <c r="AS197" s="29" t="b">
        <f t="shared" si="108"/>
        <v>1</v>
      </c>
      <c r="AT197" s="29" t="b">
        <f t="shared" si="109"/>
        <v>1</v>
      </c>
      <c r="AU197" s="29" t="b">
        <f t="shared" si="110"/>
        <v>0</v>
      </c>
      <c r="AV197" s="29" t="b">
        <f t="shared" si="111"/>
        <v>0</v>
      </c>
      <c r="AW197" s="29" t="s">
        <v>3706</v>
      </c>
      <c r="AX197" s="29" t="s">
        <v>3707</v>
      </c>
      <c r="AY197" s="29" t="s">
        <v>3266</v>
      </c>
    </row>
    <row r="198" spans="1:51" ht="45" customHeight="1" x14ac:dyDescent="0.25">
      <c r="A198" s="29">
        <f t="shared" si="112"/>
        <v>196</v>
      </c>
      <c r="B198" s="9">
        <v>1</v>
      </c>
      <c r="C198" s="10" t="s">
        <v>47</v>
      </c>
      <c r="D198" s="10"/>
      <c r="E198" s="10" t="s">
        <v>20</v>
      </c>
      <c r="F198" s="10">
        <v>24</v>
      </c>
      <c r="G198" s="10">
        <v>1</v>
      </c>
      <c r="H198" s="11">
        <v>0.08</v>
      </c>
      <c r="I198" s="10">
        <f t="shared" si="92"/>
        <v>1</v>
      </c>
      <c r="J198" s="10" t="str">
        <f t="shared" si="93"/>
        <v>esmolol</v>
      </c>
      <c r="K198" s="10">
        <f t="shared" si="97"/>
        <v>120</v>
      </c>
      <c r="L198" s="12" t="s">
        <v>35</v>
      </c>
      <c r="M198" s="10" t="str">
        <f t="shared" si="98"/>
        <v>glucose 5%</v>
      </c>
      <c r="N198" s="10">
        <f t="shared" si="94"/>
        <v>24</v>
      </c>
      <c r="O198" s="16">
        <f t="shared" si="95"/>
        <v>1</v>
      </c>
      <c r="P198" s="17">
        <v>8.3000000000000004E-2</v>
      </c>
      <c r="Q198" s="12" t="s">
        <v>3219</v>
      </c>
      <c r="R198" s="12" t="s">
        <v>69</v>
      </c>
      <c r="S198" s="12" t="s">
        <v>38</v>
      </c>
      <c r="T198" s="15">
        <f t="shared" si="96"/>
        <v>12</v>
      </c>
      <c r="U198" s="12">
        <v>12</v>
      </c>
      <c r="V198" s="30">
        <v>1</v>
      </c>
      <c r="W198" s="31" t="s">
        <v>47</v>
      </c>
      <c r="X198" s="31">
        <v>12</v>
      </c>
      <c r="Y198" s="31" t="s">
        <v>35</v>
      </c>
      <c r="Z198" s="31" t="s">
        <v>20</v>
      </c>
      <c r="AA198" s="31">
        <v>24</v>
      </c>
      <c r="AB198" s="32">
        <v>1</v>
      </c>
      <c r="AC198" s="33">
        <v>8.3000000000000001E-3</v>
      </c>
      <c r="AD198" s="31" t="s">
        <v>3219</v>
      </c>
      <c r="AE198" s="31" t="s">
        <v>69</v>
      </c>
      <c r="AF198" s="31" t="s">
        <v>38</v>
      </c>
      <c r="AG198" s="31">
        <v>1.2</v>
      </c>
      <c r="AH198" s="31">
        <v>22.8</v>
      </c>
      <c r="AI198" s="29" t="b">
        <f t="shared" si="91"/>
        <v>0</v>
      </c>
      <c r="AJ198" s="29" t="b">
        <f t="shared" si="99"/>
        <v>1</v>
      </c>
      <c r="AK198" s="29" t="b">
        <f t="shared" si="100"/>
        <v>1</v>
      </c>
      <c r="AL198" s="29" t="b">
        <f t="shared" si="101"/>
        <v>0</v>
      </c>
      <c r="AM198" s="29" t="b">
        <f t="shared" si="102"/>
        <v>1</v>
      </c>
      <c r="AN198" s="29" t="b">
        <f t="shared" si="103"/>
        <v>1</v>
      </c>
      <c r="AO198" s="29" t="b">
        <f t="shared" si="104"/>
        <v>1</v>
      </c>
      <c r="AP198" s="29" t="b">
        <f t="shared" si="105"/>
        <v>1</v>
      </c>
      <c r="AQ198" s="29" t="b">
        <f t="shared" si="106"/>
        <v>0</v>
      </c>
      <c r="AR198" s="29" t="b">
        <f t="shared" si="107"/>
        <v>1</v>
      </c>
      <c r="AS198" s="29" t="b">
        <f t="shared" si="108"/>
        <v>1</v>
      </c>
      <c r="AT198" s="29" t="b">
        <f t="shared" si="109"/>
        <v>1</v>
      </c>
      <c r="AU198" s="29" t="b">
        <f t="shared" si="110"/>
        <v>0</v>
      </c>
      <c r="AV198" s="29" t="b">
        <f t="shared" si="111"/>
        <v>0</v>
      </c>
      <c r="AW198" s="29" t="s">
        <v>3708</v>
      </c>
      <c r="AX198" s="29" t="s">
        <v>3709</v>
      </c>
      <c r="AY198" s="29" t="s">
        <v>3266</v>
      </c>
    </row>
    <row r="199" spans="1:51" ht="45" customHeight="1" x14ac:dyDescent="0.25">
      <c r="A199" s="29">
        <f t="shared" si="112"/>
        <v>197</v>
      </c>
      <c r="B199" s="9">
        <v>1</v>
      </c>
      <c r="C199" s="10" t="s">
        <v>47</v>
      </c>
      <c r="D199" s="10"/>
      <c r="E199" s="10"/>
      <c r="F199" s="10">
        <v>24</v>
      </c>
      <c r="G199" s="10">
        <v>1</v>
      </c>
      <c r="H199" s="11">
        <v>0.08</v>
      </c>
      <c r="I199" s="10">
        <f t="shared" si="92"/>
        <v>1</v>
      </c>
      <c r="J199" s="10" t="str">
        <f t="shared" si="93"/>
        <v>esmolol</v>
      </c>
      <c r="K199" s="10">
        <f t="shared" si="97"/>
        <v>120</v>
      </c>
      <c r="L199" s="12" t="s">
        <v>35</v>
      </c>
      <c r="M199" s="10" t="str">
        <f t="shared" si="98"/>
        <v>glucose 10%</v>
      </c>
      <c r="N199" s="10">
        <f t="shared" si="94"/>
        <v>24</v>
      </c>
      <c r="O199" s="16">
        <f t="shared" si="95"/>
        <v>1</v>
      </c>
      <c r="P199" s="17">
        <v>8.3000000000000004E-2</v>
      </c>
      <c r="Q199" s="12" t="s">
        <v>3219</v>
      </c>
      <c r="R199" s="12" t="s">
        <v>69</v>
      </c>
      <c r="S199" s="12" t="s">
        <v>38</v>
      </c>
      <c r="T199" s="15">
        <f t="shared" si="96"/>
        <v>12</v>
      </c>
      <c r="U199" s="12">
        <v>12</v>
      </c>
      <c r="V199" s="30">
        <v>1</v>
      </c>
      <c r="W199" s="31" t="s">
        <v>47</v>
      </c>
      <c r="X199" s="31">
        <v>12</v>
      </c>
      <c r="Y199" s="31" t="s">
        <v>35</v>
      </c>
      <c r="Z199" s="31" t="s">
        <v>36</v>
      </c>
      <c r="AA199" s="31">
        <v>24</v>
      </c>
      <c r="AB199" s="32">
        <v>1</v>
      </c>
      <c r="AC199" s="33">
        <v>8.3000000000000001E-3</v>
      </c>
      <c r="AD199" s="31" t="s">
        <v>3219</v>
      </c>
      <c r="AE199" s="31" t="s">
        <v>69</v>
      </c>
      <c r="AF199" s="31" t="s">
        <v>38</v>
      </c>
      <c r="AG199" s="31">
        <v>1.2</v>
      </c>
      <c r="AH199" s="31">
        <v>22.8</v>
      </c>
      <c r="AI199" s="29" t="b">
        <f t="shared" si="91"/>
        <v>0</v>
      </c>
      <c r="AJ199" s="29" t="b">
        <f t="shared" si="99"/>
        <v>1</v>
      </c>
      <c r="AK199" s="29" t="b">
        <f t="shared" si="100"/>
        <v>1</v>
      </c>
      <c r="AL199" s="29" t="b">
        <f t="shared" si="101"/>
        <v>0</v>
      </c>
      <c r="AM199" s="29" t="b">
        <f t="shared" si="102"/>
        <v>1</v>
      </c>
      <c r="AN199" s="29" t="b">
        <f t="shared" si="103"/>
        <v>1</v>
      </c>
      <c r="AO199" s="29" t="b">
        <f t="shared" si="104"/>
        <v>1</v>
      </c>
      <c r="AP199" s="29" t="b">
        <f t="shared" si="105"/>
        <v>1</v>
      </c>
      <c r="AQ199" s="29" t="b">
        <f t="shared" si="106"/>
        <v>0</v>
      </c>
      <c r="AR199" s="29" t="b">
        <f t="shared" si="107"/>
        <v>1</v>
      </c>
      <c r="AS199" s="29" t="b">
        <f t="shared" si="108"/>
        <v>1</v>
      </c>
      <c r="AT199" s="29" t="b">
        <f t="shared" si="109"/>
        <v>1</v>
      </c>
      <c r="AU199" s="29" t="b">
        <f t="shared" si="110"/>
        <v>0</v>
      </c>
      <c r="AV199" s="29" t="b">
        <f t="shared" si="111"/>
        <v>0</v>
      </c>
      <c r="AW199" s="29" t="s">
        <v>3710</v>
      </c>
      <c r="AX199" s="29" t="s">
        <v>3711</v>
      </c>
      <c r="AY199" s="29" t="s">
        <v>3266</v>
      </c>
    </row>
    <row r="200" spans="1:51" ht="45" customHeight="1" x14ac:dyDescent="0.25">
      <c r="A200" s="29">
        <f t="shared" si="112"/>
        <v>198</v>
      </c>
      <c r="B200" s="9">
        <v>0.5</v>
      </c>
      <c r="C200" s="10" t="s">
        <v>47</v>
      </c>
      <c r="D200" s="10"/>
      <c r="E200" s="10"/>
      <c r="F200" s="10"/>
      <c r="G200" s="10"/>
      <c r="H200" s="11">
        <v>0.1</v>
      </c>
      <c r="I200" s="10">
        <f t="shared" si="92"/>
        <v>0.5</v>
      </c>
      <c r="J200" s="10" t="str">
        <f t="shared" si="93"/>
        <v>esmolol</v>
      </c>
      <c r="K200" s="10">
        <v>72</v>
      </c>
      <c r="L200" s="12" t="s">
        <v>35</v>
      </c>
      <c r="M200" s="10" t="str">
        <f t="shared" si="98"/>
        <v>glucose 10%</v>
      </c>
      <c r="N200" s="10">
        <f t="shared" si="94"/>
        <v>12</v>
      </c>
      <c r="O200" s="16">
        <f t="shared" si="95"/>
        <v>0.5</v>
      </c>
      <c r="P200" s="17">
        <v>0.1</v>
      </c>
      <c r="Q200" s="12" t="s">
        <v>3219</v>
      </c>
      <c r="R200" s="12" t="s">
        <v>69</v>
      </c>
      <c r="S200" s="12" t="s">
        <v>38</v>
      </c>
      <c r="T200" s="15">
        <f t="shared" si="96"/>
        <v>7.2</v>
      </c>
      <c r="U200" s="12">
        <v>4.8</v>
      </c>
      <c r="V200" s="30">
        <v>0.5</v>
      </c>
      <c r="W200" s="31" t="s">
        <v>47</v>
      </c>
      <c r="X200" s="31">
        <v>7</v>
      </c>
      <c r="Y200" s="31" t="s">
        <v>35</v>
      </c>
      <c r="Z200" s="31" t="s">
        <v>36</v>
      </c>
      <c r="AA200" s="31">
        <v>12</v>
      </c>
      <c r="AB200" s="32">
        <v>0.5</v>
      </c>
      <c r="AC200" s="33">
        <v>9.7000000000000003E-3</v>
      </c>
      <c r="AD200" s="31" t="s">
        <v>3219</v>
      </c>
      <c r="AE200" s="31" t="s">
        <v>69</v>
      </c>
      <c r="AF200" s="31" t="s">
        <v>38</v>
      </c>
      <c r="AG200" s="31">
        <v>0.7</v>
      </c>
      <c r="AH200" s="31">
        <v>11.3</v>
      </c>
      <c r="AI200" s="29" t="b">
        <f t="shared" si="91"/>
        <v>0</v>
      </c>
      <c r="AJ200" s="29" t="b">
        <f t="shared" si="99"/>
        <v>1</v>
      </c>
      <c r="AK200" s="29" t="b">
        <f t="shared" si="100"/>
        <v>1</v>
      </c>
      <c r="AL200" s="29" t="b">
        <f t="shared" si="101"/>
        <v>0</v>
      </c>
      <c r="AM200" s="29" t="b">
        <f t="shared" si="102"/>
        <v>1</v>
      </c>
      <c r="AN200" s="29" t="b">
        <f t="shared" si="103"/>
        <v>1</v>
      </c>
      <c r="AO200" s="29" t="b">
        <f t="shared" si="104"/>
        <v>1</v>
      </c>
      <c r="AP200" s="29" t="b">
        <f t="shared" si="105"/>
        <v>1</v>
      </c>
      <c r="AQ200" s="29" t="b">
        <f t="shared" si="106"/>
        <v>0</v>
      </c>
      <c r="AR200" s="29" t="b">
        <f t="shared" si="107"/>
        <v>1</v>
      </c>
      <c r="AS200" s="29" t="b">
        <f t="shared" si="108"/>
        <v>1</v>
      </c>
      <c r="AT200" s="29" t="b">
        <f t="shared" si="109"/>
        <v>1</v>
      </c>
      <c r="AU200" s="29" t="b">
        <f t="shared" si="110"/>
        <v>0</v>
      </c>
      <c r="AV200" s="29" t="b">
        <f t="shared" si="111"/>
        <v>0</v>
      </c>
      <c r="AW200" s="29" t="s">
        <v>3712</v>
      </c>
      <c r="AX200" s="29" t="s">
        <v>3713</v>
      </c>
      <c r="AY200" s="29" t="s">
        <v>3266</v>
      </c>
    </row>
    <row r="201" spans="1:51" ht="45" customHeight="1" x14ac:dyDescent="0.25">
      <c r="A201" s="29">
        <f t="shared" si="112"/>
        <v>199</v>
      </c>
      <c r="B201" s="9">
        <v>5</v>
      </c>
      <c r="C201" s="10" t="s">
        <v>47</v>
      </c>
      <c r="D201" s="10"/>
      <c r="E201" s="10"/>
      <c r="F201" s="10"/>
      <c r="G201" s="10"/>
      <c r="H201" s="11">
        <v>0.02</v>
      </c>
      <c r="I201" s="10">
        <f t="shared" si="92"/>
        <v>5</v>
      </c>
      <c r="J201" s="10" t="str">
        <f t="shared" si="93"/>
        <v>esmolol</v>
      </c>
      <c r="K201" s="10">
        <f t="shared" si="97"/>
        <v>120</v>
      </c>
      <c r="L201" s="12" t="s">
        <v>35</v>
      </c>
      <c r="M201" s="10" t="str">
        <f t="shared" si="98"/>
        <v>glucose 10%</v>
      </c>
      <c r="N201" s="10">
        <f t="shared" si="94"/>
        <v>12</v>
      </c>
      <c r="O201" s="16">
        <f t="shared" si="95"/>
        <v>0.5</v>
      </c>
      <c r="P201" s="17">
        <v>1.7000000000000001E-2</v>
      </c>
      <c r="Q201" s="12" t="s">
        <v>3219</v>
      </c>
      <c r="R201" s="12" t="s">
        <v>69</v>
      </c>
      <c r="S201" s="12" t="s">
        <v>38</v>
      </c>
      <c r="T201" s="15">
        <f t="shared" si="96"/>
        <v>12</v>
      </c>
      <c r="U201" s="12">
        <v>0</v>
      </c>
      <c r="V201" s="30">
        <v>5</v>
      </c>
      <c r="W201" s="31" t="s">
        <v>47</v>
      </c>
      <c r="X201" s="31">
        <v>14</v>
      </c>
      <c r="Y201" s="31" t="s">
        <v>35</v>
      </c>
      <c r="Z201" s="31" t="s">
        <v>36</v>
      </c>
      <c r="AA201" s="31">
        <v>12</v>
      </c>
      <c r="AB201" s="32">
        <v>0.5</v>
      </c>
      <c r="AC201" s="33">
        <v>1.9E-3</v>
      </c>
      <c r="AD201" s="31" t="s">
        <v>3219</v>
      </c>
      <c r="AE201" s="31" t="s">
        <v>69</v>
      </c>
      <c r="AF201" s="31" t="s">
        <v>38</v>
      </c>
      <c r="AG201" s="31">
        <v>1.4</v>
      </c>
      <c r="AH201" s="31">
        <v>10.6</v>
      </c>
      <c r="AI201" s="29" t="b">
        <f t="shared" si="91"/>
        <v>0</v>
      </c>
      <c r="AJ201" s="29" t="b">
        <f t="shared" si="99"/>
        <v>1</v>
      </c>
      <c r="AK201" s="29" t="b">
        <f t="shared" si="100"/>
        <v>1</v>
      </c>
      <c r="AL201" s="29" t="b">
        <f t="shared" si="101"/>
        <v>0</v>
      </c>
      <c r="AM201" s="29" t="b">
        <f t="shared" si="102"/>
        <v>1</v>
      </c>
      <c r="AN201" s="29" t="b">
        <f t="shared" si="103"/>
        <v>1</v>
      </c>
      <c r="AO201" s="29" t="b">
        <f t="shared" si="104"/>
        <v>1</v>
      </c>
      <c r="AP201" s="29" t="b">
        <f t="shared" si="105"/>
        <v>1</v>
      </c>
      <c r="AQ201" s="29" t="b">
        <f t="shared" si="106"/>
        <v>0</v>
      </c>
      <c r="AR201" s="29" t="b">
        <f t="shared" si="107"/>
        <v>1</v>
      </c>
      <c r="AS201" s="29" t="b">
        <f t="shared" si="108"/>
        <v>1</v>
      </c>
      <c r="AT201" s="29" t="b">
        <f t="shared" si="109"/>
        <v>1</v>
      </c>
      <c r="AU201" s="29" t="b">
        <f t="shared" si="110"/>
        <v>0</v>
      </c>
      <c r="AV201" s="29" t="b">
        <f t="shared" si="111"/>
        <v>0</v>
      </c>
      <c r="AW201" s="29" t="s">
        <v>3714</v>
      </c>
      <c r="AX201" s="29" t="s">
        <v>3715</v>
      </c>
      <c r="AY201" s="29" t="s">
        <v>3266</v>
      </c>
    </row>
    <row r="202" spans="1:51" ht="45" customHeight="1" x14ac:dyDescent="0.25">
      <c r="A202" s="29">
        <f t="shared" si="112"/>
        <v>200</v>
      </c>
      <c r="B202" s="9">
        <v>0.5</v>
      </c>
      <c r="C202" s="10" t="s">
        <v>47</v>
      </c>
      <c r="D202" s="10">
        <v>72</v>
      </c>
      <c r="E202" s="10"/>
      <c r="F202" s="10"/>
      <c r="G202" s="10"/>
      <c r="H202" s="11" t="s">
        <v>3222</v>
      </c>
      <c r="I202" s="10">
        <f t="shared" si="92"/>
        <v>0.5</v>
      </c>
      <c r="J202" s="10" t="str">
        <f t="shared" si="93"/>
        <v>esmolol</v>
      </c>
      <c r="K202" s="10">
        <f t="shared" si="97"/>
        <v>72</v>
      </c>
      <c r="L202" s="12" t="s">
        <v>35</v>
      </c>
      <c r="M202" s="10" t="str">
        <f t="shared" si="98"/>
        <v>glucose 10%</v>
      </c>
      <c r="N202" s="10">
        <f t="shared" si="94"/>
        <v>12</v>
      </c>
      <c r="O202" s="16">
        <f t="shared" si="95"/>
        <v>0.5</v>
      </c>
      <c r="P202" s="17">
        <v>0.1</v>
      </c>
      <c r="Q202" s="12" t="s">
        <v>3219</v>
      </c>
      <c r="R202" s="12" t="s">
        <v>69</v>
      </c>
      <c r="S202" s="12" t="s">
        <v>38</v>
      </c>
      <c r="T202" s="15">
        <f t="shared" si="96"/>
        <v>7.2</v>
      </c>
      <c r="U202" s="12">
        <v>4.8</v>
      </c>
      <c r="V202" s="30">
        <v>0.5</v>
      </c>
      <c r="W202" s="31" t="s">
        <v>47</v>
      </c>
      <c r="X202" s="31">
        <v>72</v>
      </c>
      <c r="Y202" s="31" t="s">
        <v>35</v>
      </c>
      <c r="Z202" s="31" t="s">
        <v>36</v>
      </c>
      <c r="AA202" s="31">
        <v>12</v>
      </c>
      <c r="AB202" s="32">
        <v>0.5</v>
      </c>
      <c r="AC202" s="33">
        <v>0.1</v>
      </c>
      <c r="AD202" s="31" t="s">
        <v>3219</v>
      </c>
      <c r="AE202" s="31" t="s">
        <v>69</v>
      </c>
      <c r="AF202" s="31" t="s">
        <v>38</v>
      </c>
      <c r="AG202" s="31">
        <v>7.2</v>
      </c>
      <c r="AH202" s="31">
        <v>4.8</v>
      </c>
      <c r="AI202" s="29" t="b">
        <f t="shared" si="91"/>
        <v>1</v>
      </c>
      <c r="AJ202" s="29" t="b">
        <f t="shared" si="99"/>
        <v>1</v>
      </c>
      <c r="AK202" s="29" t="b">
        <f t="shared" si="100"/>
        <v>1</v>
      </c>
      <c r="AL202" s="29" t="b">
        <f t="shared" si="101"/>
        <v>1</v>
      </c>
      <c r="AM202" s="29" t="b">
        <f t="shared" si="102"/>
        <v>1</v>
      </c>
      <c r="AN202" s="29" t="b">
        <f t="shared" si="103"/>
        <v>1</v>
      </c>
      <c r="AO202" s="29" t="b">
        <f t="shared" si="104"/>
        <v>1</v>
      </c>
      <c r="AP202" s="29" t="b">
        <f t="shared" si="105"/>
        <v>1</v>
      </c>
      <c r="AQ202" s="29" t="b">
        <f t="shared" si="106"/>
        <v>1</v>
      </c>
      <c r="AR202" s="29" t="b">
        <f t="shared" si="107"/>
        <v>1</v>
      </c>
      <c r="AS202" s="29" t="b">
        <f t="shared" si="108"/>
        <v>1</v>
      </c>
      <c r="AT202" s="29" t="b">
        <f t="shared" si="109"/>
        <v>1</v>
      </c>
      <c r="AU202" s="29" t="b">
        <f t="shared" si="110"/>
        <v>1</v>
      </c>
      <c r="AV202" s="29" t="b">
        <f t="shared" si="111"/>
        <v>1</v>
      </c>
      <c r="AW202" s="29" t="s">
        <v>3716</v>
      </c>
      <c r="AX202" s="29" t="s">
        <v>3717</v>
      </c>
      <c r="AY202" s="29" t="s">
        <v>3266</v>
      </c>
    </row>
    <row r="203" spans="1:51" ht="45" customHeight="1" x14ac:dyDescent="0.25">
      <c r="A203" s="29">
        <f t="shared" si="112"/>
        <v>201</v>
      </c>
      <c r="B203" s="9">
        <v>5</v>
      </c>
      <c r="C203" s="10" t="s">
        <v>47</v>
      </c>
      <c r="D203" s="10">
        <v>7200</v>
      </c>
      <c r="E203" s="10"/>
      <c r="F203" s="10"/>
      <c r="G203" s="10"/>
      <c r="H203" s="11" t="s">
        <v>3222</v>
      </c>
      <c r="I203" s="10">
        <f t="shared" si="92"/>
        <v>5</v>
      </c>
      <c r="J203" s="10" t="str">
        <f t="shared" si="93"/>
        <v>esmolol</v>
      </c>
      <c r="K203" s="10">
        <f t="shared" si="97"/>
        <v>7200</v>
      </c>
      <c r="L203" s="12" t="s">
        <v>35</v>
      </c>
      <c r="M203" s="10" t="str">
        <f t="shared" si="98"/>
        <v>glucose 10%</v>
      </c>
      <c r="N203" s="10">
        <f t="shared" si="94"/>
        <v>12</v>
      </c>
      <c r="O203" s="16">
        <f t="shared" si="95"/>
        <v>0.5</v>
      </c>
      <c r="P203" s="17">
        <v>1</v>
      </c>
      <c r="Q203" s="12" t="s">
        <v>3219</v>
      </c>
      <c r="R203" s="12" t="s">
        <v>69</v>
      </c>
      <c r="S203" s="12" t="s">
        <v>38</v>
      </c>
      <c r="T203" s="15">
        <f t="shared" si="96"/>
        <v>720</v>
      </c>
      <c r="U203" s="12">
        <v>-708</v>
      </c>
      <c r="V203" s="30">
        <v>5</v>
      </c>
      <c r="W203" s="31" t="s">
        <v>47</v>
      </c>
      <c r="X203" s="31">
        <v>120</v>
      </c>
      <c r="Y203" s="31" t="s">
        <v>35</v>
      </c>
      <c r="Z203" s="31" t="s">
        <v>36</v>
      </c>
      <c r="AA203" s="31">
        <v>12</v>
      </c>
      <c r="AB203" s="32">
        <v>0.5</v>
      </c>
      <c r="AC203" s="33">
        <v>1.7000000000000001E-2</v>
      </c>
      <c r="AD203" s="31" t="s">
        <v>3219</v>
      </c>
      <c r="AE203" s="31" t="s">
        <v>69</v>
      </c>
      <c r="AF203" s="31" t="s">
        <v>38</v>
      </c>
      <c r="AG203" s="31">
        <v>12</v>
      </c>
      <c r="AH203" s="31">
        <v>0</v>
      </c>
      <c r="AI203" s="29" t="b">
        <f t="shared" si="91"/>
        <v>0</v>
      </c>
      <c r="AJ203" s="29" t="b">
        <f t="shared" si="99"/>
        <v>1</v>
      </c>
      <c r="AK203" s="29" t="b">
        <f t="shared" si="100"/>
        <v>1</v>
      </c>
      <c r="AL203" s="29" t="b">
        <f t="shared" si="101"/>
        <v>0</v>
      </c>
      <c r="AM203" s="29" t="b">
        <f t="shared" si="102"/>
        <v>1</v>
      </c>
      <c r="AN203" s="29" t="b">
        <f t="shared" si="103"/>
        <v>1</v>
      </c>
      <c r="AO203" s="29" t="b">
        <f t="shared" si="104"/>
        <v>1</v>
      </c>
      <c r="AP203" s="29" t="b">
        <f t="shared" si="105"/>
        <v>1</v>
      </c>
      <c r="AQ203" s="29" t="b">
        <f t="shared" si="106"/>
        <v>0</v>
      </c>
      <c r="AR203" s="29" t="b">
        <f t="shared" si="107"/>
        <v>1</v>
      </c>
      <c r="AS203" s="29" t="b">
        <f t="shared" si="108"/>
        <v>1</v>
      </c>
      <c r="AT203" s="29" t="b">
        <f t="shared" si="109"/>
        <v>1</v>
      </c>
      <c r="AU203" s="29" t="b">
        <f t="shared" si="110"/>
        <v>0</v>
      </c>
      <c r="AV203" s="29" t="b">
        <f t="shared" si="111"/>
        <v>0</v>
      </c>
      <c r="AW203" s="29" t="s">
        <v>3396</v>
      </c>
      <c r="AX203" s="29" t="s">
        <v>3718</v>
      </c>
      <c r="AY203" s="29" t="s">
        <v>3266</v>
      </c>
    </row>
    <row r="204" spans="1:51" ht="45" customHeight="1" x14ac:dyDescent="0.25">
      <c r="A204" s="29">
        <f t="shared" si="112"/>
        <v>202</v>
      </c>
      <c r="B204" s="9">
        <v>1</v>
      </c>
      <c r="C204" s="10" t="s">
        <v>48</v>
      </c>
      <c r="D204" s="10"/>
      <c r="E204" s="10"/>
      <c r="F204" s="10"/>
      <c r="G204" s="10"/>
      <c r="H204" s="11">
        <v>1.2</v>
      </c>
      <c r="I204" s="10">
        <f t="shared" si="92"/>
        <v>1</v>
      </c>
      <c r="J204" s="10" t="str">
        <f t="shared" si="93"/>
        <v>furosemide</v>
      </c>
      <c r="K204" s="10">
        <f>IF(D204="",1.2,D204)</f>
        <v>1.2</v>
      </c>
      <c r="L204" s="12" t="s">
        <v>35</v>
      </c>
      <c r="M204" s="10" t="str">
        <f t="shared" si="98"/>
        <v>glucose 10%</v>
      </c>
      <c r="N204" s="10">
        <f t="shared" si="94"/>
        <v>12</v>
      </c>
      <c r="O204" s="16">
        <f t="shared" si="95"/>
        <v>0.5</v>
      </c>
      <c r="P204" s="17">
        <v>1.2</v>
      </c>
      <c r="Q204" s="12" t="s">
        <v>3220</v>
      </c>
      <c r="R204" s="12" t="s">
        <v>71</v>
      </c>
      <c r="S204" s="12" t="s">
        <v>38</v>
      </c>
      <c r="T204" s="15">
        <f t="shared" si="96"/>
        <v>0.12</v>
      </c>
      <c r="U204" s="15">
        <v>11.88</v>
      </c>
      <c r="V204" s="30">
        <v>1</v>
      </c>
      <c r="W204" s="31" t="s">
        <v>48</v>
      </c>
      <c r="X204" s="31">
        <v>2</v>
      </c>
      <c r="Y204" s="31" t="s">
        <v>35</v>
      </c>
      <c r="Z204" s="31" t="s">
        <v>36</v>
      </c>
      <c r="AA204" s="31">
        <v>12</v>
      </c>
      <c r="AB204" s="32">
        <v>0.5</v>
      </c>
      <c r="AC204" s="33">
        <v>2</v>
      </c>
      <c r="AD204" s="31" t="s">
        <v>3220</v>
      </c>
      <c r="AE204" s="31" t="s">
        <v>71</v>
      </c>
      <c r="AF204" s="31" t="s">
        <v>38</v>
      </c>
      <c r="AG204" s="31">
        <v>0.2</v>
      </c>
      <c r="AH204" s="31">
        <v>11.8</v>
      </c>
      <c r="AI204" s="29" t="b">
        <f t="shared" si="91"/>
        <v>0</v>
      </c>
      <c r="AJ204" s="29" t="b">
        <f t="shared" si="99"/>
        <v>1</v>
      </c>
      <c r="AK204" s="29" t="b">
        <f t="shared" si="100"/>
        <v>1</v>
      </c>
      <c r="AL204" s="29" t="b">
        <f t="shared" si="101"/>
        <v>0</v>
      </c>
      <c r="AM204" s="29" t="b">
        <f t="shared" si="102"/>
        <v>1</v>
      </c>
      <c r="AN204" s="29" t="b">
        <f t="shared" si="103"/>
        <v>1</v>
      </c>
      <c r="AO204" s="29" t="b">
        <f t="shared" si="104"/>
        <v>1</v>
      </c>
      <c r="AP204" s="29" t="b">
        <f t="shared" si="105"/>
        <v>1</v>
      </c>
      <c r="AQ204" s="29" t="b">
        <f t="shared" si="106"/>
        <v>0</v>
      </c>
      <c r="AR204" s="29" t="b">
        <f t="shared" si="107"/>
        <v>1</v>
      </c>
      <c r="AS204" s="29" t="b">
        <f t="shared" si="108"/>
        <v>1</v>
      </c>
      <c r="AT204" s="29" t="b">
        <f t="shared" si="109"/>
        <v>1</v>
      </c>
      <c r="AU204" s="29" t="b">
        <f t="shared" si="110"/>
        <v>0</v>
      </c>
      <c r="AV204" s="29" t="b">
        <f t="shared" si="111"/>
        <v>0</v>
      </c>
      <c r="AW204" s="29" t="s">
        <v>3270</v>
      </c>
      <c r="AX204" s="29" t="s">
        <v>3719</v>
      </c>
      <c r="AY204" s="29" t="s">
        <v>3269</v>
      </c>
    </row>
    <row r="205" spans="1:51" ht="45" customHeight="1" x14ac:dyDescent="0.25">
      <c r="A205" s="29">
        <f t="shared" si="112"/>
        <v>203</v>
      </c>
      <c r="B205" s="9">
        <v>1</v>
      </c>
      <c r="C205" s="10" t="s">
        <v>48</v>
      </c>
      <c r="D205" s="10">
        <v>2</v>
      </c>
      <c r="E205" s="10"/>
      <c r="F205" s="10"/>
      <c r="G205" s="10"/>
      <c r="H205" s="11" t="s">
        <v>3222</v>
      </c>
      <c r="I205" s="10">
        <f t="shared" si="92"/>
        <v>1</v>
      </c>
      <c r="J205" s="10" t="str">
        <f t="shared" si="93"/>
        <v>furosemide</v>
      </c>
      <c r="K205" s="10">
        <f t="shared" ref="K205:K223" si="113">IF(D205="",1.2,D205)</f>
        <v>2</v>
      </c>
      <c r="L205" s="12" t="s">
        <v>35</v>
      </c>
      <c r="M205" s="10" t="str">
        <f t="shared" si="98"/>
        <v>glucose 10%</v>
      </c>
      <c r="N205" s="10">
        <f t="shared" si="94"/>
        <v>12</v>
      </c>
      <c r="O205" s="16">
        <f t="shared" si="95"/>
        <v>0.5</v>
      </c>
      <c r="P205" s="17">
        <v>2</v>
      </c>
      <c r="Q205" s="12" t="s">
        <v>3220</v>
      </c>
      <c r="R205" s="12" t="s">
        <v>71</v>
      </c>
      <c r="S205" s="12" t="s">
        <v>38</v>
      </c>
      <c r="T205" s="15">
        <f t="shared" si="96"/>
        <v>0.2</v>
      </c>
      <c r="U205" s="15">
        <v>11.8</v>
      </c>
      <c r="V205" s="30">
        <v>1</v>
      </c>
      <c r="W205" s="31" t="s">
        <v>48</v>
      </c>
      <c r="X205" s="31">
        <v>2</v>
      </c>
      <c r="Y205" s="31" t="s">
        <v>35</v>
      </c>
      <c r="Z205" s="31" t="s">
        <v>36</v>
      </c>
      <c r="AA205" s="31">
        <v>12</v>
      </c>
      <c r="AB205" s="32">
        <v>0.5</v>
      </c>
      <c r="AC205" s="33">
        <v>2</v>
      </c>
      <c r="AD205" s="31" t="s">
        <v>3220</v>
      </c>
      <c r="AE205" s="31" t="s">
        <v>71</v>
      </c>
      <c r="AF205" s="31" t="s">
        <v>38</v>
      </c>
      <c r="AG205" s="31">
        <v>0.2</v>
      </c>
      <c r="AH205" s="31">
        <v>11.8</v>
      </c>
      <c r="AI205" s="29" t="b">
        <f t="shared" si="91"/>
        <v>1</v>
      </c>
      <c r="AJ205" s="29" t="b">
        <f t="shared" si="99"/>
        <v>1</v>
      </c>
      <c r="AK205" s="29" t="b">
        <f t="shared" si="100"/>
        <v>1</v>
      </c>
      <c r="AL205" s="29" t="b">
        <f t="shared" si="101"/>
        <v>1</v>
      </c>
      <c r="AM205" s="29" t="b">
        <f t="shared" si="102"/>
        <v>1</v>
      </c>
      <c r="AN205" s="29" t="b">
        <f t="shared" si="103"/>
        <v>1</v>
      </c>
      <c r="AO205" s="29" t="b">
        <f t="shared" si="104"/>
        <v>1</v>
      </c>
      <c r="AP205" s="29" t="b">
        <f t="shared" si="105"/>
        <v>1</v>
      </c>
      <c r="AQ205" s="29" t="b">
        <f t="shared" si="106"/>
        <v>1</v>
      </c>
      <c r="AR205" s="29" t="b">
        <f t="shared" si="107"/>
        <v>1</v>
      </c>
      <c r="AS205" s="29" t="b">
        <f t="shared" si="108"/>
        <v>1</v>
      </c>
      <c r="AT205" s="29" t="b">
        <f t="shared" si="109"/>
        <v>1</v>
      </c>
      <c r="AU205" s="29" t="b">
        <f t="shared" si="110"/>
        <v>1</v>
      </c>
      <c r="AV205" s="29" t="b">
        <f t="shared" si="111"/>
        <v>1</v>
      </c>
      <c r="AW205" s="29" t="s">
        <v>3270</v>
      </c>
      <c r="AX205" s="29" t="s">
        <v>3719</v>
      </c>
      <c r="AY205" s="29" t="s">
        <v>3269</v>
      </c>
    </row>
    <row r="206" spans="1:51" ht="45" customHeight="1" x14ac:dyDescent="0.25">
      <c r="A206" s="29">
        <f t="shared" si="112"/>
        <v>204</v>
      </c>
      <c r="B206" s="9">
        <v>1</v>
      </c>
      <c r="C206" s="10" t="s">
        <v>48</v>
      </c>
      <c r="D206" s="10">
        <v>2</v>
      </c>
      <c r="E206" s="10" t="s">
        <v>20</v>
      </c>
      <c r="F206" s="10"/>
      <c r="G206" s="10"/>
      <c r="H206" s="11" t="s">
        <v>3222</v>
      </c>
      <c r="I206" s="10">
        <f t="shared" si="92"/>
        <v>1</v>
      </c>
      <c r="J206" s="10" t="str">
        <f t="shared" si="93"/>
        <v>furosemide</v>
      </c>
      <c r="K206" s="10">
        <f t="shared" si="113"/>
        <v>2</v>
      </c>
      <c r="L206" s="12" t="s">
        <v>35</v>
      </c>
      <c r="M206" s="10" t="str">
        <f t="shared" si="98"/>
        <v>glucose 5%</v>
      </c>
      <c r="N206" s="10">
        <f t="shared" si="94"/>
        <v>12</v>
      </c>
      <c r="O206" s="16">
        <f t="shared" si="95"/>
        <v>0.5</v>
      </c>
      <c r="P206" s="17">
        <v>2</v>
      </c>
      <c r="Q206" s="12" t="s">
        <v>3220</v>
      </c>
      <c r="R206" s="12" t="s">
        <v>71</v>
      </c>
      <c r="S206" s="12" t="s">
        <v>38</v>
      </c>
      <c r="T206" s="15">
        <f t="shared" si="96"/>
        <v>0.2</v>
      </c>
      <c r="U206" s="15">
        <v>11.8</v>
      </c>
      <c r="V206" s="30">
        <v>1</v>
      </c>
      <c r="W206" s="31" t="s">
        <v>48</v>
      </c>
      <c r="X206" s="31">
        <v>2</v>
      </c>
      <c r="Y206" s="31" t="s">
        <v>35</v>
      </c>
      <c r="Z206" s="31" t="s">
        <v>20</v>
      </c>
      <c r="AA206" s="31">
        <v>12</v>
      </c>
      <c r="AB206" s="32">
        <v>0.5</v>
      </c>
      <c r="AC206" s="33">
        <v>2</v>
      </c>
      <c r="AD206" s="31" t="s">
        <v>3220</v>
      </c>
      <c r="AE206" s="31" t="s">
        <v>71</v>
      </c>
      <c r="AF206" s="31" t="s">
        <v>38</v>
      </c>
      <c r="AG206" s="31">
        <v>0.2</v>
      </c>
      <c r="AH206" s="31">
        <v>11.8</v>
      </c>
      <c r="AI206" s="29" t="b">
        <f t="shared" si="91"/>
        <v>1</v>
      </c>
      <c r="AJ206" s="29" t="b">
        <f t="shared" si="99"/>
        <v>1</v>
      </c>
      <c r="AK206" s="29" t="b">
        <f t="shared" si="100"/>
        <v>1</v>
      </c>
      <c r="AL206" s="29" t="b">
        <f t="shared" si="101"/>
        <v>1</v>
      </c>
      <c r="AM206" s="29" t="b">
        <f t="shared" si="102"/>
        <v>1</v>
      </c>
      <c r="AN206" s="29" t="b">
        <f t="shared" si="103"/>
        <v>1</v>
      </c>
      <c r="AO206" s="29" t="b">
        <f t="shared" si="104"/>
        <v>1</v>
      </c>
      <c r="AP206" s="29" t="b">
        <f t="shared" si="105"/>
        <v>1</v>
      </c>
      <c r="AQ206" s="29" t="b">
        <f t="shared" si="106"/>
        <v>1</v>
      </c>
      <c r="AR206" s="29" t="b">
        <f t="shared" si="107"/>
        <v>1</v>
      </c>
      <c r="AS206" s="29" t="b">
        <f t="shared" si="108"/>
        <v>1</v>
      </c>
      <c r="AT206" s="29" t="b">
        <f t="shared" si="109"/>
        <v>1</v>
      </c>
      <c r="AU206" s="29" t="b">
        <f t="shared" si="110"/>
        <v>1</v>
      </c>
      <c r="AV206" s="29" t="b">
        <f t="shared" si="111"/>
        <v>1</v>
      </c>
      <c r="AW206" s="29" t="s">
        <v>3271</v>
      </c>
      <c r="AX206" s="29" t="s">
        <v>3720</v>
      </c>
      <c r="AY206" s="29" t="s">
        <v>3269</v>
      </c>
    </row>
    <row r="207" spans="1:51" ht="45" customHeight="1" x14ac:dyDescent="0.25">
      <c r="A207" s="29">
        <f t="shared" si="112"/>
        <v>205</v>
      </c>
      <c r="B207" s="9">
        <v>1</v>
      </c>
      <c r="C207" s="10" t="s">
        <v>48</v>
      </c>
      <c r="D207" s="10">
        <v>2</v>
      </c>
      <c r="E207" s="10" t="s">
        <v>20</v>
      </c>
      <c r="F207" s="10"/>
      <c r="G207" s="10">
        <v>1</v>
      </c>
      <c r="H207" s="11" t="s">
        <v>3222</v>
      </c>
      <c r="I207" s="10">
        <f t="shared" si="92"/>
        <v>1</v>
      </c>
      <c r="J207" s="10" t="str">
        <f t="shared" si="93"/>
        <v>furosemide</v>
      </c>
      <c r="K207" s="10">
        <f t="shared" si="113"/>
        <v>2</v>
      </c>
      <c r="L207" s="12" t="s">
        <v>35</v>
      </c>
      <c r="M207" s="10" t="str">
        <f t="shared" si="98"/>
        <v>glucose 5%</v>
      </c>
      <c r="N207" s="10">
        <f t="shared" si="94"/>
        <v>12</v>
      </c>
      <c r="O207" s="16">
        <f t="shared" si="95"/>
        <v>1</v>
      </c>
      <c r="P207" s="17">
        <v>4</v>
      </c>
      <c r="Q207" s="12" t="s">
        <v>3220</v>
      </c>
      <c r="R207" s="12" t="s">
        <v>71</v>
      </c>
      <c r="S207" s="12" t="s">
        <v>40</v>
      </c>
      <c r="T207" s="15">
        <f t="shared" si="96"/>
        <v>0.2</v>
      </c>
      <c r="U207" s="15">
        <v>11.8</v>
      </c>
      <c r="V207" s="30">
        <v>1</v>
      </c>
      <c r="W207" s="31" t="s">
        <v>48</v>
      </c>
      <c r="X207" s="31">
        <v>2</v>
      </c>
      <c r="Y207" s="31" t="s">
        <v>35</v>
      </c>
      <c r="Z207" s="31" t="s">
        <v>20</v>
      </c>
      <c r="AA207" s="31">
        <v>12</v>
      </c>
      <c r="AB207" s="32">
        <v>1</v>
      </c>
      <c r="AC207" s="33">
        <v>4</v>
      </c>
      <c r="AD207" s="31" t="s">
        <v>3220</v>
      </c>
      <c r="AE207" s="31" t="s">
        <v>71</v>
      </c>
      <c r="AF207" s="31" t="s">
        <v>40</v>
      </c>
      <c r="AG207" s="31">
        <v>0.2</v>
      </c>
      <c r="AH207" s="31">
        <v>11.8</v>
      </c>
      <c r="AI207" s="29" t="b">
        <f t="shared" si="91"/>
        <v>1</v>
      </c>
      <c r="AJ207" s="29" t="b">
        <f t="shared" si="99"/>
        <v>1</v>
      </c>
      <c r="AK207" s="29" t="b">
        <f t="shared" si="100"/>
        <v>1</v>
      </c>
      <c r="AL207" s="29" t="b">
        <f t="shared" si="101"/>
        <v>1</v>
      </c>
      <c r="AM207" s="29" t="b">
        <f t="shared" si="102"/>
        <v>1</v>
      </c>
      <c r="AN207" s="29" t="b">
        <f t="shared" si="103"/>
        <v>1</v>
      </c>
      <c r="AO207" s="29" t="b">
        <f t="shared" si="104"/>
        <v>1</v>
      </c>
      <c r="AP207" s="29" t="b">
        <f t="shared" si="105"/>
        <v>1</v>
      </c>
      <c r="AQ207" s="29" t="b">
        <f t="shared" si="106"/>
        <v>1</v>
      </c>
      <c r="AR207" s="29" t="b">
        <f t="shared" si="107"/>
        <v>1</v>
      </c>
      <c r="AS207" s="29" t="b">
        <f t="shared" si="108"/>
        <v>1</v>
      </c>
      <c r="AT207" s="29" t="b">
        <f t="shared" si="109"/>
        <v>1</v>
      </c>
      <c r="AU207" s="29" t="b">
        <f t="shared" si="110"/>
        <v>1</v>
      </c>
      <c r="AV207" s="29" t="b">
        <f t="shared" si="111"/>
        <v>1</v>
      </c>
      <c r="AW207" s="29" t="s">
        <v>3272</v>
      </c>
      <c r="AX207" s="29" t="s">
        <v>3721</v>
      </c>
      <c r="AY207" s="29" t="s">
        <v>3269</v>
      </c>
    </row>
    <row r="208" spans="1:51" ht="45" customHeight="1" x14ac:dyDescent="0.25">
      <c r="A208" s="29">
        <f t="shared" si="112"/>
        <v>206</v>
      </c>
      <c r="B208" s="9">
        <v>1</v>
      </c>
      <c r="C208" s="10" t="s">
        <v>48</v>
      </c>
      <c r="D208" s="10">
        <v>2</v>
      </c>
      <c r="E208" s="10" t="s">
        <v>20</v>
      </c>
      <c r="F208" s="10">
        <v>24</v>
      </c>
      <c r="G208" s="10"/>
      <c r="H208" s="11" t="s">
        <v>3222</v>
      </c>
      <c r="I208" s="10">
        <f t="shared" si="92"/>
        <v>1</v>
      </c>
      <c r="J208" s="10" t="str">
        <f t="shared" si="93"/>
        <v>furosemide</v>
      </c>
      <c r="K208" s="10">
        <f t="shared" si="113"/>
        <v>2</v>
      </c>
      <c r="L208" s="12" t="s">
        <v>35</v>
      </c>
      <c r="M208" s="10" t="str">
        <f t="shared" si="98"/>
        <v>glucose 5%</v>
      </c>
      <c r="N208" s="10">
        <f t="shared" si="94"/>
        <v>24</v>
      </c>
      <c r="O208" s="16">
        <f t="shared" si="95"/>
        <v>0.5</v>
      </c>
      <c r="P208" s="17">
        <v>1</v>
      </c>
      <c r="Q208" s="12" t="s">
        <v>3220</v>
      </c>
      <c r="R208" s="12" t="s">
        <v>71</v>
      </c>
      <c r="S208" s="12" t="s">
        <v>39</v>
      </c>
      <c r="T208" s="15">
        <f t="shared" si="96"/>
        <v>0.2</v>
      </c>
      <c r="U208" s="15">
        <v>23.8</v>
      </c>
      <c r="V208" s="30">
        <v>1</v>
      </c>
      <c r="W208" s="31" t="s">
        <v>48</v>
      </c>
      <c r="X208" s="31">
        <v>2</v>
      </c>
      <c r="Y208" s="31" t="s">
        <v>35</v>
      </c>
      <c r="Z208" s="31" t="s">
        <v>20</v>
      </c>
      <c r="AA208" s="31">
        <v>24</v>
      </c>
      <c r="AB208" s="32">
        <v>0.5</v>
      </c>
      <c r="AC208" s="33">
        <v>1</v>
      </c>
      <c r="AD208" s="31" t="s">
        <v>3220</v>
      </c>
      <c r="AE208" s="31" t="s">
        <v>71</v>
      </c>
      <c r="AF208" s="31" t="s">
        <v>39</v>
      </c>
      <c r="AG208" s="31">
        <v>0.2</v>
      </c>
      <c r="AH208" s="31">
        <v>23.8</v>
      </c>
      <c r="AI208" s="29" t="b">
        <f t="shared" si="91"/>
        <v>1</v>
      </c>
      <c r="AJ208" s="29" t="b">
        <f t="shared" si="99"/>
        <v>1</v>
      </c>
      <c r="AK208" s="29" t="b">
        <f t="shared" si="100"/>
        <v>1</v>
      </c>
      <c r="AL208" s="29" t="b">
        <f t="shared" si="101"/>
        <v>1</v>
      </c>
      <c r="AM208" s="29" t="b">
        <f t="shared" si="102"/>
        <v>1</v>
      </c>
      <c r="AN208" s="29" t="b">
        <f t="shared" si="103"/>
        <v>1</v>
      </c>
      <c r="AO208" s="29" t="b">
        <f t="shared" si="104"/>
        <v>1</v>
      </c>
      <c r="AP208" s="29" t="b">
        <f t="shared" si="105"/>
        <v>1</v>
      </c>
      <c r="AQ208" s="29" t="b">
        <f t="shared" si="106"/>
        <v>1</v>
      </c>
      <c r="AR208" s="29" t="b">
        <f t="shared" si="107"/>
        <v>1</v>
      </c>
      <c r="AS208" s="29" t="b">
        <f t="shared" si="108"/>
        <v>1</v>
      </c>
      <c r="AT208" s="29" t="b">
        <f t="shared" si="109"/>
        <v>1</v>
      </c>
      <c r="AU208" s="29" t="b">
        <f t="shared" si="110"/>
        <v>1</v>
      </c>
      <c r="AV208" s="29" t="b">
        <f t="shared" si="111"/>
        <v>1</v>
      </c>
      <c r="AW208" s="29" t="s">
        <v>3273</v>
      </c>
      <c r="AX208" s="29" t="s">
        <v>3722</v>
      </c>
      <c r="AY208" s="29" t="s">
        <v>3269</v>
      </c>
    </row>
    <row r="209" spans="1:51" ht="45" customHeight="1" x14ac:dyDescent="0.25">
      <c r="A209" s="29">
        <f t="shared" si="112"/>
        <v>207</v>
      </c>
      <c r="B209" s="9">
        <v>1</v>
      </c>
      <c r="C209" s="10" t="s">
        <v>48</v>
      </c>
      <c r="D209" s="10">
        <v>2</v>
      </c>
      <c r="E209" s="10" t="s">
        <v>20</v>
      </c>
      <c r="F209" s="10">
        <v>24</v>
      </c>
      <c r="G209" s="10">
        <v>1</v>
      </c>
      <c r="H209" s="11" t="s">
        <v>3222</v>
      </c>
      <c r="I209" s="10">
        <f t="shared" si="92"/>
        <v>1</v>
      </c>
      <c r="J209" s="10" t="str">
        <f t="shared" si="93"/>
        <v>furosemide</v>
      </c>
      <c r="K209" s="10">
        <f t="shared" si="113"/>
        <v>2</v>
      </c>
      <c r="L209" s="12" t="s">
        <v>35</v>
      </c>
      <c r="M209" s="10" t="str">
        <f t="shared" si="98"/>
        <v>glucose 5%</v>
      </c>
      <c r="N209" s="10">
        <f t="shared" si="94"/>
        <v>24</v>
      </c>
      <c r="O209" s="16">
        <f t="shared" si="95"/>
        <v>1</v>
      </c>
      <c r="P209" s="17">
        <v>2</v>
      </c>
      <c r="Q209" s="12" t="s">
        <v>3220</v>
      </c>
      <c r="R209" s="12" t="s">
        <v>71</v>
      </c>
      <c r="S209" s="12" t="s">
        <v>38</v>
      </c>
      <c r="T209" s="15">
        <f t="shared" si="96"/>
        <v>0.2</v>
      </c>
      <c r="U209" s="15">
        <v>23.8</v>
      </c>
      <c r="V209" s="30">
        <v>1</v>
      </c>
      <c r="W209" s="31" t="s">
        <v>48</v>
      </c>
      <c r="X209" s="31">
        <v>2</v>
      </c>
      <c r="Y209" s="31" t="s">
        <v>35</v>
      </c>
      <c r="Z209" s="31" t="s">
        <v>20</v>
      </c>
      <c r="AA209" s="31">
        <v>24</v>
      </c>
      <c r="AB209" s="32">
        <v>1</v>
      </c>
      <c r="AC209" s="33">
        <v>2</v>
      </c>
      <c r="AD209" s="31" t="s">
        <v>3220</v>
      </c>
      <c r="AE209" s="31" t="s">
        <v>71</v>
      </c>
      <c r="AF209" s="31" t="s">
        <v>38</v>
      </c>
      <c r="AG209" s="31">
        <v>0.2</v>
      </c>
      <c r="AH209" s="31">
        <v>23.8</v>
      </c>
      <c r="AI209" s="29" t="b">
        <f t="shared" si="91"/>
        <v>1</v>
      </c>
      <c r="AJ209" s="29" t="b">
        <f t="shared" si="99"/>
        <v>1</v>
      </c>
      <c r="AK209" s="29" t="b">
        <f t="shared" si="100"/>
        <v>1</v>
      </c>
      <c r="AL209" s="29" t="b">
        <f t="shared" si="101"/>
        <v>1</v>
      </c>
      <c r="AM209" s="29" t="b">
        <f t="shared" si="102"/>
        <v>1</v>
      </c>
      <c r="AN209" s="29" t="b">
        <f t="shared" si="103"/>
        <v>1</v>
      </c>
      <c r="AO209" s="29" t="b">
        <f t="shared" si="104"/>
        <v>1</v>
      </c>
      <c r="AP209" s="29" t="b">
        <f t="shared" si="105"/>
        <v>1</v>
      </c>
      <c r="AQ209" s="29" t="b">
        <f t="shared" si="106"/>
        <v>1</v>
      </c>
      <c r="AR209" s="29" t="b">
        <f t="shared" si="107"/>
        <v>1</v>
      </c>
      <c r="AS209" s="29" t="b">
        <f t="shared" si="108"/>
        <v>1</v>
      </c>
      <c r="AT209" s="29" t="b">
        <f t="shared" si="109"/>
        <v>1</v>
      </c>
      <c r="AU209" s="29" t="b">
        <f t="shared" si="110"/>
        <v>1</v>
      </c>
      <c r="AV209" s="29" t="b">
        <f t="shared" si="111"/>
        <v>1</v>
      </c>
      <c r="AW209" s="29" t="s">
        <v>3274</v>
      </c>
      <c r="AX209" s="29" t="s">
        <v>3723</v>
      </c>
      <c r="AY209" s="29" t="s">
        <v>3269</v>
      </c>
    </row>
    <row r="210" spans="1:51" ht="45" customHeight="1" x14ac:dyDescent="0.25">
      <c r="A210" s="29">
        <f t="shared" si="112"/>
        <v>208</v>
      </c>
      <c r="B210" s="9">
        <v>1</v>
      </c>
      <c r="C210" s="10" t="s">
        <v>48</v>
      </c>
      <c r="D210" s="10"/>
      <c r="E210" s="10" t="s">
        <v>20</v>
      </c>
      <c r="F210" s="10"/>
      <c r="G210" s="10"/>
      <c r="H210" s="11">
        <v>1.2</v>
      </c>
      <c r="I210" s="10">
        <f t="shared" si="92"/>
        <v>1</v>
      </c>
      <c r="J210" s="10" t="str">
        <f t="shared" si="93"/>
        <v>furosemide</v>
      </c>
      <c r="K210" s="10">
        <f t="shared" si="113"/>
        <v>1.2</v>
      </c>
      <c r="L210" s="12" t="s">
        <v>35</v>
      </c>
      <c r="M210" s="10" t="str">
        <f t="shared" si="98"/>
        <v>glucose 5%</v>
      </c>
      <c r="N210" s="10">
        <f t="shared" si="94"/>
        <v>12</v>
      </c>
      <c r="O210" s="16">
        <f t="shared" si="95"/>
        <v>0.5</v>
      </c>
      <c r="P210" s="17">
        <v>1.2</v>
      </c>
      <c r="Q210" s="12" t="s">
        <v>3220</v>
      </c>
      <c r="R210" s="12" t="s">
        <v>71</v>
      </c>
      <c r="S210" s="12" t="s">
        <v>38</v>
      </c>
      <c r="T210" s="15">
        <f t="shared" si="96"/>
        <v>0.12</v>
      </c>
      <c r="U210" s="15">
        <v>11.88</v>
      </c>
      <c r="V210" s="30">
        <v>1</v>
      </c>
      <c r="W210" s="31" t="s">
        <v>48</v>
      </c>
      <c r="X210" s="31">
        <v>2</v>
      </c>
      <c r="Y210" s="31" t="s">
        <v>35</v>
      </c>
      <c r="Z210" s="31" t="s">
        <v>20</v>
      </c>
      <c r="AA210" s="31">
        <v>12</v>
      </c>
      <c r="AB210" s="32">
        <v>0.5</v>
      </c>
      <c r="AC210" s="33">
        <v>2</v>
      </c>
      <c r="AD210" s="31" t="s">
        <v>3220</v>
      </c>
      <c r="AE210" s="31" t="s">
        <v>71</v>
      </c>
      <c r="AF210" s="31" t="s">
        <v>38</v>
      </c>
      <c r="AG210" s="31">
        <v>0.2</v>
      </c>
      <c r="AH210" s="31">
        <v>11.8</v>
      </c>
      <c r="AI210" s="29" t="b">
        <f t="shared" si="91"/>
        <v>0</v>
      </c>
      <c r="AJ210" s="29" t="b">
        <f t="shared" si="99"/>
        <v>1</v>
      </c>
      <c r="AK210" s="29" t="b">
        <f t="shared" si="100"/>
        <v>1</v>
      </c>
      <c r="AL210" s="29" t="b">
        <f t="shared" si="101"/>
        <v>0</v>
      </c>
      <c r="AM210" s="29" t="b">
        <f t="shared" si="102"/>
        <v>1</v>
      </c>
      <c r="AN210" s="29" t="b">
        <f t="shared" si="103"/>
        <v>1</v>
      </c>
      <c r="AO210" s="29" t="b">
        <f t="shared" si="104"/>
        <v>1</v>
      </c>
      <c r="AP210" s="29" t="b">
        <f t="shared" si="105"/>
        <v>1</v>
      </c>
      <c r="AQ210" s="29" t="b">
        <f t="shared" si="106"/>
        <v>0</v>
      </c>
      <c r="AR210" s="29" t="b">
        <f t="shared" si="107"/>
        <v>1</v>
      </c>
      <c r="AS210" s="29" t="b">
        <f t="shared" si="108"/>
        <v>1</v>
      </c>
      <c r="AT210" s="29" t="b">
        <f t="shared" si="109"/>
        <v>1</v>
      </c>
      <c r="AU210" s="29" t="b">
        <f t="shared" si="110"/>
        <v>0</v>
      </c>
      <c r="AV210" s="29" t="b">
        <f t="shared" si="111"/>
        <v>0</v>
      </c>
      <c r="AW210" s="29" t="s">
        <v>3271</v>
      </c>
      <c r="AX210" s="29" t="s">
        <v>3720</v>
      </c>
      <c r="AY210" s="29" t="s">
        <v>3269</v>
      </c>
    </row>
    <row r="211" spans="1:51" ht="45" customHeight="1" x14ac:dyDescent="0.25">
      <c r="A211" s="29">
        <f t="shared" si="112"/>
        <v>209</v>
      </c>
      <c r="B211" s="9">
        <v>1</v>
      </c>
      <c r="C211" s="10" t="s">
        <v>48</v>
      </c>
      <c r="D211" s="10"/>
      <c r="E211" s="10"/>
      <c r="F211" s="10">
        <v>24</v>
      </c>
      <c r="G211" s="10"/>
      <c r="H211" s="11">
        <v>0.6</v>
      </c>
      <c r="I211" s="10">
        <f t="shared" si="92"/>
        <v>1</v>
      </c>
      <c r="J211" s="10" t="str">
        <f t="shared" si="93"/>
        <v>furosemide</v>
      </c>
      <c r="K211" s="10">
        <v>2.4</v>
      </c>
      <c r="L211" s="12" t="s">
        <v>35</v>
      </c>
      <c r="M211" s="10" t="str">
        <f t="shared" si="98"/>
        <v>glucose 10%</v>
      </c>
      <c r="N211" s="10">
        <f t="shared" si="94"/>
        <v>24</v>
      </c>
      <c r="O211" s="16">
        <f t="shared" si="95"/>
        <v>0.5</v>
      </c>
      <c r="P211" s="17">
        <v>1.2</v>
      </c>
      <c r="Q211" s="12" t="s">
        <v>3220</v>
      </c>
      <c r="R211" s="12" t="s">
        <v>71</v>
      </c>
      <c r="S211" s="12" t="s">
        <v>39</v>
      </c>
      <c r="T211" s="15">
        <f t="shared" si="96"/>
        <v>0.24</v>
      </c>
      <c r="U211" s="15">
        <v>23.76</v>
      </c>
      <c r="V211" s="30">
        <v>1</v>
      </c>
      <c r="W211" s="31" t="s">
        <v>48</v>
      </c>
      <c r="X211" s="31">
        <v>3</v>
      </c>
      <c r="Y211" s="31" t="s">
        <v>35</v>
      </c>
      <c r="Z211" s="31" t="s">
        <v>36</v>
      </c>
      <c r="AA211" s="31">
        <v>24</v>
      </c>
      <c r="AB211" s="32">
        <v>0.5</v>
      </c>
      <c r="AC211" s="33">
        <v>1.5</v>
      </c>
      <c r="AD211" s="31" t="s">
        <v>3220</v>
      </c>
      <c r="AE211" s="31" t="s">
        <v>71</v>
      </c>
      <c r="AF211" s="31" t="s">
        <v>39</v>
      </c>
      <c r="AG211" s="31">
        <v>0.3</v>
      </c>
      <c r="AH211" s="31">
        <v>23.7</v>
      </c>
      <c r="AI211" s="29" t="b">
        <f t="shared" si="91"/>
        <v>0</v>
      </c>
      <c r="AJ211" s="29" t="b">
        <f t="shared" si="99"/>
        <v>1</v>
      </c>
      <c r="AK211" s="29" t="b">
        <f t="shared" si="100"/>
        <v>1</v>
      </c>
      <c r="AL211" s="29" t="b">
        <f t="shared" si="101"/>
        <v>0</v>
      </c>
      <c r="AM211" s="29" t="b">
        <f t="shared" si="102"/>
        <v>1</v>
      </c>
      <c r="AN211" s="29" t="b">
        <f t="shared" si="103"/>
        <v>1</v>
      </c>
      <c r="AO211" s="29" t="b">
        <f t="shared" si="104"/>
        <v>1</v>
      </c>
      <c r="AP211" s="29" t="b">
        <f t="shared" si="105"/>
        <v>1</v>
      </c>
      <c r="AQ211" s="29" t="b">
        <f t="shared" si="106"/>
        <v>0</v>
      </c>
      <c r="AR211" s="29" t="b">
        <f t="shared" si="107"/>
        <v>1</v>
      </c>
      <c r="AS211" s="29" t="b">
        <f t="shared" si="108"/>
        <v>1</v>
      </c>
      <c r="AT211" s="29" t="b">
        <f t="shared" si="109"/>
        <v>1</v>
      </c>
      <c r="AU211" s="29" t="b">
        <f t="shared" si="110"/>
        <v>0</v>
      </c>
      <c r="AV211" s="29" t="b">
        <f t="shared" si="111"/>
        <v>0</v>
      </c>
      <c r="AW211" s="29" t="s">
        <v>3724</v>
      </c>
      <c r="AX211" s="29" t="s">
        <v>3725</v>
      </c>
      <c r="AY211" s="29" t="s">
        <v>3269</v>
      </c>
    </row>
    <row r="212" spans="1:51" ht="45" customHeight="1" x14ac:dyDescent="0.25">
      <c r="A212" s="29">
        <f t="shared" si="112"/>
        <v>210</v>
      </c>
      <c r="B212" s="9">
        <v>1</v>
      </c>
      <c r="C212" s="10" t="s">
        <v>48</v>
      </c>
      <c r="D212" s="10"/>
      <c r="E212" s="10"/>
      <c r="F212" s="10"/>
      <c r="G212" s="10">
        <v>1</v>
      </c>
      <c r="H212" s="11">
        <v>2.4</v>
      </c>
      <c r="I212" s="10">
        <f t="shared" si="92"/>
        <v>1</v>
      </c>
      <c r="J212" s="10" t="str">
        <f t="shared" si="93"/>
        <v>furosemide</v>
      </c>
      <c r="K212" s="10">
        <v>2.4</v>
      </c>
      <c r="L212" s="12" t="s">
        <v>35</v>
      </c>
      <c r="M212" s="10" t="str">
        <f t="shared" si="98"/>
        <v>glucose 10%</v>
      </c>
      <c r="N212" s="10">
        <f t="shared" ref="N212:N243" si="114">IF(F212="",12,F212)</f>
        <v>12</v>
      </c>
      <c r="O212" s="16">
        <f t="shared" ref="O212:O243" si="115">IF(G212="",0.5,G212)</f>
        <v>1</v>
      </c>
      <c r="P212" s="17">
        <v>4.8</v>
      </c>
      <c r="Q212" s="12" t="s">
        <v>3220</v>
      </c>
      <c r="R212" s="12" t="s">
        <v>71</v>
      </c>
      <c r="S212" s="12" t="s">
        <v>40</v>
      </c>
      <c r="T212" s="15">
        <f t="shared" si="96"/>
        <v>0.24</v>
      </c>
      <c r="U212" s="15">
        <v>11.76</v>
      </c>
      <c r="V212" s="30">
        <v>1</v>
      </c>
      <c r="W212" s="31" t="s">
        <v>48</v>
      </c>
      <c r="X212" s="31">
        <v>2</v>
      </c>
      <c r="Y212" s="31" t="s">
        <v>35</v>
      </c>
      <c r="Z212" s="31" t="s">
        <v>36</v>
      </c>
      <c r="AA212" s="31">
        <v>12</v>
      </c>
      <c r="AB212" s="32">
        <v>1</v>
      </c>
      <c r="AC212" s="33">
        <v>4</v>
      </c>
      <c r="AD212" s="31" t="s">
        <v>3220</v>
      </c>
      <c r="AE212" s="31" t="s">
        <v>71</v>
      </c>
      <c r="AF212" s="31" t="s">
        <v>40</v>
      </c>
      <c r="AG212" s="31">
        <v>0.2</v>
      </c>
      <c r="AH212" s="31">
        <v>11.8</v>
      </c>
      <c r="AI212" s="29" t="b">
        <f t="shared" si="91"/>
        <v>0</v>
      </c>
      <c r="AJ212" s="29" t="b">
        <f t="shared" si="99"/>
        <v>1</v>
      </c>
      <c r="AK212" s="29" t="b">
        <f t="shared" si="100"/>
        <v>1</v>
      </c>
      <c r="AL212" s="29" t="b">
        <f t="shared" si="101"/>
        <v>0</v>
      </c>
      <c r="AM212" s="29" t="b">
        <f t="shared" si="102"/>
        <v>1</v>
      </c>
      <c r="AN212" s="29" t="b">
        <f t="shared" si="103"/>
        <v>1</v>
      </c>
      <c r="AO212" s="29" t="b">
        <f t="shared" si="104"/>
        <v>1</v>
      </c>
      <c r="AP212" s="29" t="b">
        <f t="shared" si="105"/>
        <v>1</v>
      </c>
      <c r="AQ212" s="29" t="b">
        <f t="shared" si="106"/>
        <v>0</v>
      </c>
      <c r="AR212" s="29" t="b">
        <f t="shared" si="107"/>
        <v>1</v>
      </c>
      <c r="AS212" s="29" t="b">
        <f t="shared" si="108"/>
        <v>1</v>
      </c>
      <c r="AT212" s="29" t="b">
        <f t="shared" si="109"/>
        <v>1</v>
      </c>
      <c r="AU212" s="29" t="b">
        <f t="shared" si="110"/>
        <v>0</v>
      </c>
      <c r="AV212" s="29" t="b">
        <f t="shared" si="111"/>
        <v>0</v>
      </c>
      <c r="AW212" s="29" t="s">
        <v>3276</v>
      </c>
      <c r="AX212" s="29" t="s">
        <v>3726</v>
      </c>
      <c r="AY212" s="29" t="s">
        <v>3269</v>
      </c>
    </row>
    <row r="213" spans="1:51" ht="45" customHeight="1" x14ac:dyDescent="0.25">
      <c r="A213" s="29">
        <f t="shared" si="112"/>
        <v>211</v>
      </c>
      <c r="B213" s="9">
        <v>1</v>
      </c>
      <c r="C213" s="10" t="s">
        <v>48</v>
      </c>
      <c r="D213" s="10">
        <v>2</v>
      </c>
      <c r="E213" s="10"/>
      <c r="F213" s="10">
        <v>24</v>
      </c>
      <c r="G213" s="10"/>
      <c r="H213" s="11" t="s">
        <v>3222</v>
      </c>
      <c r="I213" s="10">
        <f t="shared" si="92"/>
        <v>1</v>
      </c>
      <c r="J213" s="10" t="str">
        <f t="shared" si="93"/>
        <v>furosemide</v>
      </c>
      <c r="K213" s="10">
        <f t="shared" si="113"/>
        <v>2</v>
      </c>
      <c r="L213" s="12" t="s">
        <v>35</v>
      </c>
      <c r="M213" s="10" t="str">
        <f t="shared" si="98"/>
        <v>glucose 10%</v>
      </c>
      <c r="N213" s="10">
        <f t="shared" si="114"/>
        <v>24</v>
      </c>
      <c r="O213" s="16">
        <f t="shared" si="115"/>
        <v>0.5</v>
      </c>
      <c r="P213" s="17">
        <v>1</v>
      </c>
      <c r="Q213" s="12" t="s">
        <v>3220</v>
      </c>
      <c r="R213" s="12" t="s">
        <v>71</v>
      </c>
      <c r="S213" s="12" t="s">
        <v>39</v>
      </c>
      <c r="T213" s="15">
        <f t="shared" si="96"/>
        <v>0.2</v>
      </c>
      <c r="U213" s="15">
        <v>23.8</v>
      </c>
      <c r="V213" s="30">
        <v>1</v>
      </c>
      <c r="W213" s="31" t="s">
        <v>48</v>
      </c>
      <c r="X213" s="31">
        <v>2</v>
      </c>
      <c r="Y213" s="31" t="s">
        <v>35</v>
      </c>
      <c r="Z213" s="31" t="s">
        <v>36</v>
      </c>
      <c r="AA213" s="31">
        <v>24</v>
      </c>
      <c r="AB213" s="32">
        <v>0.5</v>
      </c>
      <c r="AC213" s="33">
        <v>1</v>
      </c>
      <c r="AD213" s="31" t="s">
        <v>3220</v>
      </c>
      <c r="AE213" s="31" t="s">
        <v>71</v>
      </c>
      <c r="AF213" s="31" t="s">
        <v>39</v>
      </c>
      <c r="AG213" s="31">
        <v>0.2</v>
      </c>
      <c r="AH213" s="31">
        <v>23.8</v>
      </c>
      <c r="AI213" s="29" t="b">
        <f t="shared" si="91"/>
        <v>1</v>
      </c>
      <c r="AJ213" s="29" t="b">
        <f t="shared" si="99"/>
        <v>1</v>
      </c>
      <c r="AK213" s="29" t="b">
        <f t="shared" si="100"/>
        <v>1</v>
      </c>
      <c r="AL213" s="29" t="b">
        <f t="shared" si="101"/>
        <v>1</v>
      </c>
      <c r="AM213" s="29" t="b">
        <f t="shared" si="102"/>
        <v>1</v>
      </c>
      <c r="AN213" s="29" t="b">
        <f t="shared" si="103"/>
        <v>1</v>
      </c>
      <c r="AO213" s="29" t="b">
        <f t="shared" si="104"/>
        <v>1</v>
      </c>
      <c r="AP213" s="29" t="b">
        <f t="shared" si="105"/>
        <v>1</v>
      </c>
      <c r="AQ213" s="29" t="b">
        <f t="shared" si="106"/>
        <v>1</v>
      </c>
      <c r="AR213" s="29" t="b">
        <f t="shared" si="107"/>
        <v>1</v>
      </c>
      <c r="AS213" s="29" t="b">
        <f t="shared" si="108"/>
        <v>1</v>
      </c>
      <c r="AT213" s="29" t="b">
        <f t="shared" si="109"/>
        <v>1</v>
      </c>
      <c r="AU213" s="29" t="b">
        <f t="shared" si="110"/>
        <v>1</v>
      </c>
      <c r="AV213" s="29" t="b">
        <f t="shared" si="111"/>
        <v>1</v>
      </c>
      <c r="AW213" s="29" t="s">
        <v>3275</v>
      </c>
      <c r="AX213" s="29" t="s">
        <v>3727</v>
      </c>
      <c r="AY213" s="29" t="s">
        <v>3269</v>
      </c>
    </row>
    <row r="214" spans="1:51" ht="45" customHeight="1" x14ac:dyDescent="0.25">
      <c r="A214" s="29">
        <f t="shared" si="112"/>
        <v>212</v>
      </c>
      <c r="B214" s="9">
        <v>1</v>
      </c>
      <c r="C214" s="10" t="s">
        <v>48</v>
      </c>
      <c r="D214" s="10">
        <v>2</v>
      </c>
      <c r="E214" s="10"/>
      <c r="F214" s="10"/>
      <c r="G214" s="10">
        <v>1</v>
      </c>
      <c r="H214" s="11" t="s">
        <v>3222</v>
      </c>
      <c r="I214" s="10">
        <f t="shared" si="92"/>
        <v>1</v>
      </c>
      <c r="J214" s="10" t="str">
        <f t="shared" si="93"/>
        <v>furosemide</v>
      </c>
      <c r="K214" s="10">
        <f t="shared" si="113"/>
        <v>2</v>
      </c>
      <c r="L214" s="12" t="s">
        <v>35</v>
      </c>
      <c r="M214" s="10" t="str">
        <f t="shared" si="98"/>
        <v>glucose 10%</v>
      </c>
      <c r="N214" s="10">
        <f t="shared" si="114"/>
        <v>12</v>
      </c>
      <c r="O214" s="16">
        <f t="shared" si="115"/>
        <v>1</v>
      </c>
      <c r="P214" s="17">
        <v>4</v>
      </c>
      <c r="Q214" s="12" t="s">
        <v>3220</v>
      </c>
      <c r="R214" s="12" t="s">
        <v>71</v>
      </c>
      <c r="S214" s="12" t="s">
        <v>40</v>
      </c>
      <c r="T214" s="15">
        <f t="shared" si="96"/>
        <v>0.2</v>
      </c>
      <c r="U214" s="15">
        <v>11.8</v>
      </c>
      <c r="V214" s="30">
        <v>1</v>
      </c>
      <c r="W214" s="31" t="s">
        <v>48</v>
      </c>
      <c r="X214" s="31">
        <v>2</v>
      </c>
      <c r="Y214" s="31" t="s">
        <v>35</v>
      </c>
      <c r="Z214" s="31" t="s">
        <v>36</v>
      </c>
      <c r="AA214" s="31">
        <v>12</v>
      </c>
      <c r="AB214" s="32">
        <v>1</v>
      </c>
      <c r="AC214" s="33">
        <v>4</v>
      </c>
      <c r="AD214" s="31" t="s">
        <v>3220</v>
      </c>
      <c r="AE214" s="31" t="s">
        <v>71</v>
      </c>
      <c r="AF214" s="31" t="s">
        <v>40</v>
      </c>
      <c r="AG214" s="31">
        <v>0.2</v>
      </c>
      <c r="AH214" s="31">
        <v>11.8</v>
      </c>
      <c r="AI214" s="29" t="b">
        <f t="shared" si="91"/>
        <v>1</v>
      </c>
      <c r="AJ214" s="29" t="b">
        <f t="shared" si="99"/>
        <v>1</v>
      </c>
      <c r="AK214" s="29" t="b">
        <f t="shared" si="100"/>
        <v>1</v>
      </c>
      <c r="AL214" s="29" t="b">
        <f t="shared" si="101"/>
        <v>1</v>
      </c>
      <c r="AM214" s="29" t="b">
        <f t="shared" si="102"/>
        <v>1</v>
      </c>
      <c r="AN214" s="29" t="b">
        <f t="shared" si="103"/>
        <v>1</v>
      </c>
      <c r="AO214" s="29" t="b">
        <f t="shared" si="104"/>
        <v>1</v>
      </c>
      <c r="AP214" s="29" t="b">
        <f t="shared" si="105"/>
        <v>1</v>
      </c>
      <c r="AQ214" s="29" t="b">
        <f t="shared" si="106"/>
        <v>1</v>
      </c>
      <c r="AR214" s="29" t="b">
        <f t="shared" si="107"/>
        <v>1</v>
      </c>
      <c r="AS214" s="29" t="b">
        <f t="shared" si="108"/>
        <v>1</v>
      </c>
      <c r="AT214" s="29" t="b">
        <f t="shared" si="109"/>
        <v>1</v>
      </c>
      <c r="AU214" s="29" t="b">
        <f t="shared" si="110"/>
        <v>1</v>
      </c>
      <c r="AV214" s="29" t="b">
        <f t="shared" si="111"/>
        <v>1</v>
      </c>
      <c r="AW214" s="29" t="s">
        <v>3276</v>
      </c>
      <c r="AX214" s="29" t="s">
        <v>3726</v>
      </c>
      <c r="AY214" s="29" t="s">
        <v>3269</v>
      </c>
    </row>
    <row r="215" spans="1:51" ht="45" customHeight="1" x14ac:dyDescent="0.25">
      <c r="A215" s="29">
        <f t="shared" si="112"/>
        <v>213</v>
      </c>
      <c r="B215" s="9">
        <v>1</v>
      </c>
      <c r="C215" s="10" t="s">
        <v>48</v>
      </c>
      <c r="D215" s="10">
        <v>2</v>
      </c>
      <c r="E215" s="10"/>
      <c r="F215" s="10">
        <v>24</v>
      </c>
      <c r="G215" s="10">
        <v>1</v>
      </c>
      <c r="H215" s="11" t="s">
        <v>3222</v>
      </c>
      <c r="I215" s="10">
        <f t="shared" si="92"/>
        <v>1</v>
      </c>
      <c r="J215" s="10" t="str">
        <f t="shared" si="93"/>
        <v>furosemide</v>
      </c>
      <c r="K215" s="10">
        <f t="shared" si="113"/>
        <v>2</v>
      </c>
      <c r="L215" s="12" t="s">
        <v>35</v>
      </c>
      <c r="M215" s="10" t="str">
        <f t="shared" si="98"/>
        <v>glucose 10%</v>
      </c>
      <c r="N215" s="10">
        <f t="shared" si="114"/>
        <v>24</v>
      </c>
      <c r="O215" s="16">
        <f t="shared" si="115"/>
        <v>1</v>
      </c>
      <c r="P215" s="17">
        <v>2</v>
      </c>
      <c r="Q215" s="12" t="s">
        <v>3220</v>
      </c>
      <c r="R215" s="12" t="s">
        <v>71</v>
      </c>
      <c r="S215" s="12" t="s">
        <v>38</v>
      </c>
      <c r="T215" s="15">
        <f t="shared" si="96"/>
        <v>0.2</v>
      </c>
      <c r="U215" s="15">
        <v>23.8</v>
      </c>
      <c r="V215" s="30">
        <v>1</v>
      </c>
      <c r="W215" s="31" t="s">
        <v>48</v>
      </c>
      <c r="X215" s="31">
        <v>2</v>
      </c>
      <c r="Y215" s="31" t="s">
        <v>35</v>
      </c>
      <c r="Z215" s="31" t="s">
        <v>36</v>
      </c>
      <c r="AA215" s="31">
        <v>24</v>
      </c>
      <c r="AB215" s="32">
        <v>1</v>
      </c>
      <c r="AC215" s="33">
        <v>2</v>
      </c>
      <c r="AD215" s="31" t="s">
        <v>3220</v>
      </c>
      <c r="AE215" s="31" t="s">
        <v>71</v>
      </c>
      <c r="AF215" s="31" t="s">
        <v>38</v>
      </c>
      <c r="AG215" s="31">
        <v>0.2</v>
      </c>
      <c r="AH215" s="31">
        <v>23.8</v>
      </c>
      <c r="AI215" s="29" t="b">
        <f t="shared" si="91"/>
        <v>1</v>
      </c>
      <c r="AJ215" s="29" t="b">
        <f t="shared" si="99"/>
        <v>1</v>
      </c>
      <c r="AK215" s="29" t="b">
        <f t="shared" si="100"/>
        <v>1</v>
      </c>
      <c r="AL215" s="29" t="b">
        <f t="shared" si="101"/>
        <v>1</v>
      </c>
      <c r="AM215" s="29" t="b">
        <f t="shared" si="102"/>
        <v>1</v>
      </c>
      <c r="AN215" s="29" t="b">
        <f t="shared" si="103"/>
        <v>1</v>
      </c>
      <c r="AO215" s="29" t="b">
        <f t="shared" si="104"/>
        <v>1</v>
      </c>
      <c r="AP215" s="29" t="b">
        <f t="shared" si="105"/>
        <v>1</v>
      </c>
      <c r="AQ215" s="29" t="b">
        <f t="shared" si="106"/>
        <v>1</v>
      </c>
      <c r="AR215" s="29" t="b">
        <f t="shared" si="107"/>
        <v>1</v>
      </c>
      <c r="AS215" s="29" t="b">
        <f t="shared" si="108"/>
        <v>1</v>
      </c>
      <c r="AT215" s="29" t="b">
        <f t="shared" si="109"/>
        <v>1</v>
      </c>
      <c r="AU215" s="29" t="b">
        <f t="shared" si="110"/>
        <v>1</v>
      </c>
      <c r="AV215" s="29" t="b">
        <f t="shared" si="111"/>
        <v>1</v>
      </c>
      <c r="AW215" s="29" t="s">
        <v>3277</v>
      </c>
      <c r="AX215" s="29" t="s">
        <v>3728</v>
      </c>
      <c r="AY215" s="29" t="s">
        <v>3269</v>
      </c>
    </row>
    <row r="216" spans="1:51" ht="45" customHeight="1" x14ac:dyDescent="0.25">
      <c r="A216" s="29">
        <f t="shared" si="112"/>
        <v>214</v>
      </c>
      <c r="B216" s="9">
        <v>1</v>
      </c>
      <c r="C216" s="10" t="s">
        <v>48</v>
      </c>
      <c r="D216" s="10"/>
      <c r="E216" s="10" t="s">
        <v>20</v>
      </c>
      <c r="F216" s="10">
        <v>24</v>
      </c>
      <c r="G216" s="10"/>
      <c r="H216" s="11">
        <v>0.6</v>
      </c>
      <c r="I216" s="10">
        <f t="shared" si="92"/>
        <v>1</v>
      </c>
      <c r="J216" s="10" t="str">
        <f t="shared" si="93"/>
        <v>furosemide</v>
      </c>
      <c r="K216" s="10">
        <v>2.4</v>
      </c>
      <c r="L216" s="12" t="s">
        <v>35</v>
      </c>
      <c r="M216" s="10" t="str">
        <f t="shared" si="98"/>
        <v>glucose 5%</v>
      </c>
      <c r="N216" s="10">
        <f t="shared" si="114"/>
        <v>24</v>
      </c>
      <c r="O216" s="16">
        <f t="shared" si="115"/>
        <v>0.5</v>
      </c>
      <c r="P216" s="17">
        <v>1.2</v>
      </c>
      <c r="Q216" s="12" t="s">
        <v>3220</v>
      </c>
      <c r="R216" s="12" t="s">
        <v>71</v>
      </c>
      <c r="S216" s="12" t="s">
        <v>39</v>
      </c>
      <c r="T216" s="15">
        <f t="shared" si="96"/>
        <v>0.24</v>
      </c>
      <c r="U216" s="15">
        <v>23.76</v>
      </c>
      <c r="V216" s="30">
        <v>1</v>
      </c>
      <c r="W216" s="31" t="s">
        <v>48</v>
      </c>
      <c r="X216" s="31">
        <v>3</v>
      </c>
      <c r="Y216" s="31" t="s">
        <v>35</v>
      </c>
      <c r="Z216" s="31" t="s">
        <v>20</v>
      </c>
      <c r="AA216" s="31">
        <v>24</v>
      </c>
      <c r="AB216" s="32">
        <v>0.5</v>
      </c>
      <c r="AC216" s="33">
        <v>1.5</v>
      </c>
      <c r="AD216" s="31" t="s">
        <v>3220</v>
      </c>
      <c r="AE216" s="31" t="s">
        <v>71</v>
      </c>
      <c r="AF216" s="31" t="s">
        <v>39</v>
      </c>
      <c r="AG216" s="31">
        <v>0.3</v>
      </c>
      <c r="AH216" s="31">
        <v>23.7</v>
      </c>
      <c r="AI216" s="29" t="b">
        <f t="shared" si="91"/>
        <v>0</v>
      </c>
      <c r="AJ216" s="29" t="b">
        <f t="shared" si="99"/>
        <v>1</v>
      </c>
      <c r="AK216" s="29" t="b">
        <f t="shared" si="100"/>
        <v>1</v>
      </c>
      <c r="AL216" s="29" t="b">
        <f t="shared" si="101"/>
        <v>0</v>
      </c>
      <c r="AM216" s="29" t="b">
        <f t="shared" si="102"/>
        <v>1</v>
      </c>
      <c r="AN216" s="29" t="b">
        <f t="shared" si="103"/>
        <v>1</v>
      </c>
      <c r="AO216" s="29" t="b">
        <f t="shared" si="104"/>
        <v>1</v>
      </c>
      <c r="AP216" s="29" t="b">
        <f t="shared" si="105"/>
        <v>1</v>
      </c>
      <c r="AQ216" s="29" t="b">
        <f t="shared" si="106"/>
        <v>0</v>
      </c>
      <c r="AR216" s="29" t="b">
        <f t="shared" si="107"/>
        <v>1</v>
      </c>
      <c r="AS216" s="29" t="b">
        <f t="shared" si="108"/>
        <v>1</v>
      </c>
      <c r="AT216" s="29" t="b">
        <f t="shared" si="109"/>
        <v>1</v>
      </c>
      <c r="AU216" s="29" t="b">
        <f t="shared" si="110"/>
        <v>0</v>
      </c>
      <c r="AV216" s="29" t="b">
        <f t="shared" si="111"/>
        <v>0</v>
      </c>
      <c r="AW216" s="29" t="s">
        <v>3729</v>
      </c>
      <c r="AX216" s="29" t="s">
        <v>3730</v>
      </c>
      <c r="AY216" s="29" t="s">
        <v>3269</v>
      </c>
    </row>
    <row r="217" spans="1:51" ht="45" customHeight="1" x14ac:dyDescent="0.25">
      <c r="A217" s="29">
        <f t="shared" si="112"/>
        <v>215</v>
      </c>
      <c r="B217" s="9">
        <v>1</v>
      </c>
      <c r="C217" s="10" t="s">
        <v>48</v>
      </c>
      <c r="D217" s="10"/>
      <c r="E217" s="10" t="s">
        <v>20</v>
      </c>
      <c r="F217" s="10"/>
      <c r="G217" s="10">
        <v>1</v>
      </c>
      <c r="H217" s="11">
        <v>2.4</v>
      </c>
      <c r="I217" s="10">
        <f t="shared" si="92"/>
        <v>1</v>
      </c>
      <c r="J217" s="10" t="str">
        <f t="shared" si="93"/>
        <v>furosemide</v>
      </c>
      <c r="K217" s="10">
        <v>2.4</v>
      </c>
      <c r="L217" s="12" t="s">
        <v>35</v>
      </c>
      <c r="M217" s="10" t="str">
        <f t="shared" si="98"/>
        <v>glucose 5%</v>
      </c>
      <c r="N217" s="10">
        <f t="shared" si="114"/>
        <v>12</v>
      </c>
      <c r="O217" s="16">
        <f t="shared" si="115"/>
        <v>1</v>
      </c>
      <c r="P217" s="17">
        <v>4.8</v>
      </c>
      <c r="Q217" s="12" t="s">
        <v>3220</v>
      </c>
      <c r="R217" s="12" t="s">
        <v>71</v>
      </c>
      <c r="S217" s="12" t="s">
        <v>40</v>
      </c>
      <c r="T217" s="15">
        <f t="shared" si="96"/>
        <v>0.24</v>
      </c>
      <c r="U217" s="15">
        <v>11.76</v>
      </c>
      <c r="V217" s="30">
        <v>1</v>
      </c>
      <c r="W217" s="31" t="s">
        <v>48</v>
      </c>
      <c r="X217" s="31">
        <v>2</v>
      </c>
      <c r="Y217" s="31" t="s">
        <v>35</v>
      </c>
      <c r="Z217" s="31" t="s">
        <v>20</v>
      </c>
      <c r="AA217" s="31">
        <v>12</v>
      </c>
      <c r="AB217" s="32">
        <v>1</v>
      </c>
      <c r="AC217" s="33">
        <v>4</v>
      </c>
      <c r="AD217" s="31" t="s">
        <v>3220</v>
      </c>
      <c r="AE217" s="31" t="s">
        <v>71</v>
      </c>
      <c r="AF217" s="31" t="s">
        <v>40</v>
      </c>
      <c r="AG217" s="31">
        <v>0.2</v>
      </c>
      <c r="AH217" s="31">
        <v>11.8</v>
      </c>
      <c r="AI217" s="29" t="b">
        <f t="shared" si="91"/>
        <v>0</v>
      </c>
      <c r="AJ217" s="29" t="b">
        <f t="shared" si="99"/>
        <v>1</v>
      </c>
      <c r="AK217" s="29" t="b">
        <f t="shared" si="100"/>
        <v>1</v>
      </c>
      <c r="AL217" s="29" t="b">
        <f t="shared" si="101"/>
        <v>0</v>
      </c>
      <c r="AM217" s="29" t="b">
        <f t="shared" si="102"/>
        <v>1</v>
      </c>
      <c r="AN217" s="29" t="b">
        <f t="shared" si="103"/>
        <v>1</v>
      </c>
      <c r="AO217" s="29" t="b">
        <f t="shared" si="104"/>
        <v>1</v>
      </c>
      <c r="AP217" s="29" t="b">
        <f t="shared" si="105"/>
        <v>1</v>
      </c>
      <c r="AQ217" s="29" t="b">
        <f t="shared" si="106"/>
        <v>0</v>
      </c>
      <c r="AR217" s="29" t="b">
        <f t="shared" si="107"/>
        <v>1</v>
      </c>
      <c r="AS217" s="29" t="b">
        <f t="shared" si="108"/>
        <v>1</v>
      </c>
      <c r="AT217" s="29" t="b">
        <f t="shared" si="109"/>
        <v>1</v>
      </c>
      <c r="AU217" s="29" t="b">
        <f t="shared" si="110"/>
        <v>0</v>
      </c>
      <c r="AV217" s="29" t="b">
        <f t="shared" si="111"/>
        <v>0</v>
      </c>
      <c r="AW217" s="29" t="s">
        <v>3272</v>
      </c>
      <c r="AX217" s="29" t="s">
        <v>3721</v>
      </c>
      <c r="AY217" s="29" t="s">
        <v>3269</v>
      </c>
    </row>
    <row r="218" spans="1:51" ht="45" customHeight="1" x14ac:dyDescent="0.25">
      <c r="A218" s="29">
        <f t="shared" si="112"/>
        <v>216</v>
      </c>
      <c r="B218" s="9">
        <v>1</v>
      </c>
      <c r="C218" s="10" t="s">
        <v>48</v>
      </c>
      <c r="D218" s="10"/>
      <c r="E218" s="10" t="s">
        <v>20</v>
      </c>
      <c r="F218" s="10">
        <v>24</v>
      </c>
      <c r="G218" s="10">
        <v>1</v>
      </c>
      <c r="H218" s="11">
        <v>1.2</v>
      </c>
      <c r="I218" s="10">
        <f t="shared" si="92"/>
        <v>1</v>
      </c>
      <c r="J218" s="10" t="str">
        <f t="shared" si="93"/>
        <v>furosemide</v>
      </c>
      <c r="K218" s="10">
        <v>2.4</v>
      </c>
      <c r="L218" s="12" t="s">
        <v>35</v>
      </c>
      <c r="M218" s="10" t="str">
        <f t="shared" si="98"/>
        <v>glucose 5%</v>
      </c>
      <c r="N218" s="10">
        <f t="shared" si="114"/>
        <v>24</v>
      </c>
      <c r="O218" s="16">
        <f t="shared" si="115"/>
        <v>1</v>
      </c>
      <c r="P218" s="17">
        <v>2.4</v>
      </c>
      <c r="Q218" s="12" t="s">
        <v>3220</v>
      </c>
      <c r="R218" s="12" t="s">
        <v>71</v>
      </c>
      <c r="S218" s="12" t="s">
        <v>38</v>
      </c>
      <c r="T218" s="15">
        <f t="shared" si="96"/>
        <v>0.24</v>
      </c>
      <c r="U218" s="15">
        <v>23.76</v>
      </c>
      <c r="V218" s="30">
        <v>1</v>
      </c>
      <c r="W218" s="31" t="s">
        <v>48</v>
      </c>
      <c r="X218" s="31">
        <v>3</v>
      </c>
      <c r="Y218" s="31" t="s">
        <v>35</v>
      </c>
      <c r="Z218" s="31" t="s">
        <v>20</v>
      </c>
      <c r="AA218" s="31">
        <v>24</v>
      </c>
      <c r="AB218" s="32">
        <v>1</v>
      </c>
      <c r="AC218" s="33">
        <v>3</v>
      </c>
      <c r="AD218" s="31" t="s">
        <v>3220</v>
      </c>
      <c r="AE218" s="31" t="s">
        <v>71</v>
      </c>
      <c r="AF218" s="31" t="s">
        <v>38</v>
      </c>
      <c r="AG218" s="31">
        <v>0.3</v>
      </c>
      <c r="AH218" s="31">
        <v>23.7</v>
      </c>
      <c r="AI218" s="29" t="b">
        <f t="shared" si="91"/>
        <v>0</v>
      </c>
      <c r="AJ218" s="29" t="b">
        <f t="shared" si="99"/>
        <v>1</v>
      </c>
      <c r="AK218" s="29" t="b">
        <f t="shared" si="100"/>
        <v>1</v>
      </c>
      <c r="AL218" s="29" t="b">
        <f t="shared" si="101"/>
        <v>0</v>
      </c>
      <c r="AM218" s="29" t="b">
        <f t="shared" si="102"/>
        <v>1</v>
      </c>
      <c r="AN218" s="29" t="b">
        <f t="shared" si="103"/>
        <v>1</v>
      </c>
      <c r="AO218" s="29" t="b">
        <f t="shared" si="104"/>
        <v>1</v>
      </c>
      <c r="AP218" s="29" t="b">
        <f t="shared" si="105"/>
        <v>1</v>
      </c>
      <c r="AQ218" s="29" t="b">
        <f t="shared" si="106"/>
        <v>0</v>
      </c>
      <c r="AR218" s="29" t="b">
        <f t="shared" si="107"/>
        <v>1</v>
      </c>
      <c r="AS218" s="29" t="b">
        <f t="shared" si="108"/>
        <v>1</v>
      </c>
      <c r="AT218" s="29" t="b">
        <f t="shared" si="109"/>
        <v>1</v>
      </c>
      <c r="AU218" s="29" t="b">
        <f t="shared" si="110"/>
        <v>0</v>
      </c>
      <c r="AV218" s="29" t="b">
        <f t="shared" si="111"/>
        <v>0</v>
      </c>
      <c r="AW218" s="29" t="s">
        <v>3480</v>
      </c>
      <c r="AX218" s="29" t="s">
        <v>3731</v>
      </c>
      <c r="AY218" s="29" t="s">
        <v>3269</v>
      </c>
    </row>
    <row r="219" spans="1:51" ht="45" customHeight="1" x14ac:dyDescent="0.25">
      <c r="A219" s="29">
        <f t="shared" si="112"/>
        <v>217</v>
      </c>
      <c r="B219" s="9">
        <v>1</v>
      </c>
      <c r="C219" s="10" t="s">
        <v>48</v>
      </c>
      <c r="D219" s="10"/>
      <c r="E219" s="10"/>
      <c r="F219" s="10">
        <v>24</v>
      </c>
      <c r="G219" s="10">
        <v>1</v>
      </c>
      <c r="H219" s="11">
        <v>1.2</v>
      </c>
      <c r="I219" s="10">
        <f t="shared" si="92"/>
        <v>1</v>
      </c>
      <c r="J219" s="10" t="str">
        <f t="shared" si="93"/>
        <v>furosemide</v>
      </c>
      <c r="K219" s="10">
        <v>2.4</v>
      </c>
      <c r="L219" s="12" t="s">
        <v>35</v>
      </c>
      <c r="M219" s="10" t="str">
        <f t="shared" si="98"/>
        <v>glucose 10%</v>
      </c>
      <c r="N219" s="10">
        <f t="shared" si="114"/>
        <v>24</v>
      </c>
      <c r="O219" s="16">
        <f t="shared" si="115"/>
        <v>1</v>
      </c>
      <c r="P219" s="17">
        <v>2.4</v>
      </c>
      <c r="Q219" s="12" t="s">
        <v>3220</v>
      </c>
      <c r="R219" s="12" t="s">
        <v>71</v>
      </c>
      <c r="S219" s="12" t="s">
        <v>38</v>
      </c>
      <c r="T219" s="15">
        <f t="shared" si="96"/>
        <v>0.24</v>
      </c>
      <c r="U219" s="15">
        <v>23.76</v>
      </c>
      <c r="V219" s="30">
        <v>1</v>
      </c>
      <c r="W219" s="31" t="s">
        <v>48</v>
      </c>
      <c r="X219" s="31">
        <v>3</v>
      </c>
      <c r="Y219" s="31" t="s">
        <v>35</v>
      </c>
      <c r="Z219" s="31" t="s">
        <v>36</v>
      </c>
      <c r="AA219" s="31">
        <v>24</v>
      </c>
      <c r="AB219" s="32">
        <v>1</v>
      </c>
      <c r="AC219" s="33">
        <v>3</v>
      </c>
      <c r="AD219" s="31" t="s">
        <v>3220</v>
      </c>
      <c r="AE219" s="31" t="s">
        <v>71</v>
      </c>
      <c r="AF219" s="31" t="s">
        <v>38</v>
      </c>
      <c r="AG219" s="31">
        <v>0.3</v>
      </c>
      <c r="AH219" s="31">
        <v>23.7</v>
      </c>
      <c r="AI219" s="29" t="b">
        <f t="shared" si="91"/>
        <v>0</v>
      </c>
      <c r="AJ219" s="29" t="b">
        <f t="shared" si="99"/>
        <v>1</v>
      </c>
      <c r="AK219" s="29" t="b">
        <f t="shared" si="100"/>
        <v>1</v>
      </c>
      <c r="AL219" s="29" t="b">
        <f t="shared" si="101"/>
        <v>0</v>
      </c>
      <c r="AM219" s="29" t="b">
        <f t="shared" si="102"/>
        <v>1</v>
      </c>
      <c r="AN219" s="29" t="b">
        <f t="shared" si="103"/>
        <v>1</v>
      </c>
      <c r="AO219" s="29" t="b">
        <f t="shared" si="104"/>
        <v>1</v>
      </c>
      <c r="AP219" s="29" t="b">
        <f t="shared" si="105"/>
        <v>1</v>
      </c>
      <c r="AQ219" s="29" t="b">
        <f t="shared" si="106"/>
        <v>0</v>
      </c>
      <c r="AR219" s="29" t="b">
        <f t="shared" si="107"/>
        <v>1</v>
      </c>
      <c r="AS219" s="29" t="b">
        <f t="shared" si="108"/>
        <v>1</v>
      </c>
      <c r="AT219" s="29" t="b">
        <f t="shared" si="109"/>
        <v>1</v>
      </c>
      <c r="AU219" s="29" t="b">
        <f t="shared" si="110"/>
        <v>0</v>
      </c>
      <c r="AV219" s="29" t="b">
        <f t="shared" si="111"/>
        <v>0</v>
      </c>
      <c r="AW219" s="29" t="s">
        <v>3481</v>
      </c>
      <c r="AX219" s="29" t="s">
        <v>3732</v>
      </c>
      <c r="AY219" s="29" t="s">
        <v>3269</v>
      </c>
    </row>
    <row r="220" spans="1:51" ht="45" customHeight="1" x14ac:dyDescent="0.25">
      <c r="A220" s="29">
        <f t="shared" si="112"/>
        <v>218</v>
      </c>
      <c r="B220" s="9">
        <v>0.5</v>
      </c>
      <c r="C220" s="10" t="s">
        <v>48</v>
      </c>
      <c r="D220" s="10"/>
      <c r="E220" s="10"/>
      <c r="F220" s="10"/>
      <c r="G220" s="10"/>
      <c r="H220" s="11">
        <v>2.4</v>
      </c>
      <c r="I220" s="10">
        <f t="shared" si="92"/>
        <v>0.5</v>
      </c>
      <c r="J220" s="10" t="str">
        <f t="shared" si="93"/>
        <v>furosemide</v>
      </c>
      <c r="K220" s="10">
        <f t="shared" si="113"/>
        <v>1.2</v>
      </c>
      <c r="L220" s="12" t="s">
        <v>35</v>
      </c>
      <c r="M220" s="10" t="str">
        <f t="shared" si="98"/>
        <v>glucose 10%</v>
      </c>
      <c r="N220" s="10">
        <f t="shared" si="114"/>
        <v>12</v>
      </c>
      <c r="O220" s="16">
        <f t="shared" si="115"/>
        <v>0.5</v>
      </c>
      <c r="P220" s="17">
        <v>2.4</v>
      </c>
      <c r="Q220" s="12" t="s">
        <v>3220</v>
      </c>
      <c r="R220" s="12" t="s">
        <v>71</v>
      </c>
      <c r="S220" s="12" t="s">
        <v>38</v>
      </c>
      <c r="T220" s="15">
        <f t="shared" si="96"/>
        <v>0.12</v>
      </c>
      <c r="U220" s="15">
        <v>11.88</v>
      </c>
      <c r="V220" s="30">
        <v>0.5</v>
      </c>
      <c r="W220" s="31" t="s">
        <v>48</v>
      </c>
      <c r="X220" s="31">
        <v>2</v>
      </c>
      <c r="Y220" s="31" t="s">
        <v>35</v>
      </c>
      <c r="Z220" s="31" t="s">
        <v>36</v>
      </c>
      <c r="AA220" s="31">
        <v>12</v>
      </c>
      <c r="AB220" s="32">
        <v>0.5</v>
      </c>
      <c r="AC220" s="33">
        <v>4</v>
      </c>
      <c r="AD220" s="31" t="s">
        <v>3220</v>
      </c>
      <c r="AE220" s="31" t="s">
        <v>71</v>
      </c>
      <c r="AF220" s="31" t="s">
        <v>38</v>
      </c>
      <c r="AG220" s="31">
        <v>0.2</v>
      </c>
      <c r="AH220" s="31">
        <v>11.8</v>
      </c>
      <c r="AI220" s="29" t="b">
        <f t="shared" si="91"/>
        <v>0</v>
      </c>
      <c r="AJ220" s="29" t="b">
        <f t="shared" si="99"/>
        <v>1</v>
      </c>
      <c r="AK220" s="29" t="b">
        <f t="shared" si="100"/>
        <v>1</v>
      </c>
      <c r="AL220" s="29" t="b">
        <f t="shared" si="101"/>
        <v>0</v>
      </c>
      <c r="AM220" s="29" t="b">
        <f t="shared" si="102"/>
        <v>1</v>
      </c>
      <c r="AN220" s="29" t="b">
        <f t="shared" si="103"/>
        <v>1</v>
      </c>
      <c r="AO220" s="29" t="b">
        <f t="shared" si="104"/>
        <v>1</v>
      </c>
      <c r="AP220" s="29" t="b">
        <f t="shared" si="105"/>
        <v>1</v>
      </c>
      <c r="AQ220" s="29" t="b">
        <f t="shared" si="106"/>
        <v>0</v>
      </c>
      <c r="AR220" s="29" t="b">
        <f t="shared" si="107"/>
        <v>1</v>
      </c>
      <c r="AS220" s="29" t="b">
        <f t="shared" si="108"/>
        <v>1</v>
      </c>
      <c r="AT220" s="29" t="b">
        <f t="shared" si="109"/>
        <v>1</v>
      </c>
      <c r="AU220" s="29" t="b">
        <f t="shared" si="110"/>
        <v>0</v>
      </c>
      <c r="AV220" s="29" t="b">
        <f t="shared" si="111"/>
        <v>0</v>
      </c>
      <c r="AW220" s="29" t="s">
        <v>3482</v>
      </c>
      <c r="AX220" s="29" t="s">
        <v>3733</v>
      </c>
      <c r="AY220" s="29" t="s">
        <v>3269</v>
      </c>
    </row>
    <row r="221" spans="1:51" ht="45" customHeight="1" x14ac:dyDescent="0.25">
      <c r="A221" s="29">
        <f t="shared" si="112"/>
        <v>219</v>
      </c>
      <c r="B221" s="9">
        <v>5</v>
      </c>
      <c r="C221" s="10" t="s">
        <v>48</v>
      </c>
      <c r="D221" s="10"/>
      <c r="E221" s="10"/>
      <c r="F221" s="10"/>
      <c r="G221" s="10"/>
      <c r="H221" s="11">
        <v>1</v>
      </c>
      <c r="I221" s="10">
        <f t="shared" si="92"/>
        <v>5</v>
      </c>
      <c r="J221" s="10" t="str">
        <f t="shared" si="93"/>
        <v>furosemide</v>
      </c>
      <c r="K221" s="10">
        <v>5</v>
      </c>
      <c r="L221" s="12" t="s">
        <v>35</v>
      </c>
      <c r="M221" s="10" t="str">
        <f t="shared" si="98"/>
        <v>glucose 10%</v>
      </c>
      <c r="N221" s="10">
        <f t="shared" si="114"/>
        <v>12</v>
      </c>
      <c r="O221" s="16">
        <f t="shared" si="115"/>
        <v>0.5</v>
      </c>
      <c r="P221" s="17">
        <v>1</v>
      </c>
      <c r="Q221" s="12" t="s">
        <v>3220</v>
      </c>
      <c r="R221" s="12" t="s">
        <v>71</v>
      </c>
      <c r="S221" s="12" t="s">
        <v>38</v>
      </c>
      <c r="T221" s="15">
        <f t="shared" si="96"/>
        <v>0.5</v>
      </c>
      <c r="U221" s="15">
        <v>11.5</v>
      </c>
      <c r="V221" s="30">
        <v>5</v>
      </c>
      <c r="W221" s="31" t="s">
        <v>48</v>
      </c>
      <c r="X221" s="31">
        <v>2</v>
      </c>
      <c r="Y221" s="31" t="s">
        <v>35</v>
      </c>
      <c r="Z221" s="31" t="s">
        <v>36</v>
      </c>
      <c r="AA221" s="31">
        <v>12</v>
      </c>
      <c r="AB221" s="32">
        <v>0.5</v>
      </c>
      <c r="AC221" s="33">
        <v>0.4</v>
      </c>
      <c r="AD221" s="31" t="s">
        <v>3220</v>
      </c>
      <c r="AE221" s="31" t="s">
        <v>71</v>
      </c>
      <c r="AF221" s="31" t="s">
        <v>38</v>
      </c>
      <c r="AG221" s="31">
        <v>0.2</v>
      </c>
      <c r="AH221" s="31">
        <v>11.8</v>
      </c>
      <c r="AI221" s="29" t="b">
        <f t="shared" si="91"/>
        <v>0</v>
      </c>
      <c r="AJ221" s="29" t="b">
        <f t="shared" si="99"/>
        <v>1</v>
      </c>
      <c r="AK221" s="29" t="b">
        <f t="shared" si="100"/>
        <v>1</v>
      </c>
      <c r="AL221" s="29" t="b">
        <f t="shared" si="101"/>
        <v>0</v>
      </c>
      <c r="AM221" s="29" t="b">
        <f t="shared" si="102"/>
        <v>1</v>
      </c>
      <c r="AN221" s="29" t="b">
        <f t="shared" si="103"/>
        <v>1</v>
      </c>
      <c r="AO221" s="29" t="b">
        <f t="shared" si="104"/>
        <v>1</v>
      </c>
      <c r="AP221" s="29" t="b">
        <f t="shared" si="105"/>
        <v>1</v>
      </c>
      <c r="AQ221" s="29" t="b">
        <f t="shared" si="106"/>
        <v>0</v>
      </c>
      <c r="AR221" s="29" t="b">
        <f t="shared" si="107"/>
        <v>1</v>
      </c>
      <c r="AS221" s="29" t="b">
        <f t="shared" si="108"/>
        <v>1</v>
      </c>
      <c r="AT221" s="29" t="b">
        <f t="shared" si="109"/>
        <v>1</v>
      </c>
      <c r="AU221" s="29" t="b">
        <f t="shared" si="110"/>
        <v>0</v>
      </c>
      <c r="AV221" s="29" t="b">
        <f t="shared" si="111"/>
        <v>0</v>
      </c>
      <c r="AW221" s="29" t="s">
        <v>3734</v>
      </c>
      <c r="AX221" s="29" t="s">
        <v>3735</v>
      </c>
      <c r="AY221" s="29" t="s">
        <v>3269</v>
      </c>
    </row>
    <row r="222" spans="1:51" ht="45" customHeight="1" x14ac:dyDescent="0.25">
      <c r="A222" s="29">
        <f t="shared" si="112"/>
        <v>220</v>
      </c>
      <c r="B222" s="9">
        <v>0.5</v>
      </c>
      <c r="C222" s="10" t="s">
        <v>48</v>
      </c>
      <c r="D222" s="10">
        <v>0.5</v>
      </c>
      <c r="E222" s="10"/>
      <c r="F222" s="10"/>
      <c r="G222" s="10"/>
      <c r="H222" s="11" t="s">
        <v>3222</v>
      </c>
      <c r="I222" s="10">
        <f t="shared" si="92"/>
        <v>0.5</v>
      </c>
      <c r="J222" s="10" t="str">
        <f t="shared" si="93"/>
        <v>furosemide</v>
      </c>
      <c r="K222" s="10">
        <f t="shared" si="113"/>
        <v>0.5</v>
      </c>
      <c r="L222" s="12" t="s">
        <v>35</v>
      </c>
      <c r="M222" s="10" t="str">
        <f t="shared" si="98"/>
        <v>glucose 10%</v>
      </c>
      <c r="N222" s="10">
        <f t="shared" si="114"/>
        <v>12</v>
      </c>
      <c r="O222" s="16">
        <f t="shared" si="115"/>
        <v>0.5</v>
      </c>
      <c r="P222" s="17">
        <v>1</v>
      </c>
      <c r="Q222" s="12" t="s">
        <v>3220</v>
      </c>
      <c r="R222" s="12" t="s">
        <v>71</v>
      </c>
      <c r="S222" s="12" t="s">
        <v>38</v>
      </c>
      <c r="T222" s="15">
        <f t="shared" si="96"/>
        <v>0.05</v>
      </c>
      <c r="U222" s="15">
        <v>11.95</v>
      </c>
      <c r="V222" s="30">
        <v>0.5</v>
      </c>
      <c r="W222" s="31" t="s">
        <v>48</v>
      </c>
      <c r="X222" s="31">
        <v>2</v>
      </c>
      <c r="Y222" s="31" t="s">
        <v>35</v>
      </c>
      <c r="Z222" s="31" t="s">
        <v>36</v>
      </c>
      <c r="AA222" s="31">
        <v>12</v>
      </c>
      <c r="AB222" s="32">
        <v>0.5</v>
      </c>
      <c r="AC222" s="33">
        <v>4</v>
      </c>
      <c r="AD222" s="31" t="s">
        <v>3220</v>
      </c>
      <c r="AE222" s="31" t="s">
        <v>71</v>
      </c>
      <c r="AF222" s="31" t="s">
        <v>38</v>
      </c>
      <c r="AG222" s="31">
        <v>0.2</v>
      </c>
      <c r="AH222" s="31">
        <v>11.8</v>
      </c>
      <c r="AI222" s="29" t="b">
        <f t="shared" si="91"/>
        <v>0</v>
      </c>
      <c r="AJ222" s="29" t="b">
        <f t="shared" si="99"/>
        <v>1</v>
      </c>
      <c r="AK222" s="29" t="b">
        <f t="shared" si="100"/>
        <v>1</v>
      </c>
      <c r="AL222" s="29" t="b">
        <f t="shared" si="101"/>
        <v>0</v>
      </c>
      <c r="AM222" s="29" t="b">
        <f t="shared" si="102"/>
        <v>1</v>
      </c>
      <c r="AN222" s="29" t="b">
        <f t="shared" si="103"/>
        <v>1</v>
      </c>
      <c r="AO222" s="29" t="b">
        <f t="shared" si="104"/>
        <v>1</v>
      </c>
      <c r="AP222" s="29" t="b">
        <f t="shared" si="105"/>
        <v>1</v>
      </c>
      <c r="AQ222" s="29" t="b">
        <f t="shared" si="106"/>
        <v>0</v>
      </c>
      <c r="AR222" s="29" t="b">
        <f t="shared" si="107"/>
        <v>1</v>
      </c>
      <c r="AS222" s="29" t="b">
        <f t="shared" si="108"/>
        <v>1</v>
      </c>
      <c r="AT222" s="29" t="b">
        <f t="shared" si="109"/>
        <v>1</v>
      </c>
      <c r="AU222" s="29" t="b">
        <f t="shared" si="110"/>
        <v>0</v>
      </c>
      <c r="AV222" s="29" t="b">
        <f t="shared" si="111"/>
        <v>0</v>
      </c>
      <c r="AW222" s="29" t="s">
        <v>3482</v>
      </c>
      <c r="AX222" s="29" t="s">
        <v>3733</v>
      </c>
      <c r="AY222" s="29" t="s">
        <v>3269</v>
      </c>
    </row>
    <row r="223" spans="1:51" ht="45" customHeight="1" x14ac:dyDescent="0.25">
      <c r="A223" s="29">
        <f t="shared" si="112"/>
        <v>221</v>
      </c>
      <c r="B223" s="9">
        <v>5</v>
      </c>
      <c r="C223" s="10" t="s">
        <v>48</v>
      </c>
      <c r="D223" s="10">
        <v>20</v>
      </c>
      <c r="E223" s="10"/>
      <c r="F223" s="10"/>
      <c r="G223" s="10"/>
      <c r="H223" s="11" t="s">
        <v>3222</v>
      </c>
      <c r="I223" s="10">
        <f t="shared" si="92"/>
        <v>5</v>
      </c>
      <c r="J223" s="10" t="str">
        <f t="shared" si="93"/>
        <v>furosemide</v>
      </c>
      <c r="K223" s="10">
        <f t="shared" si="113"/>
        <v>20</v>
      </c>
      <c r="L223" s="12" t="s">
        <v>35</v>
      </c>
      <c r="M223" s="10" t="str">
        <f t="shared" si="98"/>
        <v>glucose 10%</v>
      </c>
      <c r="N223" s="10">
        <f t="shared" si="114"/>
        <v>12</v>
      </c>
      <c r="O223" s="16">
        <f t="shared" si="115"/>
        <v>0.5</v>
      </c>
      <c r="P223" s="17">
        <v>4</v>
      </c>
      <c r="Q223" s="12" t="s">
        <v>3220</v>
      </c>
      <c r="R223" s="12" t="s">
        <v>71</v>
      </c>
      <c r="S223" s="12" t="s">
        <v>38</v>
      </c>
      <c r="T223" s="15">
        <f t="shared" si="96"/>
        <v>2</v>
      </c>
      <c r="U223" s="15">
        <v>10</v>
      </c>
      <c r="V223" s="30">
        <v>5</v>
      </c>
      <c r="W223" s="31" t="s">
        <v>48</v>
      </c>
      <c r="X223" s="31">
        <v>20</v>
      </c>
      <c r="Y223" s="31" t="s">
        <v>35</v>
      </c>
      <c r="Z223" s="31" t="s">
        <v>36</v>
      </c>
      <c r="AA223" s="31">
        <v>12</v>
      </c>
      <c r="AB223" s="32">
        <v>0.5</v>
      </c>
      <c r="AC223" s="33">
        <v>4</v>
      </c>
      <c r="AD223" s="31" t="s">
        <v>3220</v>
      </c>
      <c r="AE223" s="31" t="s">
        <v>71</v>
      </c>
      <c r="AF223" s="31" t="s">
        <v>38</v>
      </c>
      <c r="AG223" s="31">
        <v>2</v>
      </c>
      <c r="AH223" s="31">
        <v>10</v>
      </c>
      <c r="AI223" s="29" t="b">
        <f t="shared" si="91"/>
        <v>1</v>
      </c>
      <c r="AJ223" s="29" t="b">
        <f t="shared" si="99"/>
        <v>1</v>
      </c>
      <c r="AK223" s="29" t="b">
        <f t="shared" si="100"/>
        <v>1</v>
      </c>
      <c r="AL223" s="29" t="b">
        <f t="shared" si="101"/>
        <v>1</v>
      </c>
      <c r="AM223" s="29" t="b">
        <f t="shared" si="102"/>
        <v>1</v>
      </c>
      <c r="AN223" s="29" t="b">
        <f t="shared" si="103"/>
        <v>1</v>
      </c>
      <c r="AO223" s="29" t="b">
        <f t="shared" si="104"/>
        <v>1</v>
      </c>
      <c r="AP223" s="29" t="b">
        <f t="shared" si="105"/>
        <v>1</v>
      </c>
      <c r="AQ223" s="29" t="b">
        <f t="shared" si="106"/>
        <v>1</v>
      </c>
      <c r="AR223" s="29" t="b">
        <f t="shared" si="107"/>
        <v>1</v>
      </c>
      <c r="AS223" s="29" t="b">
        <f t="shared" si="108"/>
        <v>1</v>
      </c>
      <c r="AT223" s="29" t="b">
        <f t="shared" si="109"/>
        <v>1</v>
      </c>
      <c r="AU223" s="29" t="b">
        <f t="shared" si="110"/>
        <v>1</v>
      </c>
      <c r="AV223" s="29" t="b">
        <f t="shared" si="111"/>
        <v>1</v>
      </c>
      <c r="AW223" s="29" t="s">
        <v>3278</v>
      </c>
      <c r="AX223" s="29" t="s">
        <v>3736</v>
      </c>
      <c r="AY223" s="29" t="s">
        <v>3269</v>
      </c>
    </row>
    <row r="224" spans="1:51" ht="45" customHeight="1" x14ac:dyDescent="0.25">
      <c r="A224" s="29">
        <f t="shared" si="112"/>
        <v>222</v>
      </c>
      <c r="B224" s="9">
        <v>1</v>
      </c>
      <c r="C224" s="10" t="s">
        <v>49</v>
      </c>
      <c r="D224" s="10"/>
      <c r="E224" s="10"/>
      <c r="F224" s="10"/>
      <c r="G224" s="10"/>
      <c r="H224" s="11">
        <v>0.01</v>
      </c>
      <c r="I224" s="10">
        <f t="shared" si="92"/>
        <v>1</v>
      </c>
      <c r="J224" s="10" t="str">
        <f t="shared" si="93"/>
        <v>insuline</v>
      </c>
      <c r="K224" s="10">
        <f>IF(D224="",0.24,D224)</f>
        <v>0.24</v>
      </c>
      <c r="L224" s="12" t="s">
        <v>77</v>
      </c>
      <c r="M224" s="12" t="s">
        <v>63</v>
      </c>
      <c r="N224" s="10">
        <f t="shared" si="114"/>
        <v>12</v>
      </c>
      <c r="O224" s="16">
        <f t="shared" si="115"/>
        <v>0.5</v>
      </c>
      <c r="P224" s="17">
        <v>0.01</v>
      </c>
      <c r="Q224" s="12" t="s">
        <v>3221</v>
      </c>
      <c r="R224" s="12" t="s">
        <v>78</v>
      </c>
      <c r="S224" s="12" t="s">
        <v>38</v>
      </c>
      <c r="T224" s="15">
        <f t="shared" ref="T224:T249" si="116">K224/1</f>
        <v>0.24</v>
      </c>
      <c r="U224" s="12">
        <v>11.76</v>
      </c>
      <c r="V224" s="30">
        <v>1</v>
      </c>
      <c r="W224" s="31" t="s">
        <v>49</v>
      </c>
      <c r="X224" s="31">
        <v>0.02</v>
      </c>
      <c r="Y224" s="31" t="s">
        <v>77</v>
      </c>
      <c r="Z224" s="31" t="s">
        <v>63</v>
      </c>
      <c r="AA224" s="31">
        <v>12</v>
      </c>
      <c r="AB224" s="32">
        <v>0.5</v>
      </c>
      <c r="AC224" s="33">
        <v>8.3000000000000001E-4</v>
      </c>
      <c r="AD224" s="31" t="s">
        <v>3221</v>
      </c>
      <c r="AE224" s="31" t="s">
        <v>78</v>
      </c>
      <c r="AF224" s="31" t="s">
        <v>38</v>
      </c>
      <c r="AG224" s="31">
        <v>0.02</v>
      </c>
      <c r="AH224" s="31">
        <v>11.98</v>
      </c>
      <c r="AI224" s="29" t="b">
        <f t="shared" si="91"/>
        <v>0</v>
      </c>
      <c r="AJ224" s="29" t="b">
        <f t="shared" si="99"/>
        <v>1</v>
      </c>
      <c r="AK224" s="29" t="b">
        <f t="shared" si="100"/>
        <v>1</v>
      </c>
      <c r="AL224" s="29" t="b">
        <f t="shared" si="101"/>
        <v>0</v>
      </c>
      <c r="AM224" s="29" t="b">
        <f t="shared" si="102"/>
        <v>1</v>
      </c>
      <c r="AN224" s="29" t="b">
        <f t="shared" si="103"/>
        <v>1</v>
      </c>
      <c r="AO224" s="29" t="b">
        <f t="shared" si="104"/>
        <v>1</v>
      </c>
      <c r="AP224" s="29" t="b">
        <f t="shared" si="105"/>
        <v>1</v>
      </c>
      <c r="AQ224" s="29" t="b">
        <f t="shared" si="106"/>
        <v>0</v>
      </c>
      <c r="AR224" s="29" t="b">
        <f t="shared" si="107"/>
        <v>1</v>
      </c>
      <c r="AS224" s="29" t="b">
        <f t="shared" si="108"/>
        <v>1</v>
      </c>
      <c r="AT224" s="29" t="b">
        <f t="shared" si="109"/>
        <v>1</v>
      </c>
      <c r="AU224" s="29" t="b">
        <f t="shared" si="110"/>
        <v>0</v>
      </c>
      <c r="AV224" s="29" t="b">
        <f t="shared" si="111"/>
        <v>0</v>
      </c>
      <c r="AW224" s="29" t="s">
        <v>3737</v>
      </c>
      <c r="AX224" s="29" t="s">
        <v>3738</v>
      </c>
      <c r="AY224" s="29" t="s">
        <v>3279</v>
      </c>
    </row>
    <row r="225" spans="1:51" ht="45" customHeight="1" x14ac:dyDescent="0.25">
      <c r="A225" s="29">
        <f t="shared" si="112"/>
        <v>223</v>
      </c>
      <c r="B225" s="9">
        <v>1</v>
      </c>
      <c r="C225" s="10" t="s">
        <v>49</v>
      </c>
      <c r="D225" s="10">
        <v>0.5</v>
      </c>
      <c r="E225" s="10"/>
      <c r="F225" s="10"/>
      <c r="G225" s="10"/>
      <c r="H225" s="11" t="s">
        <v>3222</v>
      </c>
      <c r="I225" s="10">
        <f t="shared" si="92"/>
        <v>1</v>
      </c>
      <c r="J225" s="10" t="str">
        <f t="shared" si="93"/>
        <v>insuline</v>
      </c>
      <c r="K225" s="10">
        <f t="shared" ref="K225:K243" si="117">IF(D225="",0.24,D225)</f>
        <v>0.5</v>
      </c>
      <c r="L225" s="12" t="s">
        <v>77</v>
      </c>
      <c r="M225" s="12" t="s">
        <v>63</v>
      </c>
      <c r="N225" s="10">
        <f t="shared" si="114"/>
        <v>12</v>
      </c>
      <c r="O225" s="16">
        <f t="shared" si="115"/>
        <v>0.5</v>
      </c>
      <c r="P225" s="17">
        <v>2.1000000000000001E-2</v>
      </c>
      <c r="Q225" s="12" t="s">
        <v>3221</v>
      </c>
      <c r="R225" s="12" t="s">
        <v>78</v>
      </c>
      <c r="S225" s="12" t="s">
        <v>38</v>
      </c>
      <c r="T225" s="15">
        <f t="shared" si="116"/>
        <v>0.5</v>
      </c>
      <c r="U225" s="12">
        <v>11.5</v>
      </c>
      <c r="V225" s="30">
        <v>1</v>
      </c>
      <c r="W225" s="31" t="s">
        <v>49</v>
      </c>
      <c r="X225" s="31">
        <v>0.5</v>
      </c>
      <c r="Y225" s="31" t="s">
        <v>77</v>
      </c>
      <c r="Z225" s="31" t="s">
        <v>63</v>
      </c>
      <c r="AA225" s="31">
        <v>12</v>
      </c>
      <c r="AB225" s="32">
        <v>0.5</v>
      </c>
      <c r="AC225" s="33">
        <v>2.1000000000000001E-2</v>
      </c>
      <c r="AD225" s="31" t="s">
        <v>3221</v>
      </c>
      <c r="AE225" s="31" t="s">
        <v>78</v>
      </c>
      <c r="AF225" s="31" t="s">
        <v>38</v>
      </c>
      <c r="AG225" s="31">
        <v>0.5</v>
      </c>
      <c r="AH225" s="31">
        <v>11.5</v>
      </c>
      <c r="AI225" s="29" t="b">
        <f t="shared" si="91"/>
        <v>1</v>
      </c>
      <c r="AJ225" s="29" t="b">
        <f t="shared" si="99"/>
        <v>1</v>
      </c>
      <c r="AK225" s="29" t="b">
        <f t="shared" si="100"/>
        <v>1</v>
      </c>
      <c r="AL225" s="29" t="b">
        <f t="shared" si="101"/>
        <v>1</v>
      </c>
      <c r="AM225" s="29" t="b">
        <f t="shared" si="102"/>
        <v>1</v>
      </c>
      <c r="AN225" s="29" t="b">
        <f t="shared" si="103"/>
        <v>1</v>
      </c>
      <c r="AO225" s="29" t="b">
        <f t="shared" si="104"/>
        <v>1</v>
      </c>
      <c r="AP225" s="29" t="b">
        <f t="shared" si="105"/>
        <v>1</v>
      </c>
      <c r="AQ225" s="29" t="b">
        <f t="shared" si="106"/>
        <v>1</v>
      </c>
      <c r="AR225" s="29" t="b">
        <f t="shared" si="107"/>
        <v>1</v>
      </c>
      <c r="AS225" s="29" t="b">
        <f t="shared" si="108"/>
        <v>1</v>
      </c>
      <c r="AT225" s="29" t="b">
        <f t="shared" si="109"/>
        <v>1</v>
      </c>
      <c r="AU225" s="29" t="b">
        <f t="shared" si="110"/>
        <v>1</v>
      </c>
      <c r="AV225" s="29" t="b">
        <f t="shared" si="111"/>
        <v>1</v>
      </c>
      <c r="AW225" s="29" t="s">
        <v>3397</v>
      </c>
      <c r="AX225" s="29" t="s">
        <v>3739</v>
      </c>
      <c r="AY225" s="29" t="s">
        <v>3279</v>
      </c>
    </row>
    <row r="226" spans="1:51" ht="45" customHeight="1" x14ac:dyDescent="0.25">
      <c r="A226" s="29">
        <f t="shared" si="112"/>
        <v>224</v>
      </c>
      <c r="B226" s="9">
        <v>1</v>
      </c>
      <c r="C226" s="10" t="s">
        <v>49</v>
      </c>
      <c r="D226" s="10">
        <v>0.5</v>
      </c>
      <c r="E226" s="10" t="s">
        <v>20</v>
      </c>
      <c r="F226" s="10"/>
      <c r="G226" s="10"/>
      <c r="H226" s="11" t="s">
        <v>3222</v>
      </c>
      <c r="I226" s="10">
        <f t="shared" si="92"/>
        <v>1</v>
      </c>
      <c r="J226" s="10" t="str">
        <f t="shared" si="93"/>
        <v>insuline</v>
      </c>
      <c r="K226" s="10">
        <f t="shared" si="117"/>
        <v>0.5</v>
      </c>
      <c r="L226" s="12" t="s">
        <v>77</v>
      </c>
      <c r="M226" s="12" t="s">
        <v>20</v>
      </c>
      <c r="N226" s="10">
        <f t="shared" si="114"/>
        <v>12</v>
      </c>
      <c r="O226" s="16">
        <f t="shared" si="115"/>
        <v>0.5</v>
      </c>
      <c r="P226" s="17">
        <v>2.1000000000000001E-2</v>
      </c>
      <c r="Q226" s="12" t="s">
        <v>3221</v>
      </c>
      <c r="R226" s="12" t="s">
        <v>78</v>
      </c>
      <c r="S226" s="12" t="s">
        <v>38</v>
      </c>
      <c r="T226" s="15">
        <f t="shared" si="116"/>
        <v>0.5</v>
      </c>
      <c r="U226" s="12">
        <v>11.5</v>
      </c>
      <c r="V226" s="30">
        <v>1</v>
      </c>
      <c r="W226" s="31" t="s">
        <v>49</v>
      </c>
      <c r="X226" s="31">
        <v>0.5</v>
      </c>
      <c r="Y226" s="31" t="s">
        <v>77</v>
      </c>
      <c r="Z226" s="31" t="s">
        <v>63</v>
      </c>
      <c r="AA226" s="31">
        <v>12</v>
      </c>
      <c r="AB226" s="32">
        <v>0.5</v>
      </c>
      <c r="AC226" s="33">
        <v>2.1000000000000001E-2</v>
      </c>
      <c r="AD226" s="31" t="s">
        <v>3221</v>
      </c>
      <c r="AE226" s="31" t="s">
        <v>78</v>
      </c>
      <c r="AF226" s="31" t="s">
        <v>38</v>
      </c>
      <c r="AG226" s="31">
        <v>0.5</v>
      </c>
      <c r="AH226" s="31">
        <v>11.5</v>
      </c>
      <c r="AI226" s="29" t="b">
        <f t="shared" si="91"/>
        <v>0</v>
      </c>
      <c r="AJ226" s="29" t="b">
        <f t="shared" si="99"/>
        <v>1</v>
      </c>
      <c r="AK226" s="29" t="b">
        <f t="shared" si="100"/>
        <v>1</v>
      </c>
      <c r="AL226" s="29" t="b">
        <f t="shared" si="101"/>
        <v>1</v>
      </c>
      <c r="AM226" s="29" t="b">
        <f t="shared" si="102"/>
        <v>1</v>
      </c>
      <c r="AN226" s="29" t="b">
        <f t="shared" si="103"/>
        <v>0</v>
      </c>
      <c r="AO226" s="29" t="b">
        <f t="shared" si="104"/>
        <v>1</v>
      </c>
      <c r="AP226" s="29" t="b">
        <f t="shared" si="105"/>
        <v>1</v>
      </c>
      <c r="AQ226" s="29" t="b">
        <f t="shared" si="106"/>
        <v>1</v>
      </c>
      <c r="AR226" s="29" t="b">
        <f t="shared" si="107"/>
        <v>1</v>
      </c>
      <c r="AS226" s="29" t="b">
        <f t="shared" si="108"/>
        <v>1</v>
      </c>
      <c r="AT226" s="29" t="b">
        <f t="shared" si="109"/>
        <v>1</v>
      </c>
      <c r="AU226" s="29" t="b">
        <f t="shared" si="110"/>
        <v>1</v>
      </c>
      <c r="AV226" s="29" t="b">
        <f t="shared" si="111"/>
        <v>1</v>
      </c>
      <c r="AW226" s="29" t="s">
        <v>3397</v>
      </c>
      <c r="AX226" s="29" t="s">
        <v>3739</v>
      </c>
      <c r="AY226" s="29" t="s">
        <v>3279</v>
      </c>
    </row>
    <row r="227" spans="1:51" ht="45" customHeight="1" x14ac:dyDescent="0.25">
      <c r="A227" s="29">
        <f t="shared" si="112"/>
        <v>225</v>
      </c>
      <c r="B227" s="9">
        <v>1</v>
      </c>
      <c r="C227" s="10" t="s">
        <v>49</v>
      </c>
      <c r="D227" s="10">
        <v>0.5</v>
      </c>
      <c r="E227" s="10" t="s">
        <v>20</v>
      </c>
      <c r="F227" s="10"/>
      <c r="G227" s="10">
        <v>1</v>
      </c>
      <c r="H227" s="11" t="s">
        <v>3222</v>
      </c>
      <c r="I227" s="10">
        <f t="shared" si="92"/>
        <v>1</v>
      </c>
      <c r="J227" s="10" t="str">
        <f t="shared" si="93"/>
        <v>insuline</v>
      </c>
      <c r="K227" s="10">
        <f t="shared" si="117"/>
        <v>0.5</v>
      </c>
      <c r="L227" s="12" t="s">
        <v>77</v>
      </c>
      <c r="M227" s="12" t="s">
        <v>20</v>
      </c>
      <c r="N227" s="10">
        <f t="shared" si="114"/>
        <v>12</v>
      </c>
      <c r="O227" s="16">
        <f t="shared" si="115"/>
        <v>1</v>
      </c>
      <c r="P227" s="17">
        <v>4.2000000000000003E-2</v>
      </c>
      <c r="Q227" s="12" t="s">
        <v>3221</v>
      </c>
      <c r="R227" s="12" t="s">
        <v>78</v>
      </c>
      <c r="S227" s="12" t="s">
        <v>40</v>
      </c>
      <c r="T227" s="15">
        <f t="shared" si="116"/>
        <v>0.5</v>
      </c>
      <c r="U227" s="12">
        <v>11.5</v>
      </c>
      <c r="V227" s="30">
        <v>1</v>
      </c>
      <c r="W227" s="31" t="s">
        <v>49</v>
      </c>
      <c r="X227" s="31">
        <v>0.5</v>
      </c>
      <c r="Y227" s="31" t="s">
        <v>77</v>
      </c>
      <c r="Z227" s="31" t="s">
        <v>63</v>
      </c>
      <c r="AA227" s="31">
        <v>12</v>
      </c>
      <c r="AB227" s="32">
        <v>1</v>
      </c>
      <c r="AC227" s="33">
        <v>4.2000000000000003E-2</v>
      </c>
      <c r="AD227" s="31" t="s">
        <v>3221</v>
      </c>
      <c r="AE227" s="31" t="s">
        <v>78</v>
      </c>
      <c r="AF227" s="31" t="s">
        <v>40</v>
      </c>
      <c r="AG227" s="31">
        <v>0.5</v>
      </c>
      <c r="AH227" s="31">
        <v>11.5</v>
      </c>
      <c r="AI227" s="29" t="b">
        <f t="shared" si="91"/>
        <v>0</v>
      </c>
      <c r="AJ227" s="29" t="b">
        <f t="shared" si="99"/>
        <v>1</v>
      </c>
      <c r="AK227" s="29" t="b">
        <f t="shared" si="100"/>
        <v>1</v>
      </c>
      <c r="AL227" s="29" t="b">
        <f t="shared" si="101"/>
        <v>1</v>
      </c>
      <c r="AM227" s="29" t="b">
        <f t="shared" si="102"/>
        <v>1</v>
      </c>
      <c r="AN227" s="29" t="b">
        <f t="shared" si="103"/>
        <v>0</v>
      </c>
      <c r="AO227" s="29" t="b">
        <f t="shared" si="104"/>
        <v>1</v>
      </c>
      <c r="AP227" s="29" t="b">
        <f t="shared" si="105"/>
        <v>1</v>
      </c>
      <c r="AQ227" s="29" t="b">
        <f t="shared" si="106"/>
        <v>1</v>
      </c>
      <c r="AR227" s="29" t="b">
        <f t="shared" si="107"/>
        <v>1</v>
      </c>
      <c r="AS227" s="29" t="b">
        <f t="shared" si="108"/>
        <v>1</v>
      </c>
      <c r="AT227" s="29" t="b">
        <f t="shared" si="109"/>
        <v>1</v>
      </c>
      <c r="AU227" s="29" t="b">
        <f t="shared" si="110"/>
        <v>1</v>
      </c>
      <c r="AV227" s="29" t="b">
        <f t="shared" si="111"/>
        <v>1</v>
      </c>
      <c r="AW227" s="29" t="s">
        <v>3399</v>
      </c>
      <c r="AX227" s="29" t="s">
        <v>3740</v>
      </c>
      <c r="AY227" s="29" t="s">
        <v>3279</v>
      </c>
    </row>
    <row r="228" spans="1:51" ht="45" customHeight="1" x14ac:dyDescent="0.25">
      <c r="A228" s="29">
        <f t="shared" si="112"/>
        <v>226</v>
      </c>
      <c r="B228" s="9">
        <v>1</v>
      </c>
      <c r="C228" s="10" t="s">
        <v>49</v>
      </c>
      <c r="D228" s="10">
        <v>0.5</v>
      </c>
      <c r="E228" s="10" t="s">
        <v>20</v>
      </c>
      <c r="F228" s="10">
        <v>24</v>
      </c>
      <c r="G228" s="10"/>
      <c r="H228" s="11" t="s">
        <v>3222</v>
      </c>
      <c r="I228" s="10">
        <f t="shared" si="92"/>
        <v>1</v>
      </c>
      <c r="J228" s="10" t="str">
        <f t="shared" si="93"/>
        <v>insuline</v>
      </c>
      <c r="K228" s="10">
        <f t="shared" si="117"/>
        <v>0.5</v>
      </c>
      <c r="L228" s="12" t="s">
        <v>77</v>
      </c>
      <c r="M228" s="12" t="s">
        <v>20</v>
      </c>
      <c r="N228" s="10">
        <f t="shared" si="114"/>
        <v>24</v>
      </c>
      <c r="O228" s="16">
        <f t="shared" si="115"/>
        <v>0.5</v>
      </c>
      <c r="P228" s="17">
        <v>0.01</v>
      </c>
      <c r="Q228" s="12" t="s">
        <v>3221</v>
      </c>
      <c r="R228" s="12" t="s">
        <v>78</v>
      </c>
      <c r="S228" s="12" t="s">
        <v>39</v>
      </c>
      <c r="T228" s="15">
        <f t="shared" si="116"/>
        <v>0.5</v>
      </c>
      <c r="U228" s="12">
        <v>23.5</v>
      </c>
      <c r="V228" s="30">
        <v>1</v>
      </c>
      <c r="W228" s="31" t="s">
        <v>49</v>
      </c>
      <c r="X228" s="31">
        <v>0.5</v>
      </c>
      <c r="Y228" s="31" t="s">
        <v>77</v>
      </c>
      <c r="Z228" s="31" t="s">
        <v>63</v>
      </c>
      <c r="AA228" s="31">
        <v>24</v>
      </c>
      <c r="AB228" s="32">
        <v>0.5</v>
      </c>
      <c r="AC228" s="33">
        <v>0.01</v>
      </c>
      <c r="AD228" s="31" t="s">
        <v>3221</v>
      </c>
      <c r="AE228" s="31" t="s">
        <v>78</v>
      </c>
      <c r="AF228" s="31" t="s">
        <v>39</v>
      </c>
      <c r="AG228" s="31">
        <v>0.5</v>
      </c>
      <c r="AH228" s="31">
        <v>23.5</v>
      </c>
      <c r="AI228" s="29" t="b">
        <f t="shared" si="91"/>
        <v>0</v>
      </c>
      <c r="AJ228" s="29" t="b">
        <f t="shared" si="99"/>
        <v>1</v>
      </c>
      <c r="AK228" s="29" t="b">
        <f t="shared" si="100"/>
        <v>1</v>
      </c>
      <c r="AL228" s="29" t="b">
        <f t="shared" si="101"/>
        <v>1</v>
      </c>
      <c r="AM228" s="29" t="b">
        <f t="shared" si="102"/>
        <v>1</v>
      </c>
      <c r="AN228" s="29" t="b">
        <f t="shared" si="103"/>
        <v>0</v>
      </c>
      <c r="AO228" s="29" t="b">
        <f t="shared" si="104"/>
        <v>1</v>
      </c>
      <c r="AP228" s="29" t="b">
        <f t="shared" si="105"/>
        <v>1</v>
      </c>
      <c r="AQ228" s="29" t="b">
        <f t="shared" si="106"/>
        <v>1</v>
      </c>
      <c r="AR228" s="29" t="b">
        <f t="shared" si="107"/>
        <v>1</v>
      </c>
      <c r="AS228" s="29" t="b">
        <f t="shared" si="108"/>
        <v>1</v>
      </c>
      <c r="AT228" s="29" t="b">
        <f t="shared" si="109"/>
        <v>1</v>
      </c>
      <c r="AU228" s="29" t="b">
        <f t="shared" si="110"/>
        <v>1</v>
      </c>
      <c r="AV228" s="29" t="b">
        <f t="shared" si="111"/>
        <v>1</v>
      </c>
      <c r="AW228" s="29" t="s">
        <v>3280</v>
      </c>
      <c r="AX228" s="29" t="s">
        <v>3741</v>
      </c>
      <c r="AY228" s="29" t="s">
        <v>3279</v>
      </c>
    </row>
    <row r="229" spans="1:51" ht="45" customHeight="1" x14ac:dyDescent="0.25">
      <c r="A229" s="29">
        <f t="shared" si="112"/>
        <v>227</v>
      </c>
      <c r="B229" s="9">
        <v>1</v>
      </c>
      <c r="C229" s="10" t="s">
        <v>49</v>
      </c>
      <c r="D229" s="10">
        <v>0.5</v>
      </c>
      <c r="E229" s="10" t="s">
        <v>20</v>
      </c>
      <c r="F229" s="10">
        <v>24</v>
      </c>
      <c r="G229" s="10">
        <v>1</v>
      </c>
      <c r="H229" s="11" t="s">
        <v>3222</v>
      </c>
      <c r="I229" s="10">
        <f t="shared" si="92"/>
        <v>1</v>
      </c>
      <c r="J229" s="10" t="str">
        <f t="shared" si="93"/>
        <v>insuline</v>
      </c>
      <c r="K229" s="10">
        <f t="shared" si="117"/>
        <v>0.5</v>
      </c>
      <c r="L229" s="12" t="s">
        <v>77</v>
      </c>
      <c r="M229" s="12" t="s">
        <v>20</v>
      </c>
      <c r="N229" s="10">
        <f t="shared" si="114"/>
        <v>24</v>
      </c>
      <c r="O229" s="16">
        <f t="shared" si="115"/>
        <v>1</v>
      </c>
      <c r="P229" s="17">
        <v>2.1000000000000001E-2</v>
      </c>
      <c r="Q229" s="12" t="s">
        <v>3221</v>
      </c>
      <c r="R229" s="12" t="s">
        <v>78</v>
      </c>
      <c r="S229" s="12" t="s">
        <v>38</v>
      </c>
      <c r="T229" s="15">
        <f t="shared" si="116"/>
        <v>0.5</v>
      </c>
      <c r="U229" s="12">
        <v>23.5</v>
      </c>
      <c r="V229" s="30">
        <v>1</v>
      </c>
      <c r="W229" s="31" t="s">
        <v>49</v>
      </c>
      <c r="X229" s="31">
        <v>0.5</v>
      </c>
      <c r="Y229" s="31" t="s">
        <v>77</v>
      </c>
      <c r="Z229" s="31" t="s">
        <v>63</v>
      </c>
      <c r="AA229" s="31">
        <v>24</v>
      </c>
      <c r="AB229" s="32">
        <v>1</v>
      </c>
      <c r="AC229" s="33">
        <v>2.1000000000000001E-2</v>
      </c>
      <c r="AD229" s="31" t="s">
        <v>3221</v>
      </c>
      <c r="AE229" s="31" t="s">
        <v>78</v>
      </c>
      <c r="AF229" s="31" t="s">
        <v>38</v>
      </c>
      <c r="AG229" s="31">
        <v>0.5</v>
      </c>
      <c r="AH229" s="31">
        <v>23.5</v>
      </c>
      <c r="AI229" s="29" t="b">
        <f t="shared" si="91"/>
        <v>0</v>
      </c>
      <c r="AJ229" s="29" t="b">
        <f t="shared" si="99"/>
        <v>1</v>
      </c>
      <c r="AK229" s="29" t="b">
        <f t="shared" si="100"/>
        <v>1</v>
      </c>
      <c r="AL229" s="29" t="b">
        <f t="shared" si="101"/>
        <v>1</v>
      </c>
      <c r="AM229" s="29" t="b">
        <f t="shared" si="102"/>
        <v>1</v>
      </c>
      <c r="AN229" s="29" t="b">
        <f t="shared" si="103"/>
        <v>0</v>
      </c>
      <c r="AO229" s="29" t="b">
        <f t="shared" si="104"/>
        <v>1</v>
      </c>
      <c r="AP229" s="29" t="b">
        <f t="shared" si="105"/>
        <v>1</v>
      </c>
      <c r="AQ229" s="29" t="b">
        <f t="shared" si="106"/>
        <v>1</v>
      </c>
      <c r="AR229" s="29" t="b">
        <f t="shared" si="107"/>
        <v>1</v>
      </c>
      <c r="AS229" s="29" t="b">
        <f t="shared" si="108"/>
        <v>1</v>
      </c>
      <c r="AT229" s="29" t="b">
        <f t="shared" si="109"/>
        <v>1</v>
      </c>
      <c r="AU229" s="29" t="b">
        <f t="shared" si="110"/>
        <v>1</v>
      </c>
      <c r="AV229" s="29" t="b">
        <f t="shared" si="111"/>
        <v>1</v>
      </c>
      <c r="AW229" s="29" t="s">
        <v>3400</v>
      </c>
      <c r="AX229" s="29" t="s">
        <v>3742</v>
      </c>
      <c r="AY229" s="29" t="s">
        <v>3279</v>
      </c>
    </row>
    <row r="230" spans="1:51" ht="45" customHeight="1" x14ac:dyDescent="0.25">
      <c r="A230" s="29">
        <f t="shared" si="112"/>
        <v>228</v>
      </c>
      <c r="B230" s="9">
        <v>1</v>
      </c>
      <c r="C230" s="10" t="s">
        <v>49</v>
      </c>
      <c r="D230" s="10"/>
      <c r="E230" s="10" t="s">
        <v>20</v>
      </c>
      <c r="F230" s="10"/>
      <c r="G230" s="10"/>
      <c r="H230" s="11">
        <v>0.01</v>
      </c>
      <c r="I230" s="10">
        <f t="shared" si="92"/>
        <v>1</v>
      </c>
      <c r="J230" s="10" t="str">
        <f t="shared" si="93"/>
        <v>insuline</v>
      </c>
      <c r="K230" s="10">
        <f t="shared" si="117"/>
        <v>0.24</v>
      </c>
      <c r="L230" s="12" t="s">
        <v>77</v>
      </c>
      <c r="M230" s="12" t="s">
        <v>20</v>
      </c>
      <c r="N230" s="10">
        <f t="shared" si="114"/>
        <v>12</v>
      </c>
      <c r="O230" s="16">
        <f t="shared" si="115"/>
        <v>0.5</v>
      </c>
      <c r="P230" s="17">
        <v>0.01</v>
      </c>
      <c r="Q230" s="12" t="s">
        <v>3221</v>
      </c>
      <c r="R230" s="12" t="s">
        <v>78</v>
      </c>
      <c r="S230" s="12" t="s">
        <v>38</v>
      </c>
      <c r="T230" s="15">
        <f t="shared" si="116"/>
        <v>0.24</v>
      </c>
      <c r="U230" s="12">
        <v>11.76</v>
      </c>
      <c r="V230" s="30">
        <v>1</v>
      </c>
      <c r="W230" s="31" t="s">
        <v>49</v>
      </c>
      <c r="X230" s="31">
        <v>0.02</v>
      </c>
      <c r="Y230" s="31" t="s">
        <v>77</v>
      </c>
      <c r="Z230" s="31" t="s">
        <v>63</v>
      </c>
      <c r="AA230" s="31">
        <v>12</v>
      </c>
      <c r="AB230" s="32">
        <v>0.5</v>
      </c>
      <c r="AC230" s="33">
        <v>8.3000000000000001E-4</v>
      </c>
      <c r="AD230" s="31" t="s">
        <v>3221</v>
      </c>
      <c r="AE230" s="31" t="s">
        <v>78</v>
      </c>
      <c r="AF230" s="31" t="s">
        <v>38</v>
      </c>
      <c r="AG230" s="31">
        <v>0.02</v>
      </c>
      <c r="AH230" s="31">
        <v>11.98</v>
      </c>
      <c r="AI230" s="29" t="b">
        <f t="shared" ref="AI230:AI293" si="118">AND(AJ230:AV230)</f>
        <v>0</v>
      </c>
      <c r="AJ230" s="29" t="b">
        <f t="shared" si="99"/>
        <v>1</v>
      </c>
      <c r="AK230" s="29" t="b">
        <f t="shared" si="100"/>
        <v>1</v>
      </c>
      <c r="AL230" s="29" t="b">
        <f t="shared" si="101"/>
        <v>0</v>
      </c>
      <c r="AM230" s="29" t="b">
        <f t="shared" si="102"/>
        <v>1</v>
      </c>
      <c r="AN230" s="29" t="b">
        <f t="shared" si="103"/>
        <v>0</v>
      </c>
      <c r="AO230" s="29" t="b">
        <f t="shared" si="104"/>
        <v>1</v>
      </c>
      <c r="AP230" s="29" t="b">
        <f t="shared" si="105"/>
        <v>1</v>
      </c>
      <c r="AQ230" s="29" t="b">
        <f t="shared" si="106"/>
        <v>0</v>
      </c>
      <c r="AR230" s="29" t="b">
        <f t="shared" si="107"/>
        <v>1</v>
      </c>
      <c r="AS230" s="29" t="b">
        <f t="shared" si="108"/>
        <v>1</v>
      </c>
      <c r="AT230" s="29" t="b">
        <f t="shared" si="109"/>
        <v>1</v>
      </c>
      <c r="AU230" s="29" t="b">
        <f t="shared" si="110"/>
        <v>0</v>
      </c>
      <c r="AV230" s="29" t="b">
        <f t="shared" si="111"/>
        <v>0</v>
      </c>
      <c r="AW230" s="29" t="s">
        <v>3737</v>
      </c>
      <c r="AX230" s="29" t="s">
        <v>3738</v>
      </c>
      <c r="AY230" s="29" t="s">
        <v>3279</v>
      </c>
    </row>
    <row r="231" spans="1:51" ht="45" customHeight="1" x14ac:dyDescent="0.25">
      <c r="A231" s="29">
        <f t="shared" si="112"/>
        <v>229</v>
      </c>
      <c r="B231" s="9">
        <v>1</v>
      </c>
      <c r="C231" s="10" t="s">
        <v>49</v>
      </c>
      <c r="D231" s="10"/>
      <c r="E231" s="10"/>
      <c r="F231" s="10">
        <v>24</v>
      </c>
      <c r="G231" s="10"/>
      <c r="H231" s="11">
        <v>0</v>
      </c>
      <c r="I231" s="10">
        <f t="shared" si="92"/>
        <v>1</v>
      </c>
      <c r="J231" s="10" t="str">
        <f t="shared" si="93"/>
        <v>insuline</v>
      </c>
      <c r="K231" s="10">
        <v>0.24</v>
      </c>
      <c r="L231" s="12" t="s">
        <v>77</v>
      </c>
      <c r="M231" s="12" t="s">
        <v>63</v>
      </c>
      <c r="N231" s="10">
        <f t="shared" si="114"/>
        <v>24</v>
      </c>
      <c r="O231" s="16">
        <f t="shared" si="115"/>
        <v>0.5</v>
      </c>
      <c r="P231" s="17">
        <v>5.0000000000000001E-3</v>
      </c>
      <c r="Q231" s="12" t="s">
        <v>3221</v>
      </c>
      <c r="R231" s="12" t="s">
        <v>78</v>
      </c>
      <c r="S231" s="12" t="s">
        <v>39</v>
      </c>
      <c r="T231" s="15">
        <f t="shared" si="116"/>
        <v>0.24</v>
      </c>
      <c r="U231" s="12">
        <v>23.76</v>
      </c>
      <c r="V231" s="30">
        <v>1</v>
      </c>
      <c r="W231" s="31" t="s">
        <v>49</v>
      </c>
      <c r="X231" s="31">
        <v>0</v>
      </c>
      <c r="Y231" s="31" t="s">
        <v>77</v>
      </c>
      <c r="Z231" s="31" t="s">
        <v>63</v>
      </c>
      <c r="AA231" s="31">
        <v>24</v>
      </c>
      <c r="AB231" s="32">
        <v>0.5</v>
      </c>
      <c r="AC231" s="33">
        <v>0</v>
      </c>
      <c r="AD231" s="31" t="s">
        <v>3221</v>
      </c>
      <c r="AE231" s="31" t="s">
        <v>78</v>
      </c>
      <c r="AF231" s="31" t="s">
        <v>39</v>
      </c>
      <c r="AG231" s="31">
        <v>0</v>
      </c>
      <c r="AH231" s="31">
        <v>24</v>
      </c>
      <c r="AI231" s="29" t="b">
        <f t="shared" si="118"/>
        <v>0</v>
      </c>
      <c r="AJ231" s="29" t="b">
        <f t="shared" si="99"/>
        <v>1</v>
      </c>
      <c r="AK231" s="29" t="b">
        <f t="shared" si="100"/>
        <v>1</v>
      </c>
      <c r="AL231" s="29" t="b">
        <f t="shared" si="101"/>
        <v>0</v>
      </c>
      <c r="AM231" s="29" t="b">
        <f t="shared" si="102"/>
        <v>1</v>
      </c>
      <c r="AN231" s="29" t="b">
        <f t="shared" si="103"/>
        <v>1</v>
      </c>
      <c r="AO231" s="29" t="b">
        <f t="shared" si="104"/>
        <v>1</v>
      </c>
      <c r="AP231" s="29" t="b">
        <f t="shared" si="105"/>
        <v>1</v>
      </c>
      <c r="AQ231" s="29" t="b">
        <f t="shared" si="106"/>
        <v>0</v>
      </c>
      <c r="AR231" s="29" t="b">
        <f t="shared" si="107"/>
        <v>1</v>
      </c>
      <c r="AS231" s="29" t="b">
        <f t="shared" si="108"/>
        <v>1</v>
      </c>
      <c r="AT231" s="29" t="b">
        <f t="shared" si="109"/>
        <v>1</v>
      </c>
      <c r="AU231" s="29" t="b">
        <f t="shared" si="110"/>
        <v>0</v>
      </c>
      <c r="AV231" s="29" t="b">
        <f t="shared" si="111"/>
        <v>0</v>
      </c>
      <c r="AW231" s="29" t="s">
        <v>3398</v>
      </c>
      <c r="AX231" s="29" t="s">
        <v>3743</v>
      </c>
      <c r="AY231" s="29" t="s">
        <v>3279</v>
      </c>
    </row>
    <row r="232" spans="1:51" ht="45" customHeight="1" x14ac:dyDescent="0.25">
      <c r="A232" s="29">
        <f t="shared" si="112"/>
        <v>230</v>
      </c>
      <c r="B232" s="9">
        <v>1</v>
      </c>
      <c r="C232" s="10" t="s">
        <v>49</v>
      </c>
      <c r="D232" s="10"/>
      <c r="E232" s="10"/>
      <c r="F232" s="10"/>
      <c r="G232" s="10">
        <v>1</v>
      </c>
      <c r="H232" s="11">
        <v>0.02</v>
      </c>
      <c r="I232" s="10">
        <f t="shared" si="92"/>
        <v>1</v>
      </c>
      <c r="J232" s="10" t="str">
        <f t="shared" si="93"/>
        <v>insuline</v>
      </c>
      <c r="K232" s="10">
        <v>0.48</v>
      </c>
      <c r="L232" s="12" t="s">
        <v>77</v>
      </c>
      <c r="M232" s="12" t="s">
        <v>63</v>
      </c>
      <c r="N232" s="10">
        <f t="shared" si="114"/>
        <v>12</v>
      </c>
      <c r="O232" s="16">
        <f t="shared" si="115"/>
        <v>1</v>
      </c>
      <c r="P232" s="17">
        <v>0.04</v>
      </c>
      <c r="Q232" s="12" t="s">
        <v>3221</v>
      </c>
      <c r="R232" s="12" t="s">
        <v>78</v>
      </c>
      <c r="S232" s="12" t="s">
        <v>40</v>
      </c>
      <c r="T232" s="15">
        <f t="shared" si="116"/>
        <v>0.48</v>
      </c>
      <c r="U232" s="12">
        <v>11.52</v>
      </c>
      <c r="V232" s="30">
        <v>1</v>
      </c>
      <c r="W232" s="31" t="s">
        <v>49</v>
      </c>
      <c r="X232" s="31">
        <v>0.02</v>
      </c>
      <c r="Y232" s="31" t="s">
        <v>77</v>
      </c>
      <c r="Z232" s="31" t="s">
        <v>63</v>
      </c>
      <c r="AA232" s="31">
        <v>12</v>
      </c>
      <c r="AB232" s="32">
        <v>1</v>
      </c>
      <c r="AC232" s="33">
        <v>1.6999999999999999E-3</v>
      </c>
      <c r="AD232" s="31" t="s">
        <v>3221</v>
      </c>
      <c r="AE232" s="31" t="s">
        <v>78</v>
      </c>
      <c r="AF232" s="31" t="s">
        <v>40</v>
      </c>
      <c r="AG232" s="31">
        <v>0.02</v>
      </c>
      <c r="AH232" s="31">
        <v>11.98</v>
      </c>
      <c r="AI232" s="29" t="b">
        <f t="shared" si="118"/>
        <v>0</v>
      </c>
      <c r="AJ232" s="29" t="b">
        <f t="shared" si="99"/>
        <v>1</v>
      </c>
      <c r="AK232" s="29" t="b">
        <f t="shared" si="100"/>
        <v>1</v>
      </c>
      <c r="AL232" s="29" t="b">
        <f t="shared" si="101"/>
        <v>0</v>
      </c>
      <c r="AM232" s="29" t="b">
        <f t="shared" si="102"/>
        <v>1</v>
      </c>
      <c r="AN232" s="29" t="b">
        <f t="shared" si="103"/>
        <v>1</v>
      </c>
      <c r="AO232" s="29" t="b">
        <f t="shared" si="104"/>
        <v>1</v>
      </c>
      <c r="AP232" s="29" t="b">
        <f t="shared" si="105"/>
        <v>1</v>
      </c>
      <c r="AQ232" s="29" t="b">
        <f t="shared" si="106"/>
        <v>0</v>
      </c>
      <c r="AR232" s="29" t="b">
        <f t="shared" si="107"/>
        <v>1</v>
      </c>
      <c r="AS232" s="29" t="b">
        <f t="shared" si="108"/>
        <v>1</v>
      </c>
      <c r="AT232" s="29" t="b">
        <f t="shared" si="109"/>
        <v>1</v>
      </c>
      <c r="AU232" s="29" t="b">
        <f t="shared" si="110"/>
        <v>0</v>
      </c>
      <c r="AV232" s="29" t="b">
        <f t="shared" si="111"/>
        <v>0</v>
      </c>
      <c r="AW232" s="29" t="s">
        <v>3744</v>
      </c>
      <c r="AX232" s="29" t="s">
        <v>3745</v>
      </c>
      <c r="AY232" s="29" t="s">
        <v>3279</v>
      </c>
    </row>
    <row r="233" spans="1:51" ht="45" customHeight="1" x14ac:dyDescent="0.25">
      <c r="A233" s="29">
        <f t="shared" si="112"/>
        <v>231</v>
      </c>
      <c r="B233" s="9">
        <v>1</v>
      </c>
      <c r="C233" s="10" t="s">
        <v>49</v>
      </c>
      <c r="D233" s="10">
        <v>0.5</v>
      </c>
      <c r="E233" s="10"/>
      <c r="F233" s="10">
        <v>24</v>
      </c>
      <c r="G233" s="10"/>
      <c r="H233" s="11" t="s">
        <v>3222</v>
      </c>
      <c r="I233" s="10">
        <f t="shared" si="92"/>
        <v>1</v>
      </c>
      <c r="J233" s="10" t="str">
        <f t="shared" si="93"/>
        <v>insuline</v>
      </c>
      <c r="K233" s="10">
        <f t="shared" si="117"/>
        <v>0.5</v>
      </c>
      <c r="L233" s="12" t="s">
        <v>77</v>
      </c>
      <c r="M233" s="12" t="s">
        <v>63</v>
      </c>
      <c r="N233" s="10">
        <f t="shared" si="114"/>
        <v>24</v>
      </c>
      <c r="O233" s="16">
        <f t="shared" si="115"/>
        <v>0.5</v>
      </c>
      <c r="P233" s="17">
        <v>0.01</v>
      </c>
      <c r="Q233" s="12" t="s">
        <v>3221</v>
      </c>
      <c r="R233" s="12" t="s">
        <v>78</v>
      </c>
      <c r="S233" s="12" t="s">
        <v>39</v>
      </c>
      <c r="T233" s="15">
        <f t="shared" si="116"/>
        <v>0.5</v>
      </c>
      <c r="U233" s="12">
        <v>23.5</v>
      </c>
      <c r="V233" s="30">
        <v>1</v>
      </c>
      <c r="W233" s="31" t="s">
        <v>49</v>
      </c>
      <c r="X233" s="31">
        <v>0.5</v>
      </c>
      <c r="Y233" s="31" t="s">
        <v>77</v>
      </c>
      <c r="Z233" s="31" t="s">
        <v>63</v>
      </c>
      <c r="AA233" s="31">
        <v>24</v>
      </c>
      <c r="AB233" s="32">
        <v>0.5</v>
      </c>
      <c r="AC233" s="33">
        <v>0.01</v>
      </c>
      <c r="AD233" s="31" t="s">
        <v>3221</v>
      </c>
      <c r="AE233" s="31" t="s">
        <v>78</v>
      </c>
      <c r="AF233" s="31" t="s">
        <v>39</v>
      </c>
      <c r="AG233" s="31">
        <v>0.5</v>
      </c>
      <c r="AH233" s="31">
        <v>23.5</v>
      </c>
      <c r="AI233" s="29" t="b">
        <f t="shared" si="118"/>
        <v>1</v>
      </c>
      <c r="AJ233" s="29" t="b">
        <f t="shared" si="99"/>
        <v>1</v>
      </c>
      <c r="AK233" s="29" t="b">
        <f t="shared" si="100"/>
        <v>1</v>
      </c>
      <c r="AL233" s="29" t="b">
        <f t="shared" si="101"/>
        <v>1</v>
      </c>
      <c r="AM233" s="29" t="b">
        <f t="shared" si="102"/>
        <v>1</v>
      </c>
      <c r="AN233" s="29" t="b">
        <f t="shared" si="103"/>
        <v>1</v>
      </c>
      <c r="AO233" s="29" t="b">
        <f t="shared" si="104"/>
        <v>1</v>
      </c>
      <c r="AP233" s="29" t="b">
        <f t="shared" si="105"/>
        <v>1</v>
      </c>
      <c r="AQ233" s="29" t="b">
        <f t="shared" si="106"/>
        <v>1</v>
      </c>
      <c r="AR233" s="29" t="b">
        <f t="shared" si="107"/>
        <v>1</v>
      </c>
      <c r="AS233" s="29" t="b">
        <f t="shared" si="108"/>
        <v>1</v>
      </c>
      <c r="AT233" s="29" t="b">
        <f t="shared" si="109"/>
        <v>1</v>
      </c>
      <c r="AU233" s="29" t="b">
        <f t="shared" si="110"/>
        <v>1</v>
      </c>
      <c r="AV233" s="29" t="b">
        <f t="shared" si="111"/>
        <v>1</v>
      </c>
      <c r="AW233" s="29" t="s">
        <v>3280</v>
      </c>
      <c r="AX233" s="29" t="s">
        <v>3741</v>
      </c>
      <c r="AY233" s="29" t="s">
        <v>3279</v>
      </c>
    </row>
    <row r="234" spans="1:51" ht="45" customHeight="1" x14ac:dyDescent="0.25">
      <c r="A234" s="29">
        <f t="shared" si="112"/>
        <v>232</v>
      </c>
      <c r="B234" s="9">
        <v>1</v>
      </c>
      <c r="C234" s="10" t="s">
        <v>49</v>
      </c>
      <c r="D234" s="10">
        <v>0.5</v>
      </c>
      <c r="E234" s="10"/>
      <c r="F234" s="10"/>
      <c r="G234" s="10">
        <v>1</v>
      </c>
      <c r="H234" s="11" t="s">
        <v>3222</v>
      </c>
      <c r="I234" s="10">
        <f t="shared" si="92"/>
        <v>1</v>
      </c>
      <c r="J234" s="10" t="str">
        <f t="shared" si="93"/>
        <v>insuline</v>
      </c>
      <c r="K234" s="10">
        <f t="shared" si="117"/>
        <v>0.5</v>
      </c>
      <c r="L234" s="12" t="s">
        <v>77</v>
      </c>
      <c r="M234" s="12" t="s">
        <v>63</v>
      </c>
      <c r="N234" s="10">
        <f t="shared" si="114"/>
        <v>12</v>
      </c>
      <c r="O234" s="16">
        <f t="shared" si="115"/>
        <v>1</v>
      </c>
      <c r="P234" s="17">
        <v>4.2000000000000003E-2</v>
      </c>
      <c r="Q234" s="12" t="s">
        <v>3221</v>
      </c>
      <c r="R234" s="12" t="s">
        <v>78</v>
      </c>
      <c r="S234" s="12" t="s">
        <v>40</v>
      </c>
      <c r="T234" s="15">
        <f t="shared" si="116"/>
        <v>0.5</v>
      </c>
      <c r="U234" s="12">
        <v>11.5</v>
      </c>
      <c r="V234" s="30">
        <v>1</v>
      </c>
      <c r="W234" s="31" t="s">
        <v>49</v>
      </c>
      <c r="X234" s="31">
        <v>0.5</v>
      </c>
      <c r="Y234" s="31" t="s">
        <v>77</v>
      </c>
      <c r="Z234" s="31" t="s">
        <v>63</v>
      </c>
      <c r="AA234" s="31">
        <v>12</v>
      </c>
      <c r="AB234" s="32">
        <v>1</v>
      </c>
      <c r="AC234" s="33">
        <v>4.2000000000000003E-2</v>
      </c>
      <c r="AD234" s="31" t="s">
        <v>3221</v>
      </c>
      <c r="AE234" s="31" t="s">
        <v>78</v>
      </c>
      <c r="AF234" s="31" t="s">
        <v>40</v>
      </c>
      <c r="AG234" s="31">
        <v>0.5</v>
      </c>
      <c r="AH234" s="31">
        <v>11.5</v>
      </c>
      <c r="AI234" s="29" t="b">
        <f t="shared" si="118"/>
        <v>1</v>
      </c>
      <c r="AJ234" s="29" t="b">
        <f t="shared" si="99"/>
        <v>1</v>
      </c>
      <c r="AK234" s="29" t="b">
        <f t="shared" si="100"/>
        <v>1</v>
      </c>
      <c r="AL234" s="29" t="b">
        <f t="shared" si="101"/>
        <v>1</v>
      </c>
      <c r="AM234" s="29" t="b">
        <f t="shared" si="102"/>
        <v>1</v>
      </c>
      <c r="AN234" s="29" t="b">
        <f t="shared" si="103"/>
        <v>1</v>
      </c>
      <c r="AO234" s="29" t="b">
        <f t="shared" si="104"/>
        <v>1</v>
      </c>
      <c r="AP234" s="29" t="b">
        <f t="shared" si="105"/>
        <v>1</v>
      </c>
      <c r="AQ234" s="29" t="b">
        <f t="shared" si="106"/>
        <v>1</v>
      </c>
      <c r="AR234" s="29" t="b">
        <f t="shared" si="107"/>
        <v>1</v>
      </c>
      <c r="AS234" s="29" t="b">
        <f t="shared" si="108"/>
        <v>1</v>
      </c>
      <c r="AT234" s="29" t="b">
        <f t="shared" si="109"/>
        <v>1</v>
      </c>
      <c r="AU234" s="29" t="b">
        <f t="shared" si="110"/>
        <v>1</v>
      </c>
      <c r="AV234" s="29" t="b">
        <f t="shared" si="111"/>
        <v>1</v>
      </c>
      <c r="AW234" s="29" t="s">
        <v>3399</v>
      </c>
      <c r="AX234" s="29" t="s">
        <v>3740</v>
      </c>
      <c r="AY234" s="29" t="s">
        <v>3279</v>
      </c>
    </row>
    <row r="235" spans="1:51" ht="45" customHeight="1" x14ac:dyDescent="0.25">
      <c r="A235" s="29">
        <f t="shared" si="112"/>
        <v>233</v>
      </c>
      <c r="B235" s="9">
        <v>1</v>
      </c>
      <c r="C235" s="10" t="s">
        <v>49</v>
      </c>
      <c r="D235" s="10">
        <v>0.5</v>
      </c>
      <c r="E235" s="10"/>
      <c r="F235" s="10">
        <v>24</v>
      </c>
      <c r="G235" s="10">
        <v>1</v>
      </c>
      <c r="H235" s="11" t="s">
        <v>3222</v>
      </c>
      <c r="I235" s="10">
        <f t="shared" si="92"/>
        <v>1</v>
      </c>
      <c r="J235" s="10" t="str">
        <f t="shared" si="93"/>
        <v>insuline</v>
      </c>
      <c r="K235" s="10">
        <f t="shared" si="117"/>
        <v>0.5</v>
      </c>
      <c r="L235" s="12" t="s">
        <v>77</v>
      </c>
      <c r="M235" s="12" t="s">
        <v>63</v>
      </c>
      <c r="N235" s="10">
        <f t="shared" si="114"/>
        <v>24</v>
      </c>
      <c r="O235" s="16">
        <f t="shared" si="115"/>
        <v>1</v>
      </c>
      <c r="P235" s="17">
        <v>2.1000000000000001E-2</v>
      </c>
      <c r="Q235" s="12" t="s">
        <v>3221</v>
      </c>
      <c r="R235" s="12" t="s">
        <v>78</v>
      </c>
      <c r="S235" s="12" t="s">
        <v>38</v>
      </c>
      <c r="T235" s="15">
        <f t="shared" si="116"/>
        <v>0.5</v>
      </c>
      <c r="U235" s="12">
        <v>23.5</v>
      </c>
      <c r="V235" s="30">
        <v>1</v>
      </c>
      <c r="W235" s="31" t="s">
        <v>49</v>
      </c>
      <c r="X235" s="31">
        <v>0.5</v>
      </c>
      <c r="Y235" s="31" t="s">
        <v>77</v>
      </c>
      <c r="Z235" s="31" t="s">
        <v>63</v>
      </c>
      <c r="AA235" s="31">
        <v>24</v>
      </c>
      <c r="AB235" s="32">
        <v>1</v>
      </c>
      <c r="AC235" s="33">
        <v>2.1000000000000001E-2</v>
      </c>
      <c r="AD235" s="31" t="s">
        <v>3221</v>
      </c>
      <c r="AE235" s="31" t="s">
        <v>78</v>
      </c>
      <c r="AF235" s="31" t="s">
        <v>38</v>
      </c>
      <c r="AG235" s="31">
        <v>0.5</v>
      </c>
      <c r="AH235" s="31">
        <v>23.5</v>
      </c>
      <c r="AI235" s="29" t="b">
        <f t="shared" si="118"/>
        <v>1</v>
      </c>
      <c r="AJ235" s="29" t="b">
        <f t="shared" si="99"/>
        <v>1</v>
      </c>
      <c r="AK235" s="29" t="b">
        <f t="shared" si="100"/>
        <v>1</v>
      </c>
      <c r="AL235" s="29" t="b">
        <f t="shared" si="101"/>
        <v>1</v>
      </c>
      <c r="AM235" s="29" t="b">
        <f t="shared" si="102"/>
        <v>1</v>
      </c>
      <c r="AN235" s="29" t="b">
        <f t="shared" si="103"/>
        <v>1</v>
      </c>
      <c r="AO235" s="29" t="b">
        <f t="shared" si="104"/>
        <v>1</v>
      </c>
      <c r="AP235" s="29" t="b">
        <f t="shared" si="105"/>
        <v>1</v>
      </c>
      <c r="AQ235" s="29" t="b">
        <f t="shared" si="106"/>
        <v>1</v>
      </c>
      <c r="AR235" s="29" t="b">
        <f t="shared" si="107"/>
        <v>1</v>
      </c>
      <c r="AS235" s="29" t="b">
        <f t="shared" si="108"/>
        <v>1</v>
      </c>
      <c r="AT235" s="29" t="b">
        <f t="shared" si="109"/>
        <v>1</v>
      </c>
      <c r="AU235" s="29" t="b">
        <f t="shared" si="110"/>
        <v>1</v>
      </c>
      <c r="AV235" s="29" t="b">
        <f t="shared" si="111"/>
        <v>1</v>
      </c>
      <c r="AW235" s="29" t="s">
        <v>3400</v>
      </c>
      <c r="AX235" s="29" t="s">
        <v>3742</v>
      </c>
      <c r="AY235" s="29" t="s">
        <v>3279</v>
      </c>
    </row>
    <row r="236" spans="1:51" ht="45" customHeight="1" x14ac:dyDescent="0.25">
      <c r="A236" s="29">
        <f t="shared" si="112"/>
        <v>234</v>
      </c>
      <c r="B236" s="9">
        <v>1</v>
      </c>
      <c r="C236" s="10" t="s">
        <v>49</v>
      </c>
      <c r="D236" s="10"/>
      <c r="E236" s="10" t="s">
        <v>20</v>
      </c>
      <c r="F236" s="10">
        <v>24</v>
      </c>
      <c r="G236" s="10"/>
      <c r="H236" s="11">
        <v>0</v>
      </c>
      <c r="I236" s="10">
        <f t="shared" si="92"/>
        <v>1</v>
      </c>
      <c r="J236" s="10" t="str">
        <f t="shared" si="93"/>
        <v>insuline</v>
      </c>
      <c r="K236" s="10">
        <f t="shared" si="117"/>
        <v>0.24</v>
      </c>
      <c r="L236" s="12" t="s">
        <v>77</v>
      </c>
      <c r="M236" s="12" t="s">
        <v>20</v>
      </c>
      <c r="N236" s="10">
        <f t="shared" si="114"/>
        <v>24</v>
      </c>
      <c r="O236" s="16">
        <f t="shared" si="115"/>
        <v>0.5</v>
      </c>
      <c r="P236" s="17">
        <v>5.0000000000000001E-3</v>
      </c>
      <c r="Q236" s="12" t="s">
        <v>3221</v>
      </c>
      <c r="R236" s="12" t="s">
        <v>78</v>
      </c>
      <c r="S236" s="12" t="s">
        <v>39</v>
      </c>
      <c r="T236" s="15">
        <f t="shared" si="116"/>
        <v>0.24</v>
      </c>
      <c r="U236" s="12">
        <v>23.8</v>
      </c>
      <c r="V236" s="30">
        <v>1</v>
      </c>
      <c r="W236" s="31" t="s">
        <v>49</v>
      </c>
      <c r="X236" s="31">
        <v>0</v>
      </c>
      <c r="Y236" s="31" t="s">
        <v>77</v>
      </c>
      <c r="Z236" s="31" t="s">
        <v>63</v>
      </c>
      <c r="AA236" s="31">
        <v>24</v>
      </c>
      <c r="AB236" s="32">
        <v>0.5</v>
      </c>
      <c r="AC236" s="33">
        <v>0</v>
      </c>
      <c r="AD236" s="31" t="s">
        <v>3221</v>
      </c>
      <c r="AE236" s="31" t="s">
        <v>78</v>
      </c>
      <c r="AF236" s="31" t="s">
        <v>39</v>
      </c>
      <c r="AG236" s="31">
        <v>0</v>
      </c>
      <c r="AH236" s="31">
        <v>24</v>
      </c>
      <c r="AI236" s="29" t="b">
        <f t="shared" si="118"/>
        <v>0</v>
      </c>
      <c r="AJ236" s="29" t="b">
        <f t="shared" si="99"/>
        <v>1</v>
      </c>
      <c r="AK236" s="29" t="b">
        <f t="shared" si="100"/>
        <v>1</v>
      </c>
      <c r="AL236" s="29" t="b">
        <f t="shared" si="101"/>
        <v>0</v>
      </c>
      <c r="AM236" s="29" t="b">
        <f t="shared" si="102"/>
        <v>1</v>
      </c>
      <c r="AN236" s="29" t="b">
        <f t="shared" si="103"/>
        <v>0</v>
      </c>
      <c r="AO236" s="29" t="b">
        <f t="shared" si="104"/>
        <v>1</v>
      </c>
      <c r="AP236" s="29" t="b">
        <f t="shared" si="105"/>
        <v>1</v>
      </c>
      <c r="AQ236" s="29" t="b">
        <f t="shared" si="106"/>
        <v>0</v>
      </c>
      <c r="AR236" s="29" t="b">
        <f t="shared" si="107"/>
        <v>1</v>
      </c>
      <c r="AS236" s="29" t="b">
        <f t="shared" si="108"/>
        <v>1</v>
      </c>
      <c r="AT236" s="29" t="b">
        <f t="shared" si="109"/>
        <v>1</v>
      </c>
      <c r="AU236" s="29" t="b">
        <f t="shared" si="110"/>
        <v>0</v>
      </c>
      <c r="AV236" s="29" t="b">
        <f t="shared" si="111"/>
        <v>0</v>
      </c>
      <c r="AW236" s="29" t="s">
        <v>3398</v>
      </c>
      <c r="AX236" s="29" t="s">
        <v>3743</v>
      </c>
      <c r="AY236" s="29" t="s">
        <v>3279</v>
      </c>
    </row>
    <row r="237" spans="1:51" ht="45" customHeight="1" x14ac:dyDescent="0.25">
      <c r="A237" s="29">
        <f t="shared" si="112"/>
        <v>235</v>
      </c>
      <c r="B237" s="9">
        <v>1</v>
      </c>
      <c r="C237" s="10" t="s">
        <v>49</v>
      </c>
      <c r="D237" s="10"/>
      <c r="E237" s="10" t="s">
        <v>20</v>
      </c>
      <c r="F237" s="10"/>
      <c r="G237" s="10">
        <v>1</v>
      </c>
      <c r="H237" s="11">
        <v>0.02</v>
      </c>
      <c r="I237" s="10">
        <f t="shared" ref="I237:I300" si="119">IF(B237="",1,B237)</f>
        <v>1</v>
      </c>
      <c r="J237" s="10" t="str">
        <f t="shared" ref="J237:J300" si="120">IF(C237="",1,C237)</f>
        <v>insuline</v>
      </c>
      <c r="K237" s="10">
        <v>0.48</v>
      </c>
      <c r="L237" s="12" t="s">
        <v>77</v>
      </c>
      <c r="M237" s="12" t="s">
        <v>20</v>
      </c>
      <c r="N237" s="10">
        <f t="shared" si="114"/>
        <v>12</v>
      </c>
      <c r="O237" s="16">
        <f t="shared" si="115"/>
        <v>1</v>
      </c>
      <c r="P237" s="17">
        <v>0.04</v>
      </c>
      <c r="Q237" s="12" t="s">
        <v>3221</v>
      </c>
      <c r="R237" s="12" t="s">
        <v>78</v>
      </c>
      <c r="S237" s="12" t="s">
        <v>40</v>
      </c>
      <c r="T237" s="15">
        <f t="shared" si="116"/>
        <v>0.48</v>
      </c>
      <c r="U237" s="12">
        <v>11.52</v>
      </c>
      <c r="V237" s="30">
        <v>1</v>
      </c>
      <c r="W237" s="31" t="s">
        <v>49</v>
      </c>
      <c r="X237" s="31">
        <v>0.02</v>
      </c>
      <c r="Y237" s="31" t="s">
        <v>77</v>
      </c>
      <c r="Z237" s="31" t="s">
        <v>63</v>
      </c>
      <c r="AA237" s="31">
        <v>12</v>
      </c>
      <c r="AB237" s="32">
        <v>1</v>
      </c>
      <c r="AC237" s="33">
        <v>1.6999999999999999E-3</v>
      </c>
      <c r="AD237" s="31" t="s">
        <v>3221</v>
      </c>
      <c r="AE237" s="31" t="s">
        <v>78</v>
      </c>
      <c r="AF237" s="31" t="s">
        <v>40</v>
      </c>
      <c r="AG237" s="31">
        <v>0.02</v>
      </c>
      <c r="AH237" s="31">
        <v>11.98</v>
      </c>
      <c r="AI237" s="29" t="b">
        <f t="shared" si="118"/>
        <v>0</v>
      </c>
      <c r="AJ237" s="29" t="b">
        <f t="shared" si="99"/>
        <v>1</v>
      </c>
      <c r="AK237" s="29" t="b">
        <f t="shared" si="100"/>
        <v>1</v>
      </c>
      <c r="AL237" s="29" t="b">
        <f t="shared" si="101"/>
        <v>0</v>
      </c>
      <c r="AM237" s="29" t="b">
        <f t="shared" si="102"/>
        <v>1</v>
      </c>
      <c r="AN237" s="29" t="b">
        <f t="shared" si="103"/>
        <v>0</v>
      </c>
      <c r="AO237" s="29" t="b">
        <f t="shared" si="104"/>
        <v>1</v>
      </c>
      <c r="AP237" s="29" t="b">
        <f t="shared" si="105"/>
        <v>1</v>
      </c>
      <c r="AQ237" s="29" t="b">
        <f t="shared" si="106"/>
        <v>0</v>
      </c>
      <c r="AR237" s="29" t="b">
        <f t="shared" si="107"/>
        <v>1</v>
      </c>
      <c r="AS237" s="29" t="b">
        <f t="shared" si="108"/>
        <v>1</v>
      </c>
      <c r="AT237" s="29" t="b">
        <f t="shared" si="109"/>
        <v>1</v>
      </c>
      <c r="AU237" s="29" t="b">
        <f t="shared" si="110"/>
        <v>0</v>
      </c>
      <c r="AV237" s="29" t="b">
        <f t="shared" si="111"/>
        <v>0</v>
      </c>
      <c r="AW237" s="29" t="s">
        <v>3744</v>
      </c>
      <c r="AX237" s="29" t="s">
        <v>3745</v>
      </c>
      <c r="AY237" s="29" t="s">
        <v>3279</v>
      </c>
    </row>
    <row r="238" spans="1:51" ht="45" customHeight="1" x14ac:dyDescent="0.25">
      <c r="A238" s="29">
        <f t="shared" si="112"/>
        <v>236</v>
      </c>
      <c r="B238" s="9">
        <v>1</v>
      </c>
      <c r="C238" s="10" t="s">
        <v>49</v>
      </c>
      <c r="D238" s="10"/>
      <c r="E238" s="10" t="s">
        <v>20</v>
      </c>
      <c r="F238" s="10">
        <v>24</v>
      </c>
      <c r="G238" s="10">
        <v>1</v>
      </c>
      <c r="H238" s="11">
        <v>0.01</v>
      </c>
      <c r="I238" s="10">
        <f t="shared" si="119"/>
        <v>1</v>
      </c>
      <c r="J238" s="10" t="str">
        <f t="shared" si="120"/>
        <v>insuline</v>
      </c>
      <c r="K238" s="10">
        <f t="shared" si="117"/>
        <v>0.24</v>
      </c>
      <c r="L238" s="12" t="s">
        <v>77</v>
      </c>
      <c r="M238" s="12" t="s">
        <v>20</v>
      </c>
      <c r="N238" s="10">
        <f t="shared" si="114"/>
        <v>24</v>
      </c>
      <c r="O238" s="16">
        <f t="shared" si="115"/>
        <v>1</v>
      </c>
      <c r="P238" s="17">
        <v>0.01</v>
      </c>
      <c r="Q238" s="12" t="s">
        <v>3221</v>
      </c>
      <c r="R238" s="12" t="s">
        <v>78</v>
      </c>
      <c r="S238" s="12" t="s">
        <v>38</v>
      </c>
      <c r="T238" s="15">
        <f t="shared" si="116"/>
        <v>0.24</v>
      </c>
      <c r="U238" s="12">
        <v>23.76</v>
      </c>
      <c r="V238" s="30">
        <v>1</v>
      </c>
      <c r="W238" s="31" t="s">
        <v>49</v>
      </c>
      <c r="X238" s="31">
        <v>0.02</v>
      </c>
      <c r="Y238" s="31" t="s">
        <v>77</v>
      </c>
      <c r="Z238" s="31" t="s">
        <v>63</v>
      </c>
      <c r="AA238" s="31">
        <v>24</v>
      </c>
      <c r="AB238" s="32">
        <v>1</v>
      </c>
      <c r="AC238" s="33">
        <v>8.3000000000000001E-4</v>
      </c>
      <c r="AD238" s="31" t="s">
        <v>3221</v>
      </c>
      <c r="AE238" s="31" t="s">
        <v>78</v>
      </c>
      <c r="AF238" s="31" t="s">
        <v>38</v>
      </c>
      <c r="AG238" s="31">
        <v>0.02</v>
      </c>
      <c r="AH238" s="31">
        <v>23.98</v>
      </c>
      <c r="AI238" s="29" t="b">
        <f t="shared" si="118"/>
        <v>0</v>
      </c>
      <c r="AJ238" s="29" t="b">
        <f t="shared" si="99"/>
        <v>1</v>
      </c>
      <c r="AK238" s="29" t="b">
        <f t="shared" si="100"/>
        <v>1</v>
      </c>
      <c r="AL238" s="29" t="b">
        <f t="shared" si="101"/>
        <v>0</v>
      </c>
      <c r="AM238" s="29" t="b">
        <f t="shared" si="102"/>
        <v>1</v>
      </c>
      <c r="AN238" s="29" t="b">
        <f t="shared" si="103"/>
        <v>0</v>
      </c>
      <c r="AO238" s="29" t="b">
        <f t="shared" si="104"/>
        <v>1</v>
      </c>
      <c r="AP238" s="29" t="b">
        <f t="shared" si="105"/>
        <v>1</v>
      </c>
      <c r="AQ238" s="29" t="b">
        <f t="shared" si="106"/>
        <v>0</v>
      </c>
      <c r="AR238" s="29" t="b">
        <f t="shared" si="107"/>
        <v>1</v>
      </c>
      <c r="AS238" s="29" t="b">
        <f t="shared" si="108"/>
        <v>1</v>
      </c>
      <c r="AT238" s="29" t="b">
        <f t="shared" si="109"/>
        <v>1</v>
      </c>
      <c r="AU238" s="29" t="b">
        <f t="shared" si="110"/>
        <v>0</v>
      </c>
      <c r="AV238" s="29" t="b">
        <f t="shared" si="111"/>
        <v>0</v>
      </c>
      <c r="AW238" s="29" t="s">
        <v>3746</v>
      </c>
      <c r="AX238" s="29" t="s">
        <v>3747</v>
      </c>
      <c r="AY238" s="29" t="s">
        <v>3279</v>
      </c>
    </row>
    <row r="239" spans="1:51" ht="45" customHeight="1" x14ac:dyDescent="0.25">
      <c r="A239" s="29">
        <f t="shared" si="112"/>
        <v>237</v>
      </c>
      <c r="B239" s="9">
        <v>1</v>
      </c>
      <c r="C239" s="10" t="s">
        <v>49</v>
      </c>
      <c r="D239" s="10"/>
      <c r="E239" s="10"/>
      <c r="F239" s="10">
        <v>24</v>
      </c>
      <c r="G239" s="10">
        <v>1</v>
      </c>
      <c r="H239" s="11">
        <v>0.01</v>
      </c>
      <c r="I239" s="10">
        <f t="shared" si="119"/>
        <v>1</v>
      </c>
      <c r="J239" s="10" t="str">
        <f t="shared" si="120"/>
        <v>insuline</v>
      </c>
      <c r="K239" s="10">
        <f t="shared" si="117"/>
        <v>0.24</v>
      </c>
      <c r="L239" s="12" t="s">
        <v>77</v>
      </c>
      <c r="M239" s="12" t="s">
        <v>63</v>
      </c>
      <c r="N239" s="10">
        <f t="shared" si="114"/>
        <v>24</v>
      </c>
      <c r="O239" s="16">
        <f t="shared" si="115"/>
        <v>1</v>
      </c>
      <c r="P239" s="17">
        <v>0.01</v>
      </c>
      <c r="Q239" s="12" t="s">
        <v>3221</v>
      </c>
      <c r="R239" s="12" t="s">
        <v>78</v>
      </c>
      <c r="S239" s="12" t="s">
        <v>38</v>
      </c>
      <c r="T239" s="15">
        <f t="shared" si="116"/>
        <v>0.24</v>
      </c>
      <c r="U239" s="12">
        <v>23.76</v>
      </c>
      <c r="V239" s="30">
        <v>1</v>
      </c>
      <c r="W239" s="31" t="s">
        <v>49</v>
      </c>
      <c r="X239" s="31">
        <v>0.02</v>
      </c>
      <c r="Y239" s="31" t="s">
        <v>77</v>
      </c>
      <c r="Z239" s="31" t="s">
        <v>63</v>
      </c>
      <c r="AA239" s="31">
        <v>24</v>
      </c>
      <c r="AB239" s="32">
        <v>1</v>
      </c>
      <c r="AC239" s="33">
        <v>8.3000000000000001E-4</v>
      </c>
      <c r="AD239" s="31" t="s">
        <v>3221</v>
      </c>
      <c r="AE239" s="31" t="s">
        <v>78</v>
      </c>
      <c r="AF239" s="31" t="s">
        <v>38</v>
      </c>
      <c r="AG239" s="31">
        <v>0.02</v>
      </c>
      <c r="AH239" s="31">
        <v>23.98</v>
      </c>
      <c r="AI239" s="29" t="b">
        <f t="shared" si="118"/>
        <v>0</v>
      </c>
      <c r="AJ239" s="29" t="b">
        <f t="shared" si="99"/>
        <v>1</v>
      </c>
      <c r="AK239" s="29" t="b">
        <f t="shared" si="100"/>
        <v>1</v>
      </c>
      <c r="AL239" s="29" t="b">
        <f t="shared" si="101"/>
        <v>0</v>
      </c>
      <c r="AM239" s="29" t="b">
        <f t="shared" si="102"/>
        <v>1</v>
      </c>
      <c r="AN239" s="29" t="b">
        <f t="shared" si="103"/>
        <v>1</v>
      </c>
      <c r="AO239" s="29" t="b">
        <f t="shared" si="104"/>
        <v>1</v>
      </c>
      <c r="AP239" s="29" t="b">
        <f t="shared" si="105"/>
        <v>1</v>
      </c>
      <c r="AQ239" s="29" t="b">
        <f t="shared" si="106"/>
        <v>0</v>
      </c>
      <c r="AR239" s="29" t="b">
        <f t="shared" si="107"/>
        <v>1</v>
      </c>
      <c r="AS239" s="29" t="b">
        <f t="shared" si="108"/>
        <v>1</v>
      </c>
      <c r="AT239" s="29" t="b">
        <f t="shared" si="109"/>
        <v>1</v>
      </c>
      <c r="AU239" s="29" t="b">
        <f t="shared" si="110"/>
        <v>0</v>
      </c>
      <c r="AV239" s="29" t="b">
        <f t="shared" si="111"/>
        <v>0</v>
      </c>
      <c r="AW239" s="29" t="s">
        <v>3746</v>
      </c>
      <c r="AX239" s="29" t="s">
        <v>3747</v>
      </c>
      <c r="AY239" s="29" t="s">
        <v>3279</v>
      </c>
    </row>
    <row r="240" spans="1:51" ht="45" customHeight="1" x14ac:dyDescent="0.25">
      <c r="A240" s="29">
        <f t="shared" si="112"/>
        <v>238</v>
      </c>
      <c r="B240" s="9">
        <v>0.5</v>
      </c>
      <c r="C240" s="10" t="s">
        <v>49</v>
      </c>
      <c r="D240" s="10"/>
      <c r="E240" s="10"/>
      <c r="F240" s="10"/>
      <c r="G240" s="10"/>
      <c r="H240" s="11">
        <v>0.01</v>
      </c>
      <c r="I240" s="10">
        <f t="shared" si="119"/>
        <v>0.5</v>
      </c>
      <c r="J240" s="10" t="str">
        <f t="shared" si="120"/>
        <v>insuline</v>
      </c>
      <c r="K240" s="10">
        <v>0.12</v>
      </c>
      <c r="L240" s="12" t="s">
        <v>77</v>
      </c>
      <c r="M240" s="12" t="s">
        <v>63</v>
      </c>
      <c r="N240" s="10">
        <f t="shared" si="114"/>
        <v>12</v>
      </c>
      <c r="O240" s="16">
        <f t="shared" si="115"/>
        <v>0.5</v>
      </c>
      <c r="P240" s="17">
        <v>0.01</v>
      </c>
      <c r="Q240" s="12" t="s">
        <v>3221</v>
      </c>
      <c r="R240" s="12" t="s">
        <v>78</v>
      </c>
      <c r="S240" s="12" t="s">
        <v>38</v>
      </c>
      <c r="T240" s="15">
        <f t="shared" si="116"/>
        <v>0.12</v>
      </c>
      <c r="U240" s="12">
        <v>11.88</v>
      </c>
      <c r="V240" s="30">
        <v>0.5</v>
      </c>
      <c r="W240" s="31" t="s">
        <v>49</v>
      </c>
      <c r="X240" s="31">
        <v>0.01</v>
      </c>
      <c r="Y240" s="31" t="s">
        <v>77</v>
      </c>
      <c r="Z240" s="31" t="s">
        <v>63</v>
      </c>
      <c r="AA240" s="31">
        <v>12</v>
      </c>
      <c r="AB240" s="32">
        <v>0.5</v>
      </c>
      <c r="AC240" s="33">
        <v>8.3000000000000001E-4</v>
      </c>
      <c r="AD240" s="31" t="s">
        <v>3221</v>
      </c>
      <c r="AE240" s="31" t="s">
        <v>78</v>
      </c>
      <c r="AF240" s="31" t="s">
        <v>38</v>
      </c>
      <c r="AG240" s="31">
        <v>0.01</v>
      </c>
      <c r="AH240" s="31">
        <v>11.99</v>
      </c>
      <c r="AI240" s="29" t="b">
        <f t="shared" si="118"/>
        <v>0</v>
      </c>
      <c r="AJ240" s="29" t="b">
        <f t="shared" si="99"/>
        <v>1</v>
      </c>
      <c r="AK240" s="29" t="b">
        <f t="shared" si="100"/>
        <v>1</v>
      </c>
      <c r="AL240" s="29" t="b">
        <f t="shared" si="101"/>
        <v>0</v>
      </c>
      <c r="AM240" s="29" t="b">
        <f t="shared" si="102"/>
        <v>1</v>
      </c>
      <c r="AN240" s="29" t="b">
        <f t="shared" si="103"/>
        <v>1</v>
      </c>
      <c r="AO240" s="29" t="b">
        <f t="shared" si="104"/>
        <v>1</v>
      </c>
      <c r="AP240" s="29" t="b">
        <f t="shared" si="105"/>
        <v>1</v>
      </c>
      <c r="AQ240" s="29" t="b">
        <f t="shared" si="106"/>
        <v>0</v>
      </c>
      <c r="AR240" s="29" t="b">
        <f t="shared" si="107"/>
        <v>1</v>
      </c>
      <c r="AS240" s="29" t="b">
        <f t="shared" si="108"/>
        <v>1</v>
      </c>
      <c r="AT240" s="29" t="b">
        <f t="shared" si="109"/>
        <v>1</v>
      </c>
      <c r="AU240" s="29" t="b">
        <f t="shared" si="110"/>
        <v>0</v>
      </c>
      <c r="AV240" s="29" t="b">
        <f t="shared" si="111"/>
        <v>0</v>
      </c>
      <c r="AW240" s="29" t="s">
        <v>3748</v>
      </c>
      <c r="AX240" s="29" t="s">
        <v>3749</v>
      </c>
      <c r="AY240" s="29" t="s">
        <v>3279</v>
      </c>
    </row>
    <row r="241" spans="1:51" ht="45" customHeight="1" x14ac:dyDescent="0.25">
      <c r="A241" s="29">
        <f t="shared" si="112"/>
        <v>239</v>
      </c>
      <c r="B241" s="9">
        <v>5</v>
      </c>
      <c r="C241" s="10" t="s">
        <v>49</v>
      </c>
      <c r="D241" s="10"/>
      <c r="E241" s="10"/>
      <c r="F241" s="10"/>
      <c r="G241" s="10"/>
      <c r="H241" s="11">
        <v>0.01</v>
      </c>
      <c r="I241" s="10">
        <f t="shared" si="119"/>
        <v>5</v>
      </c>
      <c r="J241" s="10" t="str">
        <f t="shared" si="120"/>
        <v>insuline</v>
      </c>
      <c r="K241" s="10">
        <v>1.2</v>
      </c>
      <c r="L241" s="12" t="s">
        <v>77</v>
      </c>
      <c r="M241" s="12" t="s">
        <v>63</v>
      </c>
      <c r="N241" s="10">
        <f t="shared" si="114"/>
        <v>12</v>
      </c>
      <c r="O241" s="16">
        <f t="shared" si="115"/>
        <v>0.5</v>
      </c>
      <c r="P241" s="17">
        <v>0.01</v>
      </c>
      <c r="Q241" s="12" t="s">
        <v>3221</v>
      </c>
      <c r="R241" s="12" t="s">
        <v>78</v>
      </c>
      <c r="S241" s="12" t="s">
        <v>38</v>
      </c>
      <c r="T241" s="15">
        <f t="shared" si="116"/>
        <v>1.2</v>
      </c>
      <c r="U241" s="12">
        <v>10.8</v>
      </c>
      <c r="V241" s="30">
        <v>5</v>
      </c>
      <c r="W241" s="31" t="s">
        <v>49</v>
      </c>
      <c r="X241" s="31">
        <v>0.1</v>
      </c>
      <c r="Y241" s="31" t="s">
        <v>77</v>
      </c>
      <c r="Z241" s="31" t="s">
        <v>63</v>
      </c>
      <c r="AA241" s="31">
        <v>12</v>
      </c>
      <c r="AB241" s="32">
        <v>0.5</v>
      </c>
      <c r="AC241" s="33">
        <v>8.3000000000000001E-4</v>
      </c>
      <c r="AD241" s="31" t="s">
        <v>3221</v>
      </c>
      <c r="AE241" s="31" t="s">
        <v>78</v>
      </c>
      <c r="AF241" s="31" t="s">
        <v>38</v>
      </c>
      <c r="AG241" s="31">
        <v>0.1</v>
      </c>
      <c r="AH241" s="31">
        <v>11.9</v>
      </c>
      <c r="AI241" s="29" t="b">
        <f t="shared" si="118"/>
        <v>0</v>
      </c>
      <c r="AJ241" s="29" t="b">
        <f t="shared" si="99"/>
        <v>1</v>
      </c>
      <c r="AK241" s="29" t="b">
        <f t="shared" si="100"/>
        <v>1</v>
      </c>
      <c r="AL241" s="29" t="b">
        <f t="shared" si="101"/>
        <v>0</v>
      </c>
      <c r="AM241" s="29" t="b">
        <f t="shared" si="102"/>
        <v>1</v>
      </c>
      <c r="AN241" s="29" t="b">
        <f t="shared" si="103"/>
        <v>1</v>
      </c>
      <c r="AO241" s="29" t="b">
        <f t="shared" si="104"/>
        <v>1</v>
      </c>
      <c r="AP241" s="29" t="b">
        <f t="shared" si="105"/>
        <v>1</v>
      </c>
      <c r="AQ241" s="29" t="b">
        <f t="shared" si="106"/>
        <v>0</v>
      </c>
      <c r="AR241" s="29" t="b">
        <f t="shared" si="107"/>
        <v>1</v>
      </c>
      <c r="AS241" s="29" t="b">
        <f t="shared" si="108"/>
        <v>1</v>
      </c>
      <c r="AT241" s="29" t="b">
        <f t="shared" si="109"/>
        <v>1</v>
      </c>
      <c r="AU241" s="29" t="b">
        <f t="shared" si="110"/>
        <v>0</v>
      </c>
      <c r="AV241" s="29" t="b">
        <f t="shared" si="111"/>
        <v>0</v>
      </c>
      <c r="AW241" s="29" t="s">
        <v>3750</v>
      </c>
      <c r="AX241" s="29" t="s">
        <v>3751</v>
      </c>
      <c r="AY241" s="29" t="s">
        <v>3279</v>
      </c>
    </row>
    <row r="242" spans="1:51" ht="45" customHeight="1" x14ac:dyDescent="0.25">
      <c r="A242" s="29">
        <f t="shared" si="112"/>
        <v>240</v>
      </c>
      <c r="B242" s="9">
        <v>0.5</v>
      </c>
      <c r="C242" s="10" t="s">
        <v>49</v>
      </c>
      <c r="D242" s="10">
        <v>0.12</v>
      </c>
      <c r="E242" s="10"/>
      <c r="F242" s="10"/>
      <c r="G242" s="10"/>
      <c r="H242" s="11" t="s">
        <v>3222</v>
      </c>
      <c r="I242" s="10">
        <f t="shared" si="119"/>
        <v>0.5</v>
      </c>
      <c r="J242" s="10" t="str">
        <f t="shared" si="120"/>
        <v>insuline</v>
      </c>
      <c r="K242" s="10">
        <f t="shared" si="117"/>
        <v>0.12</v>
      </c>
      <c r="L242" s="12" t="s">
        <v>77</v>
      </c>
      <c r="M242" s="12" t="s">
        <v>63</v>
      </c>
      <c r="N242" s="10">
        <f t="shared" si="114"/>
        <v>12</v>
      </c>
      <c r="O242" s="16">
        <f t="shared" si="115"/>
        <v>0.5</v>
      </c>
      <c r="P242" s="17">
        <v>0.01</v>
      </c>
      <c r="Q242" s="12" t="s">
        <v>3221</v>
      </c>
      <c r="R242" s="12" t="s">
        <v>78</v>
      </c>
      <c r="S242" s="12" t="s">
        <v>38</v>
      </c>
      <c r="T242" s="15">
        <v>0.12</v>
      </c>
      <c r="U242" s="12">
        <v>11.88</v>
      </c>
      <c r="V242" s="30">
        <v>0.5</v>
      </c>
      <c r="W242" s="31" t="s">
        <v>49</v>
      </c>
      <c r="X242" s="31">
        <v>0.1</v>
      </c>
      <c r="Y242" s="31" t="s">
        <v>77</v>
      </c>
      <c r="Z242" s="31" t="s">
        <v>63</v>
      </c>
      <c r="AA242" s="31">
        <v>12</v>
      </c>
      <c r="AB242" s="32">
        <v>0.5</v>
      </c>
      <c r="AC242" s="33">
        <v>8.3000000000000001E-3</v>
      </c>
      <c r="AD242" s="31" t="s">
        <v>3221</v>
      </c>
      <c r="AE242" s="31" t="s">
        <v>78</v>
      </c>
      <c r="AF242" s="31" t="s">
        <v>38</v>
      </c>
      <c r="AG242" s="31">
        <v>0.1</v>
      </c>
      <c r="AH242" s="31">
        <v>11.9</v>
      </c>
      <c r="AI242" s="29" t="b">
        <f t="shared" si="118"/>
        <v>0</v>
      </c>
      <c r="AJ242" s="29" t="b">
        <f t="shared" si="99"/>
        <v>1</v>
      </c>
      <c r="AK242" s="29" t="b">
        <f t="shared" si="100"/>
        <v>1</v>
      </c>
      <c r="AL242" s="29" t="b">
        <f t="shared" si="101"/>
        <v>0</v>
      </c>
      <c r="AM242" s="29" t="b">
        <f t="shared" si="102"/>
        <v>1</v>
      </c>
      <c r="AN242" s="29" t="b">
        <f t="shared" si="103"/>
        <v>1</v>
      </c>
      <c r="AO242" s="29" t="b">
        <f t="shared" si="104"/>
        <v>1</v>
      </c>
      <c r="AP242" s="29" t="b">
        <f t="shared" si="105"/>
        <v>1</v>
      </c>
      <c r="AQ242" s="29" t="b">
        <f t="shared" si="106"/>
        <v>0</v>
      </c>
      <c r="AR242" s="29" t="b">
        <f t="shared" si="107"/>
        <v>1</v>
      </c>
      <c r="AS242" s="29" t="b">
        <f t="shared" si="108"/>
        <v>1</v>
      </c>
      <c r="AT242" s="29" t="b">
        <f t="shared" si="109"/>
        <v>1</v>
      </c>
      <c r="AU242" s="29" t="b">
        <f t="shared" si="110"/>
        <v>0</v>
      </c>
      <c r="AV242" s="29" t="b">
        <f t="shared" si="111"/>
        <v>0</v>
      </c>
      <c r="AW242" s="29" t="s">
        <v>3483</v>
      </c>
      <c r="AX242" s="29" t="s">
        <v>3752</v>
      </c>
      <c r="AY242" s="29" t="s">
        <v>3279</v>
      </c>
    </row>
    <row r="243" spans="1:51" ht="45" customHeight="1" x14ac:dyDescent="0.25">
      <c r="A243" s="29">
        <f t="shared" si="112"/>
        <v>241</v>
      </c>
      <c r="B243" s="9">
        <v>5</v>
      </c>
      <c r="C243" s="10" t="s">
        <v>49</v>
      </c>
      <c r="D243" s="10">
        <v>12</v>
      </c>
      <c r="E243" s="10"/>
      <c r="F243" s="10"/>
      <c r="G243" s="10"/>
      <c r="H243" s="11" t="s">
        <v>3222</v>
      </c>
      <c r="I243" s="10">
        <f t="shared" si="119"/>
        <v>5</v>
      </c>
      <c r="J243" s="10" t="str">
        <f t="shared" si="120"/>
        <v>insuline</v>
      </c>
      <c r="K243" s="10">
        <f t="shared" si="117"/>
        <v>12</v>
      </c>
      <c r="L243" s="12" t="s">
        <v>77</v>
      </c>
      <c r="M243" s="12" t="s">
        <v>63</v>
      </c>
      <c r="N243" s="10">
        <f t="shared" si="114"/>
        <v>12</v>
      </c>
      <c r="O243" s="16">
        <f t="shared" si="115"/>
        <v>0.5</v>
      </c>
      <c r="P243" s="17">
        <v>0.1</v>
      </c>
      <c r="Q243" s="12" t="s">
        <v>3221</v>
      </c>
      <c r="R243" s="12" t="s">
        <v>78</v>
      </c>
      <c r="S243" s="12" t="s">
        <v>38</v>
      </c>
      <c r="T243" s="15">
        <v>12</v>
      </c>
      <c r="U243" s="12">
        <v>0</v>
      </c>
      <c r="V243" s="30">
        <v>5</v>
      </c>
      <c r="W243" s="31" t="s">
        <v>49</v>
      </c>
      <c r="X243" s="31">
        <v>12</v>
      </c>
      <c r="Y243" s="31" t="s">
        <v>77</v>
      </c>
      <c r="Z243" s="31" t="s">
        <v>63</v>
      </c>
      <c r="AA243" s="31">
        <v>12</v>
      </c>
      <c r="AB243" s="32">
        <v>0.5</v>
      </c>
      <c r="AC243" s="33">
        <v>0.1</v>
      </c>
      <c r="AD243" s="31" t="s">
        <v>3221</v>
      </c>
      <c r="AE243" s="31" t="s">
        <v>78</v>
      </c>
      <c r="AF243" s="31" t="s">
        <v>38</v>
      </c>
      <c r="AG243" s="31">
        <v>12</v>
      </c>
      <c r="AH243" s="31">
        <v>0</v>
      </c>
      <c r="AI243" s="29" t="b">
        <f t="shared" si="118"/>
        <v>1</v>
      </c>
      <c r="AJ243" s="29" t="b">
        <f t="shared" si="99"/>
        <v>1</v>
      </c>
      <c r="AK243" s="29" t="b">
        <f t="shared" si="100"/>
        <v>1</v>
      </c>
      <c r="AL243" s="29" t="b">
        <f t="shared" si="101"/>
        <v>1</v>
      </c>
      <c r="AM243" s="29" t="b">
        <f t="shared" si="102"/>
        <v>1</v>
      </c>
      <c r="AN243" s="29" t="b">
        <f t="shared" si="103"/>
        <v>1</v>
      </c>
      <c r="AO243" s="29" t="b">
        <f t="shared" si="104"/>
        <v>1</v>
      </c>
      <c r="AP243" s="29" t="b">
        <f t="shared" si="105"/>
        <v>1</v>
      </c>
      <c r="AQ243" s="29" t="b">
        <f t="shared" si="106"/>
        <v>1</v>
      </c>
      <c r="AR243" s="29" t="b">
        <f t="shared" si="107"/>
        <v>1</v>
      </c>
      <c r="AS243" s="29" t="b">
        <f t="shared" si="108"/>
        <v>1</v>
      </c>
      <c r="AT243" s="29" t="b">
        <f t="shared" si="109"/>
        <v>1</v>
      </c>
      <c r="AU243" s="29" t="b">
        <f t="shared" si="110"/>
        <v>1</v>
      </c>
      <c r="AV243" s="29" t="b">
        <f t="shared" si="111"/>
        <v>1</v>
      </c>
      <c r="AW243" s="29" t="s">
        <v>3281</v>
      </c>
      <c r="AX243" s="29" t="s">
        <v>3753</v>
      </c>
      <c r="AY243" s="29" t="s">
        <v>3279</v>
      </c>
    </row>
    <row r="244" spans="1:51" ht="45" customHeight="1" x14ac:dyDescent="0.25">
      <c r="A244" s="29">
        <f t="shared" si="112"/>
        <v>242</v>
      </c>
      <c r="B244" s="9">
        <v>1</v>
      </c>
      <c r="C244" s="10" t="s">
        <v>50</v>
      </c>
      <c r="D244" s="10"/>
      <c r="E244" s="10"/>
      <c r="F244" s="10"/>
      <c r="G244" s="10"/>
      <c r="H244" s="11">
        <v>0.01</v>
      </c>
      <c r="I244" s="10">
        <f t="shared" si="119"/>
        <v>1</v>
      </c>
      <c r="J244" s="10" t="str">
        <f t="shared" si="120"/>
        <v>isoprenaline</v>
      </c>
      <c r="K244" s="10">
        <v>0.01</v>
      </c>
      <c r="L244" s="12" t="s">
        <v>35</v>
      </c>
      <c r="M244" s="12" t="s">
        <v>36</v>
      </c>
      <c r="N244" s="10">
        <f t="shared" ref="N244:N275" si="121">IF(F244="",12,F244)</f>
        <v>12</v>
      </c>
      <c r="O244" s="16">
        <f t="shared" ref="O244:O275" si="122">IF(G244="",0.5,G244)</f>
        <v>0.5</v>
      </c>
      <c r="P244" s="17">
        <v>6.8999999999999999E-3</v>
      </c>
      <c r="Q244" s="12" t="s">
        <v>3214</v>
      </c>
      <c r="R244" s="12" t="s">
        <v>79</v>
      </c>
      <c r="S244" s="12" t="s">
        <v>38</v>
      </c>
      <c r="T244" s="15">
        <f t="shared" si="116"/>
        <v>0.01</v>
      </c>
      <c r="U244" s="12">
        <v>11.99</v>
      </c>
      <c r="V244" s="30">
        <v>1</v>
      </c>
      <c r="W244" s="31" t="s">
        <v>50</v>
      </c>
      <c r="X244" s="31">
        <v>0.01</v>
      </c>
      <c r="Y244" s="31" t="s">
        <v>35</v>
      </c>
      <c r="Z244" s="31" t="s">
        <v>36</v>
      </c>
      <c r="AA244" s="31">
        <v>12</v>
      </c>
      <c r="AB244" s="32">
        <v>0.5</v>
      </c>
      <c r="AC244" s="33">
        <v>6.8999999999999999E-3</v>
      </c>
      <c r="AD244" s="31" t="s">
        <v>3214</v>
      </c>
      <c r="AE244" s="31" t="s">
        <v>79</v>
      </c>
      <c r="AF244" s="31" t="s">
        <v>38</v>
      </c>
      <c r="AG244" s="31">
        <v>0.01</v>
      </c>
      <c r="AH244" s="31">
        <v>11.99</v>
      </c>
      <c r="AI244" s="29" t="b">
        <f t="shared" si="118"/>
        <v>1</v>
      </c>
      <c r="AJ244" s="29" t="b">
        <f t="shared" si="99"/>
        <v>1</v>
      </c>
      <c r="AK244" s="29" t="b">
        <f t="shared" si="100"/>
        <v>1</v>
      </c>
      <c r="AL244" s="29" t="b">
        <f t="shared" si="101"/>
        <v>1</v>
      </c>
      <c r="AM244" s="29" t="b">
        <f t="shared" si="102"/>
        <v>1</v>
      </c>
      <c r="AN244" s="29" t="b">
        <f t="shared" si="103"/>
        <v>1</v>
      </c>
      <c r="AO244" s="29" t="b">
        <f t="shared" si="104"/>
        <v>1</v>
      </c>
      <c r="AP244" s="29" t="b">
        <f t="shared" si="105"/>
        <v>1</v>
      </c>
      <c r="AQ244" s="29" t="b">
        <f t="shared" si="106"/>
        <v>1</v>
      </c>
      <c r="AR244" s="29" t="b">
        <f t="shared" si="107"/>
        <v>1</v>
      </c>
      <c r="AS244" s="29" t="b">
        <f t="shared" si="108"/>
        <v>1</v>
      </c>
      <c r="AT244" s="29" t="b">
        <f t="shared" si="109"/>
        <v>1</v>
      </c>
      <c r="AU244" s="29" t="b">
        <f t="shared" si="110"/>
        <v>1</v>
      </c>
      <c r="AV244" s="29" t="b">
        <f t="shared" si="111"/>
        <v>1</v>
      </c>
      <c r="AW244" s="29" t="s">
        <v>3401</v>
      </c>
      <c r="AX244" s="29" t="s">
        <v>3754</v>
      </c>
      <c r="AY244" s="29" t="s">
        <v>3282</v>
      </c>
    </row>
    <row r="245" spans="1:51" ht="45" customHeight="1" x14ac:dyDescent="0.25">
      <c r="A245" s="29">
        <f t="shared" si="112"/>
        <v>243</v>
      </c>
      <c r="B245" s="9">
        <v>1</v>
      </c>
      <c r="C245" s="10" t="s">
        <v>50</v>
      </c>
      <c r="D245" s="10">
        <v>0.02</v>
      </c>
      <c r="E245" s="10"/>
      <c r="F245" s="10"/>
      <c r="G245" s="10"/>
      <c r="H245" s="11" t="s">
        <v>3222</v>
      </c>
      <c r="I245" s="10">
        <f t="shared" si="119"/>
        <v>1</v>
      </c>
      <c r="J245" s="10" t="str">
        <f t="shared" si="120"/>
        <v>isoprenaline</v>
      </c>
      <c r="K245" s="10">
        <f t="shared" ref="K245:K263" si="123">IF(D245="",0.014,D245)</f>
        <v>0.02</v>
      </c>
      <c r="L245" s="12" t="s">
        <v>35</v>
      </c>
      <c r="M245" s="12" t="s">
        <v>36</v>
      </c>
      <c r="N245" s="10">
        <f t="shared" si="121"/>
        <v>12</v>
      </c>
      <c r="O245" s="16">
        <f t="shared" si="122"/>
        <v>0.5</v>
      </c>
      <c r="P245" s="17">
        <v>1.4E-2</v>
      </c>
      <c r="Q245" s="12" t="s">
        <v>3214</v>
      </c>
      <c r="R245" s="12" t="s">
        <v>79</v>
      </c>
      <c r="S245" s="12" t="s">
        <v>38</v>
      </c>
      <c r="T245" s="15">
        <f t="shared" si="116"/>
        <v>0.02</v>
      </c>
      <c r="U245" s="12">
        <v>11.98</v>
      </c>
      <c r="V245" s="30">
        <v>1</v>
      </c>
      <c r="W245" s="31" t="s">
        <v>50</v>
      </c>
      <c r="X245" s="31">
        <v>0.02</v>
      </c>
      <c r="Y245" s="31" t="s">
        <v>35</v>
      </c>
      <c r="Z245" s="31" t="s">
        <v>36</v>
      </c>
      <c r="AA245" s="31">
        <v>12</v>
      </c>
      <c r="AB245" s="32">
        <v>0.5</v>
      </c>
      <c r="AC245" s="33">
        <v>1.4E-2</v>
      </c>
      <c r="AD245" s="31" t="s">
        <v>3214</v>
      </c>
      <c r="AE245" s="31" t="s">
        <v>79</v>
      </c>
      <c r="AF245" s="31" t="s">
        <v>38</v>
      </c>
      <c r="AG245" s="31">
        <v>0.02</v>
      </c>
      <c r="AH245" s="31">
        <v>11.98</v>
      </c>
      <c r="AI245" s="29" t="b">
        <f t="shared" si="118"/>
        <v>1</v>
      </c>
      <c r="AJ245" s="29" t="b">
        <f t="shared" si="99"/>
        <v>1</v>
      </c>
      <c r="AK245" s="29" t="b">
        <f t="shared" si="100"/>
        <v>1</v>
      </c>
      <c r="AL245" s="29" t="b">
        <f t="shared" si="101"/>
        <v>1</v>
      </c>
      <c r="AM245" s="29" t="b">
        <f t="shared" si="102"/>
        <v>1</v>
      </c>
      <c r="AN245" s="29" t="b">
        <f t="shared" si="103"/>
        <v>1</v>
      </c>
      <c r="AO245" s="29" t="b">
        <f t="shared" si="104"/>
        <v>1</v>
      </c>
      <c r="AP245" s="29" t="b">
        <f t="shared" si="105"/>
        <v>1</v>
      </c>
      <c r="AQ245" s="29" t="b">
        <f t="shared" si="106"/>
        <v>1</v>
      </c>
      <c r="AR245" s="29" t="b">
        <f t="shared" si="107"/>
        <v>1</v>
      </c>
      <c r="AS245" s="29" t="b">
        <f t="shared" si="108"/>
        <v>1</v>
      </c>
      <c r="AT245" s="29" t="b">
        <f t="shared" si="109"/>
        <v>1</v>
      </c>
      <c r="AU245" s="29" t="b">
        <f t="shared" si="110"/>
        <v>1</v>
      </c>
      <c r="AV245" s="29" t="b">
        <f t="shared" si="111"/>
        <v>1</v>
      </c>
      <c r="AW245" s="29" t="s">
        <v>3402</v>
      </c>
      <c r="AX245" s="29" t="s">
        <v>3755</v>
      </c>
      <c r="AY245" s="29" t="s">
        <v>3282</v>
      </c>
    </row>
    <row r="246" spans="1:51" ht="45" customHeight="1" x14ac:dyDescent="0.25">
      <c r="A246" s="29">
        <f t="shared" si="112"/>
        <v>244</v>
      </c>
      <c r="B246" s="9">
        <v>1</v>
      </c>
      <c r="C246" s="10" t="s">
        <v>50</v>
      </c>
      <c r="D246" s="10">
        <v>0.02</v>
      </c>
      <c r="E246" s="10" t="s">
        <v>20</v>
      </c>
      <c r="F246" s="10"/>
      <c r="G246" s="10"/>
      <c r="H246" s="11" t="s">
        <v>3222</v>
      </c>
      <c r="I246" s="10">
        <f t="shared" si="119"/>
        <v>1</v>
      </c>
      <c r="J246" s="10" t="str">
        <f t="shared" si="120"/>
        <v>isoprenaline</v>
      </c>
      <c r="K246" s="10">
        <f t="shared" si="123"/>
        <v>0.02</v>
      </c>
      <c r="L246" s="12" t="s">
        <v>35</v>
      </c>
      <c r="M246" s="12" t="s">
        <v>20</v>
      </c>
      <c r="N246" s="10">
        <f t="shared" si="121"/>
        <v>12</v>
      </c>
      <c r="O246" s="16">
        <f t="shared" si="122"/>
        <v>0.5</v>
      </c>
      <c r="P246" s="17">
        <v>1.4E-2</v>
      </c>
      <c r="Q246" s="12" t="s">
        <v>3214</v>
      </c>
      <c r="R246" s="12" t="s">
        <v>79</v>
      </c>
      <c r="S246" s="12" t="s">
        <v>38</v>
      </c>
      <c r="T246" s="15">
        <f t="shared" si="116"/>
        <v>0.02</v>
      </c>
      <c r="U246" s="12">
        <v>11.98</v>
      </c>
      <c r="V246" s="30">
        <v>1</v>
      </c>
      <c r="W246" s="31" t="s">
        <v>50</v>
      </c>
      <c r="X246" s="31">
        <v>0.02</v>
      </c>
      <c r="Y246" s="31" t="s">
        <v>35</v>
      </c>
      <c r="Z246" s="31" t="s">
        <v>20</v>
      </c>
      <c r="AA246" s="31">
        <v>12</v>
      </c>
      <c r="AB246" s="32">
        <v>0.5</v>
      </c>
      <c r="AC246" s="33">
        <v>1.4E-2</v>
      </c>
      <c r="AD246" s="31" t="s">
        <v>3214</v>
      </c>
      <c r="AE246" s="31" t="s">
        <v>79</v>
      </c>
      <c r="AF246" s="31" t="s">
        <v>38</v>
      </c>
      <c r="AG246" s="31">
        <v>0.02</v>
      </c>
      <c r="AH246" s="31">
        <v>11.98</v>
      </c>
      <c r="AI246" s="29" t="b">
        <f t="shared" si="118"/>
        <v>1</v>
      </c>
      <c r="AJ246" s="29" t="b">
        <f t="shared" si="99"/>
        <v>1</v>
      </c>
      <c r="AK246" s="29" t="b">
        <f t="shared" si="100"/>
        <v>1</v>
      </c>
      <c r="AL246" s="29" t="b">
        <f t="shared" si="101"/>
        <v>1</v>
      </c>
      <c r="AM246" s="29" t="b">
        <f t="shared" si="102"/>
        <v>1</v>
      </c>
      <c r="AN246" s="29" t="b">
        <f t="shared" si="103"/>
        <v>1</v>
      </c>
      <c r="AO246" s="29" t="b">
        <f t="shared" si="104"/>
        <v>1</v>
      </c>
      <c r="AP246" s="29" t="b">
        <f t="shared" si="105"/>
        <v>1</v>
      </c>
      <c r="AQ246" s="29" t="b">
        <f t="shared" si="106"/>
        <v>1</v>
      </c>
      <c r="AR246" s="29" t="b">
        <f t="shared" si="107"/>
        <v>1</v>
      </c>
      <c r="AS246" s="29" t="b">
        <f t="shared" si="108"/>
        <v>1</v>
      </c>
      <c r="AT246" s="29" t="b">
        <f t="shared" si="109"/>
        <v>1</v>
      </c>
      <c r="AU246" s="29" t="b">
        <f t="shared" si="110"/>
        <v>1</v>
      </c>
      <c r="AV246" s="29" t="b">
        <f t="shared" si="111"/>
        <v>1</v>
      </c>
      <c r="AW246" s="29" t="s">
        <v>3403</v>
      </c>
      <c r="AX246" s="29" t="s">
        <v>3756</v>
      </c>
      <c r="AY246" s="29" t="s">
        <v>3282</v>
      </c>
    </row>
    <row r="247" spans="1:51" ht="45" customHeight="1" x14ac:dyDescent="0.25">
      <c r="A247" s="29">
        <f t="shared" si="112"/>
        <v>245</v>
      </c>
      <c r="B247" s="9">
        <v>1</v>
      </c>
      <c r="C247" s="10" t="s">
        <v>50</v>
      </c>
      <c r="D247" s="10">
        <v>0.02</v>
      </c>
      <c r="E247" s="10" t="s">
        <v>20</v>
      </c>
      <c r="F247" s="10"/>
      <c r="G247" s="10">
        <v>1</v>
      </c>
      <c r="H247" s="11" t="s">
        <v>3222</v>
      </c>
      <c r="I247" s="10">
        <f t="shared" si="119"/>
        <v>1</v>
      </c>
      <c r="J247" s="10" t="str">
        <f t="shared" si="120"/>
        <v>isoprenaline</v>
      </c>
      <c r="K247" s="10">
        <f t="shared" si="123"/>
        <v>0.02</v>
      </c>
      <c r="L247" s="12" t="s">
        <v>35</v>
      </c>
      <c r="M247" s="12" t="s">
        <v>20</v>
      </c>
      <c r="N247" s="10">
        <f t="shared" si="121"/>
        <v>12</v>
      </c>
      <c r="O247" s="16">
        <f t="shared" si="122"/>
        <v>1</v>
      </c>
      <c r="P247" s="17">
        <v>2.8000000000000001E-2</v>
      </c>
      <c r="Q247" s="12" t="s">
        <v>3214</v>
      </c>
      <c r="R247" s="12" t="s">
        <v>79</v>
      </c>
      <c r="S247" s="12" t="s">
        <v>40</v>
      </c>
      <c r="T247" s="15">
        <f t="shared" si="116"/>
        <v>0.02</v>
      </c>
      <c r="U247" s="12">
        <v>11.98</v>
      </c>
      <c r="V247" s="30">
        <v>1</v>
      </c>
      <c r="W247" s="31" t="s">
        <v>50</v>
      </c>
      <c r="X247" s="31">
        <v>0.02</v>
      </c>
      <c r="Y247" s="31" t="s">
        <v>35</v>
      </c>
      <c r="Z247" s="31" t="s">
        <v>20</v>
      </c>
      <c r="AA247" s="31">
        <v>12</v>
      </c>
      <c r="AB247" s="32">
        <v>1</v>
      </c>
      <c r="AC247" s="33">
        <v>2.8000000000000001E-2</v>
      </c>
      <c r="AD247" s="31" t="s">
        <v>3214</v>
      </c>
      <c r="AE247" s="31" t="s">
        <v>79</v>
      </c>
      <c r="AF247" s="31" t="s">
        <v>40</v>
      </c>
      <c r="AG247" s="31">
        <v>0.02</v>
      </c>
      <c r="AH247" s="31">
        <v>11.98</v>
      </c>
      <c r="AI247" s="29" t="b">
        <f t="shared" si="118"/>
        <v>1</v>
      </c>
      <c r="AJ247" s="29" t="b">
        <f t="shared" si="99"/>
        <v>1</v>
      </c>
      <c r="AK247" s="29" t="b">
        <f t="shared" si="100"/>
        <v>1</v>
      </c>
      <c r="AL247" s="29" t="b">
        <f t="shared" si="101"/>
        <v>1</v>
      </c>
      <c r="AM247" s="29" t="b">
        <f t="shared" si="102"/>
        <v>1</v>
      </c>
      <c r="AN247" s="29" t="b">
        <f t="shared" si="103"/>
        <v>1</v>
      </c>
      <c r="AO247" s="29" t="b">
        <f t="shared" si="104"/>
        <v>1</v>
      </c>
      <c r="AP247" s="29" t="b">
        <f t="shared" si="105"/>
        <v>1</v>
      </c>
      <c r="AQ247" s="29" t="b">
        <f t="shared" si="106"/>
        <v>1</v>
      </c>
      <c r="AR247" s="29" t="b">
        <f t="shared" si="107"/>
        <v>1</v>
      </c>
      <c r="AS247" s="29" t="b">
        <f t="shared" si="108"/>
        <v>1</v>
      </c>
      <c r="AT247" s="29" t="b">
        <f t="shared" si="109"/>
        <v>1</v>
      </c>
      <c r="AU247" s="29" t="b">
        <f t="shared" si="110"/>
        <v>1</v>
      </c>
      <c r="AV247" s="29" t="b">
        <f t="shared" si="111"/>
        <v>1</v>
      </c>
      <c r="AW247" s="29" t="s">
        <v>3404</v>
      </c>
      <c r="AX247" s="29" t="s">
        <v>3757</v>
      </c>
      <c r="AY247" s="29" t="s">
        <v>3282</v>
      </c>
    </row>
    <row r="248" spans="1:51" ht="45" customHeight="1" x14ac:dyDescent="0.25">
      <c r="A248" s="29">
        <f t="shared" si="112"/>
        <v>246</v>
      </c>
      <c r="B248" s="9">
        <v>1</v>
      </c>
      <c r="C248" s="10" t="s">
        <v>50</v>
      </c>
      <c r="D248" s="10">
        <v>0.02</v>
      </c>
      <c r="E248" s="10" t="s">
        <v>20</v>
      </c>
      <c r="F248" s="10">
        <v>24</v>
      </c>
      <c r="G248" s="10"/>
      <c r="H248" s="11" t="s">
        <v>3222</v>
      </c>
      <c r="I248" s="10">
        <f t="shared" si="119"/>
        <v>1</v>
      </c>
      <c r="J248" s="10" t="str">
        <f t="shared" si="120"/>
        <v>isoprenaline</v>
      </c>
      <c r="K248" s="10">
        <f t="shared" si="123"/>
        <v>0.02</v>
      </c>
      <c r="L248" s="12" t="s">
        <v>35</v>
      </c>
      <c r="M248" s="12" t="s">
        <v>20</v>
      </c>
      <c r="N248" s="10">
        <f t="shared" si="121"/>
        <v>24</v>
      </c>
      <c r="O248" s="16">
        <f t="shared" si="122"/>
        <v>0.5</v>
      </c>
      <c r="P248" s="17">
        <v>6.8999999999999999E-3</v>
      </c>
      <c r="Q248" s="12" t="s">
        <v>3214</v>
      </c>
      <c r="R248" s="12" t="s">
        <v>79</v>
      </c>
      <c r="S248" s="12" t="s">
        <v>39</v>
      </c>
      <c r="T248" s="15">
        <f t="shared" si="116"/>
        <v>0.02</v>
      </c>
      <c r="U248" s="12">
        <v>23.98</v>
      </c>
      <c r="V248" s="30">
        <v>1</v>
      </c>
      <c r="W248" s="31" t="s">
        <v>50</v>
      </c>
      <c r="X248" s="31">
        <v>0.02</v>
      </c>
      <c r="Y248" s="31" t="s">
        <v>35</v>
      </c>
      <c r="Z248" s="31" t="s">
        <v>20</v>
      </c>
      <c r="AA248" s="31">
        <v>24</v>
      </c>
      <c r="AB248" s="32">
        <v>0.5</v>
      </c>
      <c r="AC248" s="33">
        <v>6.8999999999999999E-3</v>
      </c>
      <c r="AD248" s="31" t="s">
        <v>3214</v>
      </c>
      <c r="AE248" s="31" t="s">
        <v>79</v>
      </c>
      <c r="AF248" s="31" t="s">
        <v>39</v>
      </c>
      <c r="AG248" s="31">
        <v>0.02</v>
      </c>
      <c r="AH248" s="31">
        <v>23.98</v>
      </c>
      <c r="AI248" s="29" t="b">
        <f t="shared" si="118"/>
        <v>1</v>
      </c>
      <c r="AJ248" s="29" t="b">
        <f t="shared" si="99"/>
        <v>1</v>
      </c>
      <c r="AK248" s="29" t="b">
        <f t="shared" si="100"/>
        <v>1</v>
      </c>
      <c r="AL248" s="29" t="b">
        <f t="shared" si="101"/>
        <v>1</v>
      </c>
      <c r="AM248" s="29" t="b">
        <f t="shared" si="102"/>
        <v>1</v>
      </c>
      <c r="AN248" s="29" t="b">
        <f t="shared" si="103"/>
        <v>1</v>
      </c>
      <c r="AO248" s="29" t="b">
        <f t="shared" si="104"/>
        <v>1</v>
      </c>
      <c r="AP248" s="29" t="b">
        <f t="shared" si="105"/>
        <v>1</v>
      </c>
      <c r="AQ248" s="29" t="b">
        <f t="shared" si="106"/>
        <v>1</v>
      </c>
      <c r="AR248" s="29" t="b">
        <f t="shared" si="107"/>
        <v>1</v>
      </c>
      <c r="AS248" s="29" t="b">
        <f t="shared" si="108"/>
        <v>1</v>
      </c>
      <c r="AT248" s="29" t="b">
        <f t="shared" si="109"/>
        <v>1</v>
      </c>
      <c r="AU248" s="29" t="b">
        <f t="shared" si="110"/>
        <v>1</v>
      </c>
      <c r="AV248" s="29" t="b">
        <f t="shared" si="111"/>
        <v>1</v>
      </c>
      <c r="AW248" s="29" t="s">
        <v>3405</v>
      </c>
      <c r="AX248" s="29" t="s">
        <v>3758</v>
      </c>
      <c r="AY248" s="29" t="s">
        <v>3282</v>
      </c>
    </row>
    <row r="249" spans="1:51" ht="45" customHeight="1" x14ac:dyDescent="0.25">
      <c r="A249" s="29">
        <f t="shared" si="112"/>
        <v>247</v>
      </c>
      <c r="B249" s="9">
        <v>1</v>
      </c>
      <c r="C249" s="10" t="s">
        <v>50</v>
      </c>
      <c r="D249" s="10">
        <v>0.02</v>
      </c>
      <c r="E249" s="10" t="s">
        <v>20</v>
      </c>
      <c r="F249" s="10">
        <v>24</v>
      </c>
      <c r="G249" s="10">
        <v>1</v>
      </c>
      <c r="H249" s="11" t="s">
        <v>3222</v>
      </c>
      <c r="I249" s="10">
        <f t="shared" si="119"/>
        <v>1</v>
      </c>
      <c r="J249" s="10" t="str">
        <f t="shared" si="120"/>
        <v>isoprenaline</v>
      </c>
      <c r="K249" s="10">
        <f t="shared" si="123"/>
        <v>0.02</v>
      </c>
      <c r="L249" s="12" t="s">
        <v>35</v>
      </c>
      <c r="M249" s="12" t="s">
        <v>20</v>
      </c>
      <c r="N249" s="10">
        <f t="shared" si="121"/>
        <v>24</v>
      </c>
      <c r="O249" s="16">
        <f t="shared" si="122"/>
        <v>1</v>
      </c>
      <c r="P249" s="17">
        <v>1.4E-2</v>
      </c>
      <c r="Q249" s="12" t="s">
        <v>3214</v>
      </c>
      <c r="R249" s="12" t="s">
        <v>79</v>
      </c>
      <c r="S249" s="12" t="s">
        <v>38</v>
      </c>
      <c r="T249" s="15">
        <f t="shared" si="116"/>
        <v>0.02</v>
      </c>
      <c r="U249" s="12">
        <v>23.98</v>
      </c>
      <c r="V249" s="30">
        <v>1</v>
      </c>
      <c r="W249" s="31" t="s">
        <v>50</v>
      </c>
      <c r="X249" s="31">
        <v>0.02</v>
      </c>
      <c r="Y249" s="31" t="s">
        <v>35</v>
      </c>
      <c r="Z249" s="31" t="s">
        <v>20</v>
      </c>
      <c r="AA249" s="31">
        <v>24</v>
      </c>
      <c r="AB249" s="32">
        <v>1</v>
      </c>
      <c r="AC249" s="33">
        <v>1.4E-2</v>
      </c>
      <c r="AD249" s="31" t="s">
        <v>3214</v>
      </c>
      <c r="AE249" s="31" t="s">
        <v>79</v>
      </c>
      <c r="AF249" s="31" t="s">
        <v>38</v>
      </c>
      <c r="AG249" s="31">
        <v>0.02</v>
      </c>
      <c r="AH249" s="31">
        <v>23.98</v>
      </c>
      <c r="AI249" s="29" t="b">
        <f t="shared" si="118"/>
        <v>1</v>
      </c>
      <c r="AJ249" s="29" t="b">
        <f t="shared" si="99"/>
        <v>1</v>
      </c>
      <c r="AK249" s="29" t="b">
        <f t="shared" si="100"/>
        <v>1</v>
      </c>
      <c r="AL249" s="29" t="b">
        <f t="shared" si="101"/>
        <v>1</v>
      </c>
      <c r="AM249" s="29" t="b">
        <f t="shared" si="102"/>
        <v>1</v>
      </c>
      <c r="AN249" s="29" t="b">
        <f t="shared" si="103"/>
        <v>1</v>
      </c>
      <c r="AO249" s="29" t="b">
        <f t="shared" si="104"/>
        <v>1</v>
      </c>
      <c r="AP249" s="29" t="b">
        <f t="shared" si="105"/>
        <v>1</v>
      </c>
      <c r="AQ249" s="29" t="b">
        <f t="shared" si="106"/>
        <v>1</v>
      </c>
      <c r="AR249" s="29" t="b">
        <f t="shared" si="107"/>
        <v>1</v>
      </c>
      <c r="AS249" s="29" t="b">
        <f t="shared" si="108"/>
        <v>1</v>
      </c>
      <c r="AT249" s="29" t="b">
        <f t="shared" si="109"/>
        <v>1</v>
      </c>
      <c r="AU249" s="29" t="b">
        <f t="shared" si="110"/>
        <v>1</v>
      </c>
      <c r="AV249" s="29" t="b">
        <f t="shared" si="111"/>
        <v>1</v>
      </c>
      <c r="AW249" s="29" t="s">
        <v>3406</v>
      </c>
      <c r="AX249" s="29" t="s">
        <v>3759</v>
      </c>
      <c r="AY249" s="29" t="s">
        <v>3282</v>
      </c>
    </row>
    <row r="250" spans="1:51" ht="45" customHeight="1" x14ac:dyDescent="0.25">
      <c r="A250" s="29">
        <f t="shared" si="112"/>
        <v>248</v>
      </c>
      <c r="B250" s="9">
        <v>1</v>
      </c>
      <c r="C250" s="10" t="s">
        <v>50</v>
      </c>
      <c r="D250" s="10"/>
      <c r="E250" s="10" t="s">
        <v>20</v>
      </c>
      <c r="F250" s="10"/>
      <c r="G250" s="10"/>
      <c r="H250" s="11">
        <v>0.01</v>
      </c>
      <c r="I250" s="10">
        <f t="shared" si="119"/>
        <v>1</v>
      </c>
      <c r="J250" s="10" t="str">
        <f t="shared" si="120"/>
        <v>isoprenaline</v>
      </c>
      <c r="K250" s="10">
        <v>0.01</v>
      </c>
      <c r="L250" s="12" t="s">
        <v>35</v>
      </c>
      <c r="M250" s="12" t="s">
        <v>20</v>
      </c>
      <c r="N250" s="10">
        <f t="shared" si="121"/>
        <v>12</v>
      </c>
      <c r="O250" s="16">
        <f t="shared" si="122"/>
        <v>0.5</v>
      </c>
      <c r="P250" s="17">
        <v>6.8999999999999999E-3</v>
      </c>
      <c r="Q250" s="12" t="s">
        <v>3214</v>
      </c>
      <c r="R250" s="12" t="s">
        <v>79</v>
      </c>
      <c r="S250" s="12" t="s">
        <v>38</v>
      </c>
      <c r="T250" s="15">
        <v>0.01</v>
      </c>
      <c r="U250" s="12">
        <v>11.99</v>
      </c>
      <c r="V250" s="30">
        <v>1</v>
      </c>
      <c r="W250" s="31" t="s">
        <v>50</v>
      </c>
      <c r="X250" s="31">
        <v>0.01</v>
      </c>
      <c r="Y250" s="31" t="s">
        <v>35</v>
      </c>
      <c r="Z250" s="31" t="s">
        <v>20</v>
      </c>
      <c r="AA250" s="31">
        <v>12</v>
      </c>
      <c r="AB250" s="32">
        <v>0.5</v>
      </c>
      <c r="AC250" s="33">
        <v>6.8999999999999999E-3</v>
      </c>
      <c r="AD250" s="31" t="s">
        <v>3214</v>
      </c>
      <c r="AE250" s="31" t="s">
        <v>79</v>
      </c>
      <c r="AF250" s="31" t="s">
        <v>38</v>
      </c>
      <c r="AG250" s="31">
        <v>0.01</v>
      </c>
      <c r="AH250" s="31">
        <v>11.99</v>
      </c>
      <c r="AI250" s="29" t="b">
        <f t="shared" si="118"/>
        <v>1</v>
      </c>
      <c r="AJ250" s="29" t="b">
        <f t="shared" si="99"/>
        <v>1</v>
      </c>
      <c r="AK250" s="29" t="b">
        <f t="shared" si="100"/>
        <v>1</v>
      </c>
      <c r="AL250" s="29" t="b">
        <f t="shared" si="101"/>
        <v>1</v>
      </c>
      <c r="AM250" s="29" t="b">
        <f t="shared" si="102"/>
        <v>1</v>
      </c>
      <c r="AN250" s="29" t="b">
        <f t="shared" si="103"/>
        <v>1</v>
      </c>
      <c r="AO250" s="29" t="b">
        <f t="shared" si="104"/>
        <v>1</v>
      </c>
      <c r="AP250" s="29" t="b">
        <f t="shared" si="105"/>
        <v>1</v>
      </c>
      <c r="AQ250" s="29" t="b">
        <f t="shared" si="106"/>
        <v>1</v>
      </c>
      <c r="AR250" s="29" t="b">
        <f t="shared" si="107"/>
        <v>1</v>
      </c>
      <c r="AS250" s="29" t="b">
        <f t="shared" si="108"/>
        <v>1</v>
      </c>
      <c r="AT250" s="29" t="b">
        <f t="shared" si="109"/>
        <v>1</v>
      </c>
      <c r="AU250" s="29" t="b">
        <f t="shared" si="110"/>
        <v>1</v>
      </c>
      <c r="AV250" s="29" t="b">
        <f t="shared" si="111"/>
        <v>1</v>
      </c>
      <c r="AW250" s="29" t="s">
        <v>3407</v>
      </c>
      <c r="AX250" s="29" t="s">
        <v>3760</v>
      </c>
      <c r="AY250" s="29" t="s">
        <v>3282</v>
      </c>
    </row>
    <row r="251" spans="1:51" ht="45" customHeight="1" x14ac:dyDescent="0.25">
      <c r="A251" s="29">
        <f t="shared" si="112"/>
        <v>249</v>
      </c>
      <c r="B251" s="9">
        <v>1</v>
      </c>
      <c r="C251" s="10" t="s">
        <v>50</v>
      </c>
      <c r="D251" s="10"/>
      <c r="E251" s="10"/>
      <c r="F251" s="10">
        <v>24</v>
      </c>
      <c r="G251" s="10"/>
      <c r="H251" s="11">
        <v>0</v>
      </c>
      <c r="I251" s="10">
        <f t="shared" si="119"/>
        <v>1</v>
      </c>
      <c r="J251" s="10" t="str">
        <f t="shared" si="120"/>
        <v>isoprenaline</v>
      </c>
      <c r="K251" s="10">
        <v>0.01</v>
      </c>
      <c r="L251" s="12" t="s">
        <v>35</v>
      </c>
      <c r="M251" s="12" t="s">
        <v>36</v>
      </c>
      <c r="N251" s="10">
        <f t="shared" si="121"/>
        <v>24</v>
      </c>
      <c r="O251" s="16">
        <f t="shared" si="122"/>
        <v>0.5</v>
      </c>
      <c r="P251" s="17">
        <v>3.5000000000000001E-3</v>
      </c>
      <c r="Q251" s="12" t="s">
        <v>3214</v>
      </c>
      <c r="R251" s="12" t="s">
        <v>79</v>
      </c>
      <c r="S251" s="12" t="s">
        <v>39</v>
      </c>
      <c r="T251" s="15">
        <v>0.01</v>
      </c>
      <c r="U251" s="12">
        <v>23.99</v>
      </c>
      <c r="V251" s="30">
        <v>1</v>
      </c>
      <c r="W251" s="31" t="s">
        <v>50</v>
      </c>
      <c r="X251" s="31">
        <v>0</v>
      </c>
      <c r="Y251" s="31" t="s">
        <v>35</v>
      </c>
      <c r="Z251" s="31" t="s">
        <v>36</v>
      </c>
      <c r="AA251" s="31">
        <v>24</v>
      </c>
      <c r="AB251" s="32">
        <v>0.5</v>
      </c>
      <c r="AC251" s="33">
        <v>0</v>
      </c>
      <c r="AD251" s="31" t="s">
        <v>3214</v>
      </c>
      <c r="AE251" s="31" t="s">
        <v>79</v>
      </c>
      <c r="AF251" s="31" t="s">
        <v>39</v>
      </c>
      <c r="AG251" s="31">
        <v>0</v>
      </c>
      <c r="AH251" s="31">
        <v>24</v>
      </c>
      <c r="AI251" s="29" t="b">
        <f t="shared" si="118"/>
        <v>0</v>
      </c>
      <c r="AJ251" s="29" t="b">
        <f t="shared" si="99"/>
        <v>1</v>
      </c>
      <c r="AK251" s="29" t="b">
        <f t="shared" si="100"/>
        <v>1</v>
      </c>
      <c r="AL251" s="29" t="b">
        <f t="shared" si="101"/>
        <v>0</v>
      </c>
      <c r="AM251" s="29" t="b">
        <f t="shared" si="102"/>
        <v>1</v>
      </c>
      <c r="AN251" s="29" t="b">
        <f t="shared" si="103"/>
        <v>1</v>
      </c>
      <c r="AO251" s="29" t="b">
        <f t="shared" si="104"/>
        <v>1</v>
      </c>
      <c r="AP251" s="29" t="b">
        <f t="shared" si="105"/>
        <v>1</v>
      </c>
      <c r="AQ251" s="29" t="b">
        <f t="shared" si="106"/>
        <v>0</v>
      </c>
      <c r="AR251" s="29" t="b">
        <f t="shared" si="107"/>
        <v>1</v>
      </c>
      <c r="AS251" s="29" t="b">
        <f t="shared" si="108"/>
        <v>1</v>
      </c>
      <c r="AT251" s="29" t="b">
        <f t="shared" si="109"/>
        <v>1</v>
      </c>
      <c r="AU251" s="29" t="b">
        <f t="shared" si="110"/>
        <v>0</v>
      </c>
      <c r="AV251" s="29" t="b">
        <f t="shared" si="111"/>
        <v>0</v>
      </c>
      <c r="AW251" s="29" t="s">
        <v>3408</v>
      </c>
      <c r="AX251" s="29" t="s">
        <v>3761</v>
      </c>
      <c r="AY251" s="29" t="s">
        <v>3282</v>
      </c>
    </row>
    <row r="252" spans="1:51" ht="45" customHeight="1" x14ac:dyDescent="0.25">
      <c r="A252" s="29">
        <f t="shared" si="112"/>
        <v>250</v>
      </c>
      <c r="B252" s="9">
        <v>1</v>
      </c>
      <c r="C252" s="10" t="s">
        <v>50</v>
      </c>
      <c r="D252" s="10"/>
      <c r="E252" s="10"/>
      <c r="F252" s="10"/>
      <c r="G252" s="10">
        <v>1</v>
      </c>
      <c r="H252" s="11">
        <v>0.01</v>
      </c>
      <c r="I252" s="10">
        <f t="shared" si="119"/>
        <v>1</v>
      </c>
      <c r="J252" s="10" t="str">
        <f t="shared" si="120"/>
        <v>isoprenaline</v>
      </c>
      <c r="K252" s="10">
        <v>0.01</v>
      </c>
      <c r="L252" s="12" t="s">
        <v>35</v>
      </c>
      <c r="M252" s="12" t="s">
        <v>36</v>
      </c>
      <c r="N252" s="10">
        <f t="shared" si="121"/>
        <v>12</v>
      </c>
      <c r="O252" s="16">
        <f t="shared" si="122"/>
        <v>1</v>
      </c>
      <c r="P252" s="17">
        <v>1.4E-2</v>
      </c>
      <c r="Q252" s="12" t="s">
        <v>3214</v>
      </c>
      <c r="R252" s="12" t="s">
        <v>79</v>
      </c>
      <c r="S252" s="12" t="s">
        <v>40</v>
      </c>
      <c r="T252" s="15">
        <v>0.01</v>
      </c>
      <c r="U252" s="12">
        <v>11.99</v>
      </c>
      <c r="V252" s="30">
        <v>1</v>
      </c>
      <c r="W252" s="31" t="s">
        <v>50</v>
      </c>
      <c r="X252" s="31">
        <v>0.01</v>
      </c>
      <c r="Y252" s="31" t="s">
        <v>35</v>
      </c>
      <c r="Z252" s="31" t="s">
        <v>36</v>
      </c>
      <c r="AA252" s="31">
        <v>12</v>
      </c>
      <c r="AB252" s="32">
        <v>1</v>
      </c>
      <c r="AC252" s="33">
        <v>1.4E-2</v>
      </c>
      <c r="AD252" s="31" t="s">
        <v>3214</v>
      </c>
      <c r="AE252" s="31" t="s">
        <v>79</v>
      </c>
      <c r="AF252" s="31" t="s">
        <v>40</v>
      </c>
      <c r="AG252" s="31">
        <v>0.01</v>
      </c>
      <c r="AH252" s="31">
        <v>11.99</v>
      </c>
      <c r="AI252" s="29" t="b">
        <f t="shared" si="118"/>
        <v>1</v>
      </c>
      <c r="AJ252" s="29" t="b">
        <f t="shared" si="99"/>
        <v>1</v>
      </c>
      <c r="AK252" s="29" t="b">
        <f t="shared" si="100"/>
        <v>1</v>
      </c>
      <c r="AL252" s="29" t="b">
        <f t="shared" si="101"/>
        <v>1</v>
      </c>
      <c r="AM252" s="29" t="b">
        <f t="shared" si="102"/>
        <v>1</v>
      </c>
      <c r="AN252" s="29" t="b">
        <f t="shared" si="103"/>
        <v>1</v>
      </c>
      <c r="AO252" s="29" t="b">
        <f t="shared" si="104"/>
        <v>1</v>
      </c>
      <c r="AP252" s="29" t="b">
        <f t="shared" si="105"/>
        <v>1</v>
      </c>
      <c r="AQ252" s="29" t="b">
        <f t="shared" si="106"/>
        <v>1</v>
      </c>
      <c r="AR252" s="29" t="b">
        <f t="shared" si="107"/>
        <v>1</v>
      </c>
      <c r="AS252" s="29" t="b">
        <f t="shared" si="108"/>
        <v>1</v>
      </c>
      <c r="AT252" s="29" t="b">
        <f t="shared" si="109"/>
        <v>1</v>
      </c>
      <c r="AU252" s="29" t="b">
        <f t="shared" si="110"/>
        <v>1</v>
      </c>
      <c r="AV252" s="29" t="b">
        <f t="shared" si="111"/>
        <v>1</v>
      </c>
      <c r="AW252" s="29" t="s">
        <v>3409</v>
      </c>
      <c r="AX252" s="29" t="s">
        <v>3762</v>
      </c>
      <c r="AY252" s="29" t="s">
        <v>3282</v>
      </c>
    </row>
    <row r="253" spans="1:51" ht="45" customHeight="1" x14ac:dyDescent="0.25">
      <c r="A253" s="29">
        <f t="shared" si="112"/>
        <v>251</v>
      </c>
      <c r="B253" s="9">
        <v>1</v>
      </c>
      <c r="C253" s="10" t="s">
        <v>50</v>
      </c>
      <c r="D253" s="10">
        <v>0.02</v>
      </c>
      <c r="E253" s="10"/>
      <c r="F253" s="10">
        <v>24</v>
      </c>
      <c r="G253" s="10"/>
      <c r="H253" s="11" t="s">
        <v>3222</v>
      </c>
      <c r="I253" s="10">
        <f t="shared" si="119"/>
        <v>1</v>
      </c>
      <c r="J253" s="10" t="str">
        <f t="shared" si="120"/>
        <v>isoprenaline</v>
      </c>
      <c r="K253" s="10">
        <f t="shared" si="123"/>
        <v>0.02</v>
      </c>
      <c r="L253" s="12" t="s">
        <v>35</v>
      </c>
      <c r="M253" s="12" t="s">
        <v>36</v>
      </c>
      <c r="N253" s="10">
        <f t="shared" si="121"/>
        <v>24</v>
      </c>
      <c r="O253" s="16">
        <f t="shared" si="122"/>
        <v>0.5</v>
      </c>
      <c r="P253" s="17">
        <v>0.01</v>
      </c>
      <c r="Q253" s="12" t="s">
        <v>3214</v>
      </c>
      <c r="R253" s="12" t="s">
        <v>79</v>
      </c>
      <c r="S253" s="12" t="s">
        <v>39</v>
      </c>
      <c r="T253" s="15">
        <f>K253/1</f>
        <v>0.02</v>
      </c>
      <c r="U253" s="12">
        <v>23.98</v>
      </c>
      <c r="V253" s="30">
        <v>1</v>
      </c>
      <c r="W253" s="31" t="s">
        <v>50</v>
      </c>
      <c r="X253" s="31">
        <v>0.02</v>
      </c>
      <c r="Y253" s="31" t="s">
        <v>35</v>
      </c>
      <c r="Z253" s="31" t="s">
        <v>36</v>
      </c>
      <c r="AA253" s="31">
        <v>24</v>
      </c>
      <c r="AB253" s="32">
        <v>0.5</v>
      </c>
      <c r="AC253" s="33">
        <v>6.8999999999999999E-3</v>
      </c>
      <c r="AD253" s="31" t="s">
        <v>3214</v>
      </c>
      <c r="AE253" s="31" t="s">
        <v>79</v>
      </c>
      <c r="AF253" s="31" t="s">
        <v>39</v>
      </c>
      <c r="AG253" s="31">
        <v>0.02</v>
      </c>
      <c r="AH253" s="31">
        <v>23.98</v>
      </c>
      <c r="AI253" s="29" t="b">
        <f t="shared" si="118"/>
        <v>0</v>
      </c>
      <c r="AJ253" s="29" t="b">
        <f t="shared" si="99"/>
        <v>1</v>
      </c>
      <c r="AK253" s="29" t="b">
        <f t="shared" si="100"/>
        <v>1</v>
      </c>
      <c r="AL253" s="29" t="b">
        <f t="shared" si="101"/>
        <v>1</v>
      </c>
      <c r="AM253" s="29" t="b">
        <f t="shared" si="102"/>
        <v>1</v>
      </c>
      <c r="AN253" s="29" t="b">
        <f t="shared" si="103"/>
        <v>1</v>
      </c>
      <c r="AO253" s="29" t="b">
        <f t="shared" si="104"/>
        <v>1</v>
      </c>
      <c r="AP253" s="29" t="b">
        <f t="shared" si="105"/>
        <v>1</v>
      </c>
      <c r="AQ253" s="29" t="b">
        <f t="shared" si="106"/>
        <v>0</v>
      </c>
      <c r="AR253" s="29" t="b">
        <f t="shared" si="107"/>
        <v>1</v>
      </c>
      <c r="AS253" s="29" t="b">
        <f t="shared" si="108"/>
        <v>1</v>
      </c>
      <c r="AT253" s="29" t="b">
        <f t="shared" si="109"/>
        <v>1</v>
      </c>
      <c r="AU253" s="29" t="b">
        <f t="shared" si="110"/>
        <v>1</v>
      </c>
      <c r="AV253" s="29" t="b">
        <f t="shared" si="111"/>
        <v>1</v>
      </c>
      <c r="AW253" s="29" t="s">
        <v>3410</v>
      </c>
      <c r="AX253" s="29" t="s">
        <v>3763</v>
      </c>
      <c r="AY253" s="29" t="s">
        <v>3282</v>
      </c>
    </row>
    <row r="254" spans="1:51" ht="45" customHeight="1" x14ac:dyDescent="0.25">
      <c r="A254" s="29">
        <f t="shared" si="112"/>
        <v>252</v>
      </c>
      <c r="B254" s="9">
        <v>1</v>
      </c>
      <c r="C254" s="10" t="s">
        <v>50</v>
      </c>
      <c r="D254" s="10">
        <v>0.02</v>
      </c>
      <c r="E254" s="10"/>
      <c r="F254" s="10"/>
      <c r="G254" s="10">
        <v>1</v>
      </c>
      <c r="H254" s="11" t="s">
        <v>3222</v>
      </c>
      <c r="I254" s="10">
        <f t="shared" si="119"/>
        <v>1</v>
      </c>
      <c r="J254" s="10" t="str">
        <f t="shared" si="120"/>
        <v>isoprenaline</v>
      </c>
      <c r="K254" s="10">
        <f t="shared" si="123"/>
        <v>0.02</v>
      </c>
      <c r="L254" s="12" t="s">
        <v>35</v>
      </c>
      <c r="M254" s="12" t="s">
        <v>36</v>
      </c>
      <c r="N254" s="10">
        <f t="shared" si="121"/>
        <v>12</v>
      </c>
      <c r="O254" s="16">
        <f t="shared" si="122"/>
        <v>1</v>
      </c>
      <c r="P254" s="17">
        <v>2.8000000000000001E-2</v>
      </c>
      <c r="Q254" s="12" t="s">
        <v>3214</v>
      </c>
      <c r="R254" s="12" t="s">
        <v>79</v>
      </c>
      <c r="S254" s="12" t="s">
        <v>40</v>
      </c>
      <c r="T254" s="15">
        <f>K254/1</f>
        <v>0.02</v>
      </c>
      <c r="U254" s="12">
        <v>11.98</v>
      </c>
      <c r="V254" s="30">
        <v>1</v>
      </c>
      <c r="W254" s="31" t="s">
        <v>50</v>
      </c>
      <c r="X254" s="31">
        <v>0.02</v>
      </c>
      <c r="Y254" s="31" t="s">
        <v>35</v>
      </c>
      <c r="Z254" s="31" t="s">
        <v>36</v>
      </c>
      <c r="AA254" s="31">
        <v>12</v>
      </c>
      <c r="AB254" s="32">
        <v>1</v>
      </c>
      <c r="AC254" s="33">
        <v>2.8000000000000001E-2</v>
      </c>
      <c r="AD254" s="31" t="s">
        <v>3214</v>
      </c>
      <c r="AE254" s="31" t="s">
        <v>79</v>
      </c>
      <c r="AF254" s="31" t="s">
        <v>40</v>
      </c>
      <c r="AG254" s="31">
        <v>0.02</v>
      </c>
      <c r="AH254" s="31">
        <v>11.98</v>
      </c>
      <c r="AI254" s="29" t="b">
        <f t="shared" si="118"/>
        <v>1</v>
      </c>
      <c r="AJ254" s="29" t="b">
        <f t="shared" si="99"/>
        <v>1</v>
      </c>
      <c r="AK254" s="29" t="b">
        <f t="shared" si="100"/>
        <v>1</v>
      </c>
      <c r="AL254" s="29" t="b">
        <f t="shared" si="101"/>
        <v>1</v>
      </c>
      <c r="AM254" s="29" t="b">
        <f t="shared" si="102"/>
        <v>1</v>
      </c>
      <c r="AN254" s="29" t="b">
        <f t="shared" si="103"/>
        <v>1</v>
      </c>
      <c r="AO254" s="29" t="b">
        <f t="shared" si="104"/>
        <v>1</v>
      </c>
      <c r="AP254" s="29" t="b">
        <f t="shared" si="105"/>
        <v>1</v>
      </c>
      <c r="AQ254" s="29" t="b">
        <f t="shared" si="106"/>
        <v>1</v>
      </c>
      <c r="AR254" s="29" t="b">
        <f t="shared" si="107"/>
        <v>1</v>
      </c>
      <c r="AS254" s="29" t="b">
        <f t="shared" si="108"/>
        <v>1</v>
      </c>
      <c r="AT254" s="29" t="b">
        <f t="shared" si="109"/>
        <v>1</v>
      </c>
      <c r="AU254" s="29" t="b">
        <f t="shared" si="110"/>
        <v>1</v>
      </c>
      <c r="AV254" s="29" t="b">
        <f t="shared" si="111"/>
        <v>1</v>
      </c>
      <c r="AW254" s="29" t="s">
        <v>3411</v>
      </c>
      <c r="AX254" s="29" t="s">
        <v>3764</v>
      </c>
      <c r="AY254" s="29" t="s">
        <v>3282</v>
      </c>
    </row>
    <row r="255" spans="1:51" ht="45" customHeight="1" x14ac:dyDescent="0.25">
      <c r="A255" s="29">
        <f t="shared" si="112"/>
        <v>253</v>
      </c>
      <c r="B255" s="9">
        <v>1</v>
      </c>
      <c r="C255" s="10" t="s">
        <v>50</v>
      </c>
      <c r="D255" s="10">
        <v>0.02</v>
      </c>
      <c r="E255" s="10"/>
      <c r="F255" s="10">
        <v>24</v>
      </c>
      <c r="G255" s="10">
        <v>1</v>
      </c>
      <c r="H255" s="11" t="s">
        <v>3222</v>
      </c>
      <c r="I255" s="10">
        <f t="shared" si="119"/>
        <v>1</v>
      </c>
      <c r="J255" s="10" t="str">
        <f t="shared" si="120"/>
        <v>isoprenaline</v>
      </c>
      <c r="K255" s="10">
        <f t="shared" si="123"/>
        <v>0.02</v>
      </c>
      <c r="L255" s="12" t="s">
        <v>35</v>
      </c>
      <c r="M255" s="12" t="s">
        <v>36</v>
      </c>
      <c r="N255" s="10">
        <f t="shared" si="121"/>
        <v>24</v>
      </c>
      <c r="O255" s="16">
        <f t="shared" si="122"/>
        <v>1</v>
      </c>
      <c r="P255" s="17">
        <v>1.4E-2</v>
      </c>
      <c r="Q255" s="12" t="s">
        <v>3214</v>
      </c>
      <c r="R255" s="12" t="s">
        <v>79</v>
      </c>
      <c r="S255" s="12" t="s">
        <v>38</v>
      </c>
      <c r="T255" s="15">
        <f>K255/1</f>
        <v>0.02</v>
      </c>
      <c r="U255" s="12">
        <v>23.98</v>
      </c>
      <c r="V255" s="30">
        <v>1</v>
      </c>
      <c r="W255" s="31" t="s">
        <v>50</v>
      </c>
      <c r="X255" s="31">
        <v>0.02</v>
      </c>
      <c r="Y255" s="31" t="s">
        <v>35</v>
      </c>
      <c r="Z255" s="31" t="s">
        <v>36</v>
      </c>
      <c r="AA255" s="31">
        <v>24</v>
      </c>
      <c r="AB255" s="32">
        <v>1</v>
      </c>
      <c r="AC255" s="33">
        <v>1.4E-2</v>
      </c>
      <c r="AD255" s="31" t="s">
        <v>3214</v>
      </c>
      <c r="AE255" s="31" t="s">
        <v>79</v>
      </c>
      <c r="AF255" s="31" t="s">
        <v>38</v>
      </c>
      <c r="AG255" s="31">
        <v>0.02</v>
      </c>
      <c r="AH255" s="31">
        <v>23.98</v>
      </c>
      <c r="AI255" s="29" t="b">
        <f t="shared" si="118"/>
        <v>1</v>
      </c>
      <c r="AJ255" s="29" t="b">
        <f t="shared" si="99"/>
        <v>1</v>
      </c>
      <c r="AK255" s="29" t="b">
        <f t="shared" si="100"/>
        <v>1</v>
      </c>
      <c r="AL255" s="29" t="b">
        <f t="shared" si="101"/>
        <v>1</v>
      </c>
      <c r="AM255" s="29" t="b">
        <f t="shared" si="102"/>
        <v>1</v>
      </c>
      <c r="AN255" s="29" t="b">
        <f t="shared" si="103"/>
        <v>1</v>
      </c>
      <c r="AO255" s="29" t="b">
        <f t="shared" si="104"/>
        <v>1</v>
      </c>
      <c r="AP255" s="29" t="b">
        <f t="shared" si="105"/>
        <v>1</v>
      </c>
      <c r="AQ255" s="29" t="b">
        <f t="shared" si="106"/>
        <v>1</v>
      </c>
      <c r="AR255" s="29" t="b">
        <f t="shared" si="107"/>
        <v>1</v>
      </c>
      <c r="AS255" s="29" t="b">
        <f t="shared" si="108"/>
        <v>1</v>
      </c>
      <c r="AT255" s="29" t="b">
        <f t="shared" si="109"/>
        <v>1</v>
      </c>
      <c r="AU255" s="29" t="b">
        <f t="shared" si="110"/>
        <v>1</v>
      </c>
      <c r="AV255" s="29" t="b">
        <f t="shared" si="111"/>
        <v>1</v>
      </c>
      <c r="AW255" s="29" t="s">
        <v>3412</v>
      </c>
      <c r="AX255" s="29" t="s">
        <v>3765</v>
      </c>
      <c r="AY255" s="29" t="s">
        <v>3282</v>
      </c>
    </row>
    <row r="256" spans="1:51" ht="45" customHeight="1" x14ac:dyDescent="0.25">
      <c r="A256" s="29">
        <f t="shared" si="112"/>
        <v>254</v>
      </c>
      <c r="B256" s="9">
        <v>1</v>
      </c>
      <c r="C256" s="10" t="s">
        <v>50</v>
      </c>
      <c r="D256" s="10"/>
      <c r="E256" s="10" t="s">
        <v>20</v>
      </c>
      <c r="F256" s="10">
        <v>24</v>
      </c>
      <c r="G256" s="10"/>
      <c r="H256" s="11">
        <v>0</v>
      </c>
      <c r="I256" s="10">
        <f t="shared" si="119"/>
        <v>1</v>
      </c>
      <c r="J256" s="10" t="str">
        <f t="shared" si="120"/>
        <v>isoprenaline</v>
      </c>
      <c r="K256" s="10">
        <v>0.01</v>
      </c>
      <c r="L256" s="12" t="s">
        <v>35</v>
      </c>
      <c r="M256" s="12" t="s">
        <v>20</v>
      </c>
      <c r="N256" s="10">
        <f t="shared" si="121"/>
        <v>24</v>
      </c>
      <c r="O256" s="16">
        <f t="shared" si="122"/>
        <v>0.5</v>
      </c>
      <c r="P256" s="17">
        <v>3.5000000000000001E-3</v>
      </c>
      <c r="Q256" s="12" t="s">
        <v>3214</v>
      </c>
      <c r="R256" s="12" t="s">
        <v>79</v>
      </c>
      <c r="S256" s="12" t="s">
        <v>39</v>
      </c>
      <c r="T256" s="15">
        <v>0.01</v>
      </c>
      <c r="U256" s="12">
        <v>23.99</v>
      </c>
      <c r="V256" s="30">
        <v>1</v>
      </c>
      <c r="W256" s="31" t="s">
        <v>50</v>
      </c>
      <c r="X256" s="31">
        <v>0</v>
      </c>
      <c r="Y256" s="31" t="s">
        <v>35</v>
      </c>
      <c r="Z256" s="31" t="s">
        <v>20</v>
      </c>
      <c r="AA256" s="31">
        <v>24</v>
      </c>
      <c r="AB256" s="32">
        <v>0.5</v>
      </c>
      <c r="AC256" s="33">
        <v>0</v>
      </c>
      <c r="AD256" s="31" t="s">
        <v>3214</v>
      </c>
      <c r="AE256" s="31" t="s">
        <v>79</v>
      </c>
      <c r="AF256" s="31" t="s">
        <v>39</v>
      </c>
      <c r="AG256" s="31">
        <v>0</v>
      </c>
      <c r="AH256" s="31">
        <v>24</v>
      </c>
      <c r="AI256" s="29" t="b">
        <f t="shared" si="118"/>
        <v>0</v>
      </c>
      <c r="AJ256" s="29" t="b">
        <f t="shared" si="99"/>
        <v>1</v>
      </c>
      <c r="AK256" s="29" t="b">
        <f t="shared" si="100"/>
        <v>1</v>
      </c>
      <c r="AL256" s="29" t="b">
        <f t="shared" si="101"/>
        <v>0</v>
      </c>
      <c r="AM256" s="29" t="b">
        <f t="shared" si="102"/>
        <v>1</v>
      </c>
      <c r="AN256" s="29" t="b">
        <f t="shared" si="103"/>
        <v>1</v>
      </c>
      <c r="AO256" s="29" t="b">
        <f t="shared" si="104"/>
        <v>1</v>
      </c>
      <c r="AP256" s="29" t="b">
        <f t="shared" si="105"/>
        <v>1</v>
      </c>
      <c r="AQ256" s="29" t="b">
        <f t="shared" si="106"/>
        <v>0</v>
      </c>
      <c r="AR256" s="29" t="b">
        <f t="shared" si="107"/>
        <v>1</v>
      </c>
      <c r="AS256" s="29" t="b">
        <f t="shared" si="108"/>
        <v>1</v>
      </c>
      <c r="AT256" s="29" t="b">
        <f t="shared" si="109"/>
        <v>1</v>
      </c>
      <c r="AU256" s="29" t="b">
        <f t="shared" si="110"/>
        <v>0</v>
      </c>
      <c r="AV256" s="29" t="b">
        <f t="shared" si="111"/>
        <v>0</v>
      </c>
      <c r="AW256" s="29" t="s">
        <v>3413</v>
      </c>
      <c r="AX256" s="29" t="s">
        <v>3766</v>
      </c>
      <c r="AY256" s="29" t="s">
        <v>3282</v>
      </c>
    </row>
    <row r="257" spans="1:51" ht="45" customHeight="1" x14ac:dyDescent="0.25">
      <c r="A257" s="29">
        <f t="shared" si="112"/>
        <v>255</v>
      </c>
      <c r="B257" s="9">
        <v>1</v>
      </c>
      <c r="C257" s="10" t="s">
        <v>50</v>
      </c>
      <c r="D257" s="10"/>
      <c r="E257" s="10" t="s">
        <v>20</v>
      </c>
      <c r="F257" s="10"/>
      <c r="G257" s="10">
        <v>1</v>
      </c>
      <c r="H257" s="11">
        <v>0.01</v>
      </c>
      <c r="I257" s="10">
        <f t="shared" si="119"/>
        <v>1</v>
      </c>
      <c r="J257" s="10" t="str">
        <f t="shared" si="120"/>
        <v>isoprenaline</v>
      </c>
      <c r="K257" s="10">
        <v>0.01</v>
      </c>
      <c r="L257" s="12" t="s">
        <v>35</v>
      </c>
      <c r="M257" s="12" t="s">
        <v>20</v>
      </c>
      <c r="N257" s="10">
        <f t="shared" si="121"/>
        <v>12</v>
      </c>
      <c r="O257" s="16">
        <f t="shared" si="122"/>
        <v>1</v>
      </c>
      <c r="P257" s="17">
        <v>1.4E-2</v>
      </c>
      <c r="Q257" s="12" t="s">
        <v>3214</v>
      </c>
      <c r="R257" s="12" t="s">
        <v>79</v>
      </c>
      <c r="S257" s="12" t="s">
        <v>40</v>
      </c>
      <c r="T257" s="15">
        <v>0.01</v>
      </c>
      <c r="U257" s="12">
        <v>11.99</v>
      </c>
      <c r="V257" s="30">
        <v>1</v>
      </c>
      <c r="W257" s="31" t="s">
        <v>50</v>
      </c>
      <c r="X257" s="31">
        <v>0.01</v>
      </c>
      <c r="Y257" s="31" t="s">
        <v>35</v>
      </c>
      <c r="Z257" s="31" t="s">
        <v>20</v>
      </c>
      <c r="AA257" s="31">
        <v>12</v>
      </c>
      <c r="AB257" s="32">
        <v>1</v>
      </c>
      <c r="AC257" s="33">
        <v>1.4E-2</v>
      </c>
      <c r="AD257" s="31" t="s">
        <v>3214</v>
      </c>
      <c r="AE257" s="31" t="s">
        <v>79</v>
      </c>
      <c r="AF257" s="31" t="s">
        <v>40</v>
      </c>
      <c r="AG257" s="31">
        <v>0.01</v>
      </c>
      <c r="AH257" s="31">
        <v>11.99</v>
      </c>
      <c r="AI257" s="29" t="b">
        <f t="shared" si="118"/>
        <v>1</v>
      </c>
      <c r="AJ257" s="29" t="b">
        <f t="shared" si="99"/>
        <v>1</v>
      </c>
      <c r="AK257" s="29" t="b">
        <f t="shared" si="100"/>
        <v>1</v>
      </c>
      <c r="AL257" s="29" t="b">
        <f t="shared" si="101"/>
        <v>1</v>
      </c>
      <c r="AM257" s="29" t="b">
        <f t="shared" si="102"/>
        <v>1</v>
      </c>
      <c r="AN257" s="29" t="b">
        <f t="shared" si="103"/>
        <v>1</v>
      </c>
      <c r="AO257" s="29" t="b">
        <f t="shared" si="104"/>
        <v>1</v>
      </c>
      <c r="AP257" s="29" t="b">
        <f t="shared" si="105"/>
        <v>1</v>
      </c>
      <c r="AQ257" s="29" t="b">
        <f t="shared" si="106"/>
        <v>1</v>
      </c>
      <c r="AR257" s="29" t="b">
        <f t="shared" si="107"/>
        <v>1</v>
      </c>
      <c r="AS257" s="29" t="b">
        <f t="shared" si="108"/>
        <v>1</v>
      </c>
      <c r="AT257" s="29" t="b">
        <f t="shared" si="109"/>
        <v>1</v>
      </c>
      <c r="AU257" s="29" t="b">
        <f t="shared" si="110"/>
        <v>1</v>
      </c>
      <c r="AV257" s="29" t="b">
        <f t="shared" si="111"/>
        <v>1</v>
      </c>
      <c r="AW257" s="29" t="s">
        <v>3414</v>
      </c>
      <c r="AX257" s="29" t="s">
        <v>3767</v>
      </c>
      <c r="AY257" s="29" t="s">
        <v>3282</v>
      </c>
    </row>
    <row r="258" spans="1:51" ht="45" customHeight="1" x14ac:dyDescent="0.25">
      <c r="A258" s="29">
        <f t="shared" si="112"/>
        <v>256</v>
      </c>
      <c r="B258" s="9">
        <v>1</v>
      </c>
      <c r="C258" s="10" t="s">
        <v>50</v>
      </c>
      <c r="D258" s="10"/>
      <c r="E258" s="10" t="s">
        <v>20</v>
      </c>
      <c r="F258" s="10">
        <v>24</v>
      </c>
      <c r="G258" s="10">
        <v>1</v>
      </c>
      <c r="H258" s="11">
        <v>0.01</v>
      </c>
      <c r="I258" s="10">
        <f t="shared" si="119"/>
        <v>1</v>
      </c>
      <c r="J258" s="10" t="str">
        <f t="shared" si="120"/>
        <v>isoprenaline</v>
      </c>
      <c r="K258" s="10">
        <v>0.01</v>
      </c>
      <c r="L258" s="12" t="s">
        <v>35</v>
      </c>
      <c r="M258" s="12" t="s">
        <v>20</v>
      </c>
      <c r="N258" s="10">
        <f t="shared" si="121"/>
        <v>24</v>
      </c>
      <c r="O258" s="16">
        <f t="shared" si="122"/>
        <v>1</v>
      </c>
      <c r="P258" s="17">
        <v>6.8999999999999999E-3</v>
      </c>
      <c r="Q258" s="12" t="s">
        <v>3214</v>
      </c>
      <c r="R258" s="12" t="s">
        <v>79</v>
      </c>
      <c r="S258" s="12" t="s">
        <v>38</v>
      </c>
      <c r="T258" s="15">
        <v>0.01</v>
      </c>
      <c r="U258" s="12">
        <v>23.99</v>
      </c>
      <c r="V258" s="30">
        <v>1</v>
      </c>
      <c r="W258" s="31" t="s">
        <v>50</v>
      </c>
      <c r="X258" s="31">
        <v>0.01</v>
      </c>
      <c r="Y258" s="31" t="s">
        <v>35</v>
      </c>
      <c r="Z258" s="31" t="s">
        <v>20</v>
      </c>
      <c r="AA258" s="31">
        <v>24</v>
      </c>
      <c r="AB258" s="32">
        <v>1</v>
      </c>
      <c r="AC258" s="33">
        <v>6.8999999999999999E-3</v>
      </c>
      <c r="AD258" s="31" t="s">
        <v>3214</v>
      </c>
      <c r="AE258" s="31" t="s">
        <v>79</v>
      </c>
      <c r="AF258" s="31" t="s">
        <v>38</v>
      </c>
      <c r="AG258" s="31">
        <v>0.01</v>
      </c>
      <c r="AH258" s="31">
        <v>23.99</v>
      </c>
      <c r="AI258" s="29" t="b">
        <f t="shared" si="118"/>
        <v>1</v>
      </c>
      <c r="AJ258" s="29" t="b">
        <f t="shared" si="99"/>
        <v>1</v>
      </c>
      <c r="AK258" s="29" t="b">
        <f t="shared" si="100"/>
        <v>1</v>
      </c>
      <c r="AL258" s="29" t="b">
        <f t="shared" si="101"/>
        <v>1</v>
      </c>
      <c r="AM258" s="29" t="b">
        <f t="shared" si="102"/>
        <v>1</v>
      </c>
      <c r="AN258" s="29" t="b">
        <f t="shared" si="103"/>
        <v>1</v>
      </c>
      <c r="AO258" s="29" t="b">
        <f t="shared" si="104"/>
        <v>1</v>
      </c>
      <c r="AP258" s="29" t="b">
        <f t="shared" si="105"/>
        <v>1</v>
      </c>
      <c r="AQ258" s="29" t="b">
        <f t="shared" si="106"/>
        <v>1</v>
      </c>
      <c r="AR258" s="29" t="b">
        <f t="shared" si="107"/>
        <v>1</v>
      </c>
      <c r="AS258" s="29" t="b">
        <f t="shared" si="108"/>
        <v>1</v>
      </c>
      <c r="AT258" s="29" t="b">
        <f t="shared" si="109"/>
        <v>1</v>
      </c>
      <c r="AU258" s="29" t="b">
        <f t="shared" si="110"/>
        <v>1</v>
      </c>
      <c r="AV258" s="29" t="b">
        <f t="shared" si="111"/>
        <v>1</v>
      </c>
      <c r="AW258" s="29" t="s">
        <v>3415</v>
      </c>
      <c r="AX258" s="29" t="s">
        <v>3768</v>
      </c>
      <c r="AY258" s="29" t="s">
        <v>3282</v>
      </c>
    </row>
    <row r="259" spans="1:51" ht="45" customHeight="1" x14ac:dyDescent="0.25">
      <c r="A259" s="29">
        <f t="shared" si="112"/>
        <v>257</v>
      </c>
      <c r="B259" s="9">
        <v>1</v>
      </c>
      <c r="C259" s="10" t="s">
        <v>50</v>
      </c>
      <c r="D259" s="10"/>
      <c r="E259" s="10"/>
      <c r="F259" s="10">
        <v>24</v>
      </c>
      <c r="G259" s="10">
        <v>1</v>
      </c>
      <c r="H259" s="11">
        <v>0.01</v>
      </c>
      <c r="I259" s="10">
        <f t="shared" si="119"/>
        <v>1</v>
      </c>
      <c r="J259" s="10" t="str">
        <f t="shared" si="120"/>
        <v>isoprenaline</v>
      </c>
      <c r="K259" s="10">
        <v>0.01</v>
      </c>
      <c r="L259" s="12" t="s">
        <v>35</v>
      </c>
      <c r="M259" s="12" t="s">
        <v>36</v>
      </c>
      <c r="N259" s="10">
        <f t="shared" si="121"/>
        <v>24</v>
      </c>
      <c r="O259" s="16">
        <f t="shared" si="122"/>
        <v>1</v>
      </c>
      <c r="P259" s="17">
        <v>6.8999999999999999E-3</v>
      </c>
      <c r="Q259" s="12" t="s">
        <v>3214</v>
      </c>
      <c r="R259" s="12" t="s">
        <v>79</v>
      </c>
      <c r="S259" s="12" t="s">
        <v>38</v>
      </c>
      <c r="T259" s="15">
        <v>0.01</v>
      </c>
      <c r="U259" s="12">
        <v>23.99</v>
      </c>
      <c r="V259" s="30">
        <v>1</v>
      </c>
      <c r="W259" s="31" t="s">
        <v>50</v>
      </c>
      <c r="X259" s="31">
        <v>0.01</v>
      </c>
      <c r="Y259" s="31" t="s">
        <v>35</v>
      </c>
      <c r="Z259" s="31" t="s">
        <v>36</v>
      </c>
      <c r="AA259" s="31">
        <v>24</v>
      </c>
      <c r="AB259" s="32">
        <v>1</v>
      </c>
      <c r="AC259" s="33">
        <v>6.8999999999999999E-3</v>
      </c>
      <c r="AD259" s="31" t="s">
        <v>3214</v>
      </c>
      <c r="AE259" s="31" t="s">
        <v>79</v>
      </c>
      <c r="AF259" s="31" t="s">
        <v>38</v>
      </c>
      <c r="AG259" s="31">
        <v>0.01</v>
      </c>
      <c r="AH259" s="31">
        <v>23.99</v>
      </c>
      <c r="AI259" s="29" t="b">
        <f t="shared" si="118"/>
        <v>1</v>
      </c>
      <c r="AJ259" s="29" t="b">
        <f t="shared" ref="AJ259:AJ322" si="124">I259=V259</f>
        <v>1</v>
      </c>
      <c r="AK259" s="29" t="b">
        <f t="shared" ref="AK259:AK322" si="125">J259=W259</f>
        <v>1</v>
      </c>
      <c r="AL259" s="29" t="b">
        <f t="shared" ref="AL259:AL322" si="126">K259=X259</f>
        <v>1</v>
      </c>
      <c r="AM259" s="29" t="b">
        <f t="shared" ref="AM259:AM322" si="127">L259=Y259</f>
        <v>1</v>
      </c>
      <c r="AN259" s="29" t="b">
        <f t="shared" ref="AN259:AN322" si="128">M259=Z259</f>
        <v>1</v>
      </c>
      <c r="AO259" s="29" t="b">
        <f t="shared" ref="AO259:AO322" si="129">N259=AA259</f>
        <v>1</v>
      </c>
      <c r="AP259" s="29" t="b">
        <f t="shared" ref="AP259:AP322" si="130">O259=AB259</f>
        <v>1</v>
      </c>
      <c r="AQ259" s="29" t="b">
        <f t="shared" ref="AQ259:AQ322" si="131">P259=AC259</f>
        <v>1</v>
      </c>
      <c r="AR259" s="29" t="b">
        <f t="shared" ref="AR259:AR322" si="132">Q259=AD259</f>
        <v>1</v>
      </c>
      <c r="AS259" s="29" t="b">
        <f t="shared" ref="AS259:AS322" si="133">R259=AE259</f>
        <v>1</v>
      </c>
      <c r="AT259" s="29" t="b">
        <f t="shared" ref="AT259:AT322" si="134">S259=AF259</f>
        <v>1</v>
      </c>
      <c r="AU259" s="29" t="b">
        <f t="shared" ref="AU259:AU322" si="135">T259=AG259</f>
        <v>1</v>
      </c>
      <c r="AV259" s="29" t="b">
        <f t="shared" ref="AV259:AV322" si="136">U259=AH259</f>
        <v>1</v>
      </c>
      <c r="AW259" s="29" t="s">
        <v>3416</v>
      </c>
      <c r="AX259" s="29" t="s">
        <v>3769</v>
      </c>
      <c r="AY259" s="29" t="s">
        <v>3282</v>
      </c>
    </row>
    <row r="260" spans="1:51" ht="45" customHeight="1" x14ac:dyDescent="0.25">
      <c r="A260" s="29">
        <f t="shared" si="112"/>
        <v>258</v>
      </c>
      <c r="B260" s="9">
        <v>0.5</v>
      </c>
      <c r="C260" s="10" t="s">
        <v>50</v>
      </c>
      <c r="D260" s="10"/>
      <c r="E260" s="10"/>
      <c r="F260" s="10"/>
      <c r="G260" s="10"/>
      <c r="H260" s="11">
        <v>0.01</v>
      </c>
      <c r="I260" s="10">
        <f t="shared" si="119"/>
        <v>0.5</v>
      </c>
      <c r="J260" s="10" t="str">
        <f t="shared" si="120"/>
        <v>isoprenaline</v>
      </c>
      <c r="K260" s="10">
        <v>0.01</v>
      </c>
      <c r="L260" s="12" t="s">
        <v>35</v>
      </c>
      <c r="M260" s="12" t="s">
        <v>36</v>
      </c>
      <c r="N260" s="10">
        <f t="shared" si="121"/>
        <v>12</v>
      </c>
      <c r="O260" s="16">
        <f t="shared" si="122"/>
        <v>0.5</v>
      </c>
      <c r="P260" s="17">
        <v>1.4E-2</v>
      </c>
      <c r="Q260" s="12" t="s">
        <v>3214</v>
      </c>
      <c r="R260" s="12" t="s">
        <v>79</v>
      </c>
      <c r="S260" s="12" t="s">
        <v>38</v>
      </c>
      <c r="T260" s="15">
        <v>0.01</v>
      </c>
      <c r="U260" s="12">
        <v>11.99</v>
      </c>
      <c r="V260" s="30">
        <v>0.5</v>
      </c>
      <c r="W260" s="31" t="s">
        <v>50</v>
      </c>
      <c r="X260" s="31">
        <v>0.01</v>
      </c>
      <c r="Y260" s="31" t="s">
        <v>35</v>
      </c>
      <c r="Z260" s="31" t="s">
        <v>36</v>
      </c>
      <c r="AA260" s="31">
        <v>12</v>
      </c>
      <c r="AB260" s="32">
        <v>0.5</v>
      </c>
      <c r="AC260" s="33">
        <v>1.4E-2</v>
      </c>
      <c r="AD260" s="31" t="s">
        <v>3214</v>
      </c>
      <c r="AE260" s="31" t="s">
        <v>79</v>
      </c>
      <c r="AF260" s="31" t="s">
        <v>38</v>
      </c>
      <c r="AG260" s="31">
        <v>0.01</v>
      </c>
      <c r="AH260" s="31">
        <v>11.99</v>
      </c>
      <c r="AI260" s="29" t="b">
        <f t="shared" si="118"/>
        <v>1</v>
      </c>
      <c r="AJ260" s="29" t="b">
        <f t="shared" si="124"/>
        <v>1</v>
      </c>
      <c r="AK260" s="29" t="b">
        <f t="shared" si="125"/>
        <v>1</v>
      </c>
      <c r="AL260" s="29" t="b">
        <f t="shared" si="126"/>
        <v>1</v>
      </c>
      <c r="AM260" s="29" t="b">
        <f t="shared" si="127"/>
        <v>1</v>
      </c>
      <c r="AN260" s="29" t="b">
        <f t="shared" si="128"/>
        <v>1</v>
      </c>
      <c r="AO260" s="29" t="b">
        <f t="shared" si="129"/>
        <v>1</v>
      </c>
      <c r="AP260" s="29" t="b">
        <f t="shared" si="130"/>
        <v>1</v>
      </c>
      <c r="AQ260" s="29" t="b">
        <f t="shared" si="131"/>
        <v>1</v>
      </c>
      <c r="AR260" s="29" t="b">
        <f t="shared" si="132"/>
        <v>1</v>
      </c>
      <c r="AS260" s="29" t="b">
        <f t="shared" si="133"/>
        <v>1</v>
      </c>
      <c r="AT260" s="29" t="b">
        <f t="shared" si="134"/>
        <v>1</v>
      </c>
      <c r="AU260" s="29" t="b">
        <f t="shared" si="135"/>
        <v>1</v>
      </c>
      <c r="AV260" s="29" t="b">
        <f t="shared" si="136"/>
        <v>1</v>
      </c>
      <c r="AW260" s="29" t="s">
        <v>3417</v>
      </c>
      <c r="AX260" s="29" t="s">
        <v>3770</v>
      </c>
      <c r="AY260" s="29" t="s">
        <v>3282</v>
      </c>
    </row>
    <row r="261" spans="1:51" ht="45" customHeight="1" x14ac:dyDescent="0.25">
      <c r="A261" s="29">
        <f t="shared" ref="A261:A324" si="137">A260+1</f>
        <v>259</v>
      </c>
      <c r="B261" s="9">
        <v>5</v>
      </c>
      <c r="C261" s="10" t="s">
        <v>50</v>
      </c>
      <c r="D261" s="10"/>
      <c r="E261" s="10"/>
      <c r="F261" s="10"/>
      <c r="G261" s="10"/>
      <c r="H261" s="11">
        <v>0.01</v>
      </c>
      <c r="I261" s="10">
        <f t="shared" si="119"/>
        <v>5</v>
      </c>
      <c r="J261" s="10" t="str">
        <f t="shared" si="120"/>
        <v>isoprenaline</v>
      </c>
      <c r="K261" s="10">
        <v>7.0000000000000007E-2</v>
      </c>
      <c r="L261" s="12" t="s">
        <v>35</v>
      </c>
      <c r="M261" s="12" t="s">
        <v>36</v>
      </c>
      <c r="N261" s="10">
        <f t="shared" si="121"/>
        <v>12</v>
      </c>
      <c r="O261" s="16">
        <f t="shared" si="122"/>
        <v>0.5</v>
      </c>
      <c r="P261" s="17">
        <v>9.7000000000000003E-3</v>
      </c>
      <c r="Q261" s="12" t="s">
        <v>3214</v>
      </c>
      <c r="R261" s="12" t="s">
        <v>79</v>
      </c>
      <c r="S261" s="12" t="s">
        <v>38</v>
      </c>
      <c r="T261" s="15">
        <v>7.0000000000000007E-2</v>
      </c>
      <c r="U261" s="12">
        <v>11.93</v>
      </c>
      <c r="V261" s="30">
        <v>5</v>
      </c>
      <c r="W261" s="31" t="s">
        <v>50</v>
      </c>
      <c r="X261" s="31">
        <v>0.01</v>
      </c>
      <c r="Y261" s="31" t="s">
        <v>35</v>
      </c>
      <c r="Z261" s="31" t="s">
        <v>36</v>
      </c>
      <c r="AA261" s="31">
        <v>12</v>
      </c>
      <c r="AB261" s="32">
        <v>0.5</v>
      </c>
      <c r="AC261" s="33">
        <v>1.4E-3</v>
      </c>
      <c r="AD261" s="31" t="s">
        <v>3214</v>
      </c>
      <c r="AE261" s="31" t="s">
        <v>79</v>
      </c>
      <c r="AF261" s="31" t="s">
        <v>38</v>
      </c>
      <c r="AG261" s="31">
        <v>0.01</v>
      </c>
      <c r="AH261" s="31">
        <v>11.99</v>
      </c>
      <c r="AI261" s="29" t="b">
        <f t="shared" si="118"/>
        <v>0</v>
      </c>
      <c r="AJ261" s="29" t="b">
        <f t="shared" si="124"/>
        <v>1</v>
      </c>
      <c r="AK261" s="29" t="b">
        <f t="shared" si="125"/>
        <v>1</v>
      </c>
      <c r="AL261" s="29" t="b">
        <f t="shared" si="126"/>
        <v>0</v>
      </c>
      <c r="AM261" s="29" t="b">
        <f t="shared" si="127"/>
        <v>1</v>
      </c>
      <c r="AN261" s="29" t="b">
        <f t="shared" si="128"/>
        <v>1</v>
      </c>
      <c r="AO261" s="29" t="b">
        <f t="shared" si="129"/>
        <v>1</v>
      </c>
      <c r="AP261" s="29" t="b">
        <f t="shared" si="130"/>
        <v>1</v>
      </c>
      <c r="AQ261" s="29" t="b">
        <f t="shared" si="131"/>
        <v>0</v>
      </c>
      <c r="AR261" s="29" t="b">
        <f t="shared" si="132"/>
        <v>1</v>
      </c>
      <c r="AS261" s="29" t="b">
        <f t="shared" si="133"/>
        <v>1</v>
      </c>
      <c r="AT261" s="29" t="b">
        <f t="shared" si="134"/>
        <v>1</v>
      </c>
      <c r="AU261" s="29" t="b">
        <f t="shared" si="135"/>
        <v>0</v>
      </c>
      <c r="AV261" s="29" t="b">
        <f t="shared" si="136"/>
        <v>0</v>
      </c>
      <c r="AW261" s="29" t="s">
        <v>3771</v>
      </c>
      <c r="AX261" s="29" t="s">
        <v>3772</v>
      </c>
      <c r="AY261" s="29" t="s">
        <v>3282</v>
      </c>
    </row>
    <row r="262" spans="1:51" ht="45" customHeight="1" x14ac:dyDescent="0.25">
      <c r="A262" s="29">
        <f t="shared" si="137"/>
        <v>260</v>
      </c>
      <c r="B262" s="9">
        <v>0.5</v>
      </c>
      <c r="C262" s="10" t="s">
        <v>50</v>
      </c>
      <c r="D262" s="10">
        <v>7.1999999999999998E-3</v>
      </c>
      <c r="E262" s="10"/>
      <c r="F262" s="10"/>
      <c r="G262" s="10"/>
      <c r="H262" s="11" t="s">
        <v>3222</v>
      </c>
      <c r="I262" s="10">
        <f t="shared" si="119"/>
        <v>0.5</v>
      </c>
      <c r="J262" s="10" t="str">
        <f t="shared" si="120"/>
        <v>isoprenaline</v>
      </c>
      <c r="K262" s="10">
        <f t="shared" si="123"/>
        <v>7.1999999999999998E-3</v>
      </c>
      <c r="L262" s="12" t="s">
        <v>35</v>
      </c>
      <c r="M262" s="12" t="s">
        <v>36</v>
      </c>
      <c r="N262" s="10">
        <f t="shared" si="121"/>
        <v>12</v>
      </c>
      <c r="O262" s="16">
        <f t="shared" si="122"/>
        <v>0.5</v>
      </c>
      <c r="P262" s="17">
        <v>0.01</v>
      </c>
      <c r="Q262" s="12" t="s">
        <v>3214</v>
      </c>
      <c r="R262" s="12" t="s">
        <v>79</v>
      </c>
      <c r="S262" s="12" t="s">
        <v>38</v>
      </c>
      <c r="T262" s="15">
        <v>0.01</v>
      </c>
      <c r="U262" s="12">
        <v>11.99</v>
      </c>
      <c r="V262" s="30">
        <v>0.5</v>
      </c>
      <c r="W262" s="31" t="s">
        <v>50</v>
      </c>
      <c r="X262" s="31">
        <v>0.01</v>
      </c>
      <c r="Y262" s="31" t="s">
        <v>35</v>
      </c>
      <c r="Z262" s="31" t="s">
        <v>36</v>
      </c>
      <c r="AA262" s="31">
        <v>12</v>
      </c>
      <c r="AB262" s="32">
        <v>0.5</v>
      </c>
      <c r="AC262" s="33">
        <v>1.4E-2</v>
      </c>
      <c r="AD262" s="31" t="s">
        <v>3214</v>
      </c>
      <c r="AE262" s="31" t="s">
        <v>79</v>
      </c>
      <c r="AF262" s="31" t="s">
        <v>38</v>
      </c>
      <c r="AG262" s="31">
        <v>0.01</v>
      </c>
      <c r="AH262" s="31">
        <v>11.99</v>
      </c>
      <c r="AI262" s="29" t="b">
        <f t="shared" si="118"/>
        <v>0</v>
      </c>
      <c r="AJ262" s="29" t="b">
        <f t="shared" si="124"/>
        <v>1</v>
      </c>
      <c r="AK262" s="29" t="b">
        <f t="shared" si="125"/>
        <v>1</v>
      </c>
      <c r="AL262" s="29" t="b">
        <f t="shared" si="126"/>
        <v>0</v>
      </c>
      <c r="AM262" s="29" t="b">
        <f t="shared" si="127"/>
        <v>1</v>
      </c>
      <c r="AN262" s="29" t="b">
        <f t="shared" si="128"/>
        <v>1</v>
      </c>
      <c r="AO262" s="29" t="b">
        <f t="shared" si="129"/>
        <v>1</v>
      </c>
      <c r="AP262" s="29" t="b">
        <f t="shared" si="130"/>
        <v>1</v>
      </c>
      <c r="AQ262" s="29" t="b">
        <f t="shared" si="131"/>
        <v>0</v>
      </c>
      <c r="AR262" s="29" t="b">
        <f t="shared" si="132"/>
        <v>1</v>
      </c>
      <c r="AS262" s="29" t="b">
        <f t="shared" si="133"/>
        <v>1</v>
      </c>
      <c r="AT262" s="29" t="b">
        <f t="shared" si="134"/>
        <v>1</v>
      </c>
      <c r="AU262" s="29" t="b">
        <f t="shared" si="135"/>
        <v>1</v>
      </c>
      <c r="AV262" s="29" t="b">
        <f t="shared" si="136"/>
        <v>1</v>
      </c>
      <c r="AW262" s="29" t="s">
        <v>3417</v>
      </c>
      <c r="AX262" s="29" t="s">
        <v>3770</v>
      </c>
      <c r="AY262" s="29" t="s">
        <v>3282</v>
      </c>
    </row>
    <row r="263" spans="1:51" ht="45" customHeight="1" x14ac:dyDescent="0.25">
      <c r="A263" s="29">
        <f t="shared" si="137"/>
        <v>261</v>
      </c>
      <c r="B263" s="9">
        <v>5</v>
      </c>
      <c r="C263" s="10" t="s">
        <v>50</v>
      </c>
      <c r="D263" s="10">
        <v>10.8</v>
      </c>
      <c r="E263" s="10"/>
      <c r="F263" s="10"/>
      <c r="G263" s="10"/>
      <c r="H263" s="11" t="s">
        <v>3222</v>
      </c>
      <c r="I263" s="10">
        <f t="shared" si="119"/>
        <v>5</v>
      </c>
      <c r="J263" s="10" t="str">
        <f t="shared" si="120"/>
        <v>isoprenaline</v>
      </c>
      <c r="K263" s="10">
        <f t="shared" si="123"/>
        <v>10.8</v>
      </c>
      <c r="L263" s="12" t="s">
        <v>35</v>
      </c>
      <c r="M263" s="12" t="s">
        <v>36</v>
      </c>
      <c r="N263" s="10">
        <f t="shared" si="121"/>
        <v>12</v>
      </c>
      <c r="O263" s="16">
        <f t="shared" si="122"/>
        <v>0.5</v>
      </c>
      <c r="P263" s="17">
        <v>1.5</v>
      </c>
      <c r="Q263" s="12" t="s">
        <v>3214</v>
      </c>
      <c r="R263" s="12" t="s">
        <v>79</v>
      </c>
      <c r="S263" s="12" t="s">
        <v>38</v>
      </c>
      <c r="T263" s="15">
        <f>K263/1</f>
        <v>10.8</v>
      </c>
      <c r="U263" s="12">
        <v>1.1999999999999991</v>
      </c>
      <c r="V263" s="30">
        <v>5</v>
      </c>
      <c r="W263" s="31" t="s">
        <v>50</v>
      </c>
      <c r="X263" s="31">
        <v>11</v>
      </c>
      <c r="Y263" s="31" t="s">
        <v>35</v>
      </c>
      <c r="Z263" s="31" t="s">
        <v>36</v>
      </c>
      <c r="AA263" s="31">
        <v>12</v>
      </c>
      <c r="AB263" s="32">
        <v>0.5</v>
      </c>
      <c r="AC263" s="33">
        <v>1.5</v>
      </c>
      <c r="AD263" s="31" t="s">
        <v>3214</v>
      </c>
      <c r="AE263" s="31" t="s">
        <v>79</v>
      </c>
      <c r="AF263" s="31" t="s">
        <v>38</v>
      </c>
      <c r="AG263" s="31">
        <v>11</v>
      </c>
      <c r="AH263" s="31">
        <v>1</v>
      </c>
      <c r="AI263" s="29" t="b">
        <f t="shared" si="118"/>
        <v>0</v>
      </c>
      <c r="AJ263" s="29" t="b">
        <f t="shared" si="124"/>
        <v>1</v>
      </c>
      <c r="AK263" s="29" t="b">
        <f t="shared" si="125"/>
        <v>1</v>
      </c>
      <c r="AL263" s="29" t="b">
        <f t="shared" si="126"/>
        <v>0</v>
      </c>
      <c r="AM263" s="29" t="b">
        <f t="shared" si="127"/>
        <v>1</v>
      </c>
      <c r="AN263" s="29" t="b">
        <f t="shared" si="128"/>
        <v>1</v>
      </c>
      <c r="AO263" s="29" t="b">
        <f t="shared" si="129"/>
        <v>1</v>
      </c>
      <c r="AP263" s="29" t="b">
        <f t="shared" si="130"/>
        <v>1</v>
      </c>
      <c r="AQ263" s="29" t="b">
        <f t="shared" si="131"/>
        <v>1</v>
      </c>
      <c r="AR263" s="29" t="b">
        <f t="shared" si="132"/>
        <v>1</v>
      </c>
      <c r="AS263" s="29" t="b">
        <f t="shared" si="133"/>
        <v>1</v>
      </c>
      <c r="AT263" s="29" t="b">
        <f t="shared" si="134"/>
        <v>1</v>
      </c>
      <c r="AU263" s="29" t="b">
        <f t="shared" si="135"/>
        <v>0</v>
      </c>
      <c r="AV263" s="29" t="b">
        <f t="shared" si="136"/>
        <v>0</v>
      </c>
      <c r="AW263" s="29" t="s">
        <v>3484</v>
      </c>
      <c r="AX263" s="29" t="s">
        <v>3773</v>
      </c>
      <c r="AY263" s="29" t="s">
        <v>3283</v>
      </c>
    </row>
    <row r="264" spans="1:51" ht="45" customHeight="1" x14ac:dyDescent="0.25">
      <c r="A264" s="29">
        <f t="shared" si="137"/>
        <v>262</v>
      </c>
      <c r="B264" s="9">
        <v>1</v>
      </c>
      <c r="C264" s="10" t="s">
        <v>80</v>
      </c>
      <c r="D264" s="10"/>
      <c r="E264" s="10"/>
      <c r="F264" s="10"/>
      <c r="G264" s="10"/>
      <c r="H264" s="11">
        <v>0.25</v>
      </c>
      <c r="I264" s="10">
        <f t="shared" si="119"/>
        <v>1</v>
      </c>
      <c r="J264" s="10" t="str">
        <f t="shared" si="120"/>
        <v>labetalol</v>
      </c>
      <c r="K264" s="10">
        <f>IF(D264="",6,D264)</f>
        <v>6</v>
      </c>
      <c r="L264" s="12" t="s">
        <v>35</v>
      </c>
      <c r="M264" s="12" t="s">
        <v>36</v>
      </c>
      <c r="N264" s="10">
        <f t="shared" si="121"/>
        <v>12</v>
      </c>
      <c r="O264" s="16">
        <f t="shared" si="122"/>
        <v>0.5</v>
      </c>
      <c r="P264" s="17">
        <v>0.25</v>
      </c>
      <c r="Q264" s="12" t="s">
        <v>3218</v>
      </c>
      <c r="R264" s="12" t="s">
        <v>81</v>
      </c>
      <c r="S264" s="12" t="s">
        <v>38</v>
      </c>
      <c r="T264" s="15">
        <f t="shared" ref="T264:T283" si="138">K264/5</f>
        <v>1.2</v>
      </c>
      <c r="U264" s="12">
        <v>10.8</v>
      </c>
      <c r="V264" s="30">
        <v>1</v>
      </c>
      <c r="W264" s="31" t="s">
        <v>80</v>
      </c>
      <c r="X264" s="31">
        <v>0.5</v>
      </c>
      <c r="Y264" s="31" t="s">
        <v>35</v>
      </c>
      <c r="Z264" s="31" t="s">
        <v>36</v>
      </c>
      <c r="AA264" s="31">
        <v>12</v>
      </c>
      <c r="AB264" s="32">
        <v>0.5</v>
      </c>
      <c r="AC264" s="33">
        <v>2.1000000000000001E-2</v>
      </c>
      <c r="AD264" s="31" t="s">
        <v>3218</v>
      </c>
      <c r="AE264" s="31" t="s">
        <v>81</v>
      </c>
      <c r="AF264" s="31" t="s">
        <v>38</v>
      </c>
      <c r="AG264" s="31">
        <v>0.1</v>
      </c>
      <c r="AH264" s="31">
        <v>11.9</v>
      </c>
      <c r="AI264" s="29" t="b">
        <f t="shared" si="118"/>
        <v>0</v>
      </c>
      <c r="AJ264" s="29" t="b">
        <f t="shared" si="124"/>
        <v>1</v>
      </c>
      <c r="AK264" s="29" t="b">
        <f t="shared" si="125"/>
        <v>1</v>
      </c>
      <c r="AL264" s="29" t="b">
        <f t="shared" si="126"/>
        <v>0</v>
      </c>
      <c r="AM264" s="29" t="b">
        <f t="shared" si="127"/>
        <v>1</v>
      </c>
      <c r="AN264" s="29" t="b">
        <f t="shared" si="128"/>
        <v>1</v>
      </c>
      <c r="AO264" s="29" t="b">
        <f t="shared" si="129"/>
        <v>1</v>
      </c>
      <c r="AP264" s="29" t="b">
        <f t="shared" si="130"/>
        <v>1</v>
      </c>
      <c r="AQ264" s="29" t="b">
        <f t="shared" si="131"/>
        <v>0</v>
      </c>
      <c r="AR264" s="29" t="b">
        <f t="shared" si="132"/>
        <v>1</v>
      </c>
      <c r="AS264" s="29" t="b">
        <f t="shared" si="133"/>
        <v>1</v>
      </c>
      <c r="AT264" s="29" t="b">
        <f t="shared" si="134"/>
        <v>1</v>
      </c>
      <c r="AU264" s="29" t="b">
        <f t="shared" si="135"/>
        <v>0</v>
      </c>
      <c r="AV264" s="29" t="b">
        <f t="shared" si="136"/>
        <v>0</v>
      </c>
      <c r="AW264" s="29" t="s">
        <v>3774</v>
      </c>
      <c r="AX264" s="29" t="s">
        <v>3775</v>
      </c>
      <c r="AY264" s="29" t="s">
        <v>3284</v>
      </c>
    </row>
    <row r="265" spans="1:51" ht="45" customHeight="1" x14ac:dyDescent="0.25">
      <c r="A265" s="29">
        <f t="shared" si="137"/>
        <v>263</v>
      </c>
      <c r="B265" s="9">
        <v>1</v>
      </c>
      <c r="C265" s="10" t="s">
        <v>80</v>
      </c>
      <c r="D265" s="10">
        <v>5</v>
      </c>
      <c r="E265" s="10"/>
      <c r="F265" s="10"/>
      <c r="G265" s="10"/>
      <c r="H265" s="11" t="s">
        <v>3222</v>
      </c>
      <c r="I265" s="10">
        <f t="shared" si="119"/>
        <v>1</v>
      </c>
      <c r="J265" s="10" t="str">
        <f t="shared" si="120"/>
        <v>labetalol</v>
      </c>
      <c r="K265" s="10">
        <f t="shared" ref="K265:K283" si="139">IF(D265="",6,D265)</f>
        <v>5</v>
      </c>
      <c r="L265" s="12" t="s">
        <v>35</v>
      </c>
      <c r="M265" s="12" t="s">
        <v>36</v>
      </c>
      <c r="N265" s="10">
        <f t="shared" si="121"/>
        <v>12</v>
      </c>
      <c r="O265" s="16">
        <f t="shared" si="122"/>
        <v>0.5</v>
      </c>
      <c r="P265" s="17">
        <v>0.21</v>
      </c>
      <c r="Q265" s="12" t="s">
        <v>3218</v>
      </c>
      <c r="R265" s="12" t="s">
        <v>81</v>
      </c>
      <c r="S265" s="12" t="s">
        <v>38</v>
      </c>
      <c r="T265" s="15">
        <f t="shared" si="138"/>
        <v>1</v>
      </c>
      <c r="U265" s="12">
        <v>11</v>
      </c>
      <c r="V265" s="30">
        <v>1</v>
      </c>
      <c r="W265" s="31" t="s">
        <v>80</v>
      </c>
      <c r="X265" s="31">
        <v>5</v>
      </c>
      <c r="Y265" s="31" t="s">
        <v>35</v>
      </c>
      <c r="Z265" s="31" t="s">
        <v>36</v>
      </c>
      <c r="AA265" s="31">
        <v>12</v>
      </c>
      <c r="AB265" s="32">
        <v>0.5</v>
      </c>
      <c r="AC265" s="33">
        <v>0.21</v>
      </c>
      <c r="AD265" s="31" t="s">
        <v>3218</v>
      </c>
      <c r="AE265" s="31" t="s">
        <v>81</v>
      </c>
      <c r="AF265" s="31" t="s">
        <v>38</v>
      </c>
      <c r="AG265" s="31">
        <v>1</v>
      </c>
      <c r="AH265" s="31">
        <v>11</v>
      </c>
      <c r="AI265" s="29" t="b">
        <f t="shared" si="118"/>
        <v>1</v>
      </c>
      <c r="AJ265" s="29" t="b">
        <f t="shared" si="124"/>
        <v>1</v>
      </c>
      <c r="AK265" s="29" t="b">
        <f t="shared" si="125"/>
        <v>1</v>
      </c>
      <c r="AL265" s="29" t="b">
        <f t="shared" si="126"/>
        <v>1</v>
      </c>
      <c r="AM265" s="29" t="b">
        <f t="shared" si="127"/>
        <v>1</v>
      </c>
      <c r="AN265" s="29" t="b">
        <f t="shared" si="128"/>
        <v>1</v>
      </c>
      <c r="AO265" s="29" t="b">
        <f t="shared" si="129"/>
        <v>1</v>
      </c>
      <c r="AP265" s="29" t="b">
        <f t="shared" si="130"/>
        <v>1</v>
      </c>
      <c r="AQ265" s="29" t="b">
        <f t="shared" si="131"/>
        <v>1</v>
      </c>
      <c r="AR265" s="29" t="b">
        <f t="shared" si="132"/>
        <v>1</v>
      </c>
      <c r="AS265" s="29" t="b">
        <f t="shared" si="133"/>
        <v>1</v>
      </c>
      <c r="AT265" s="29" t="b">
        <f t="shared" si="134"/>
        <v>1</v>
      </c>
      <c r="AU265" s="29" t="b">
        <f t="shared" si="135"/>
        <v>1</v>
      </c>
      <c r="AV265" s="29" t="b">
        <f t="shared" si="136"/>
        <v>1</v>
      </c>
      <c r="AW265" s="29" t="s">
        <v>3285</v>
      </c>
      <c r="AX265" s="29" t="s">
        <v>3776</v>
      </c>
      <c r="AY265" s="29" t="s">
        <v>3284</v>
      </c>
    </row>
    <row r="266" spans="1:51" ht="45" customHeight="1" x14ac:dyDescent="0.25">
      <c r="A266" s="29">
        <f t="shared" si="137"/>
        <v>264</v>
      </c>
      <c r="B266" s="9">
        <v>1</v>
      </c>
      <c r="C266" s="10" t="s">
        <v>80</v>
      </c>
      <c r="D266" s="10">
        <v>5</v>
      </c>
      <c r="E266" s="10" t="s">
        <v>20</v>
      </c>
      <c r="F266" s="10"/>
      <c r="G266" s="10"/>
      <c r="H266" s="11" t="s">
        <v>3222</v>
      </c>
      <c r="I266" s="10">
        <f t="shared" si="119"/>
        <v>1</v>
      </c>
      <c r="J266" s="10" t="str">
        <f t="shared" si="120"/>
        <v>labetalol</v>
      </c>
      <c r="K266" s="10">
        <f t="shared" si="139"/>
        <v>5</v>
      </c>
      <c r="L266" s="12" t="s">
        <v>35</v>
      </c>
      <c r="M266" s="12" t="s">
        <v>20</v>
      </c>
      <c r="N266" s="10">
        <f t="shared" si="121"/>
        <v>12</v>
      </c>
      <c r="O266" s="16">
        <f t="shared" si="122"/>
        <v>0.5</v>
      </c>
      <c r="P266" s="17">
        <v>0.21</v>
      </c>
      <c r="Q266" s="12" t="s">
        <v>3218</v>
      </c>
      <c r="R266" s="12" t="s">
        <v>81</v>
      </c>
      <c r="S266" s="12" t="s">
        <v>38</v>
      </c>
      <c r="T266" s="15">
        <f t="shared" si="138"/>
        <v>1</v>
      </c>
      <c r="U266" s="12">
        <v>11</v>
      </c>
      <c r="V266" s="30">
        <v>1</v>
      </c>
      <c r="W266" s="31" t="s">
        <v>80</v>
      </c>
      <c r="X266" s="31">
        <v>5</v>
      </c>
      <c r="Y266" s="31" t="s">
        <v>35</v>
      </c>
      <c r="Z266" s="31" t="s">
        <v>20</v>
      </c>
      <c r="AA266" s="31">
        <v>12</v>
      </c>
      <c r="AB266" s="32">
        <v>0.5</v>
      </c>
      <c r="AC266" s="33">
        <v>0.21</v>
      </c>
      <c r="AD266" s="31" t="s">
        <v>3218</v>
      </c>
      <c r="AE266" s="31" t="s">
        <v>81</v>
      </c>
      <c r="AF266" s="31" t="s">
        <v>38</v>
      </c>
      <c r="AG266" s="31">
        <v>1</v>
      </c>
      <c r="AH266" s="31">
        <v>11</v>
      </c>
      <c r="AI266" s="29" t="b">
        <f t="shared" si="118"/>
        <v>1</v>
      </c>
      <c r="AJ266" s="29" t="b">
        <f t="shared" si="124"/>
        <v>1</v>
      </c>
      <c r="AK266" s="29" t="b">
        <f t="shared" si="125"/>
        <v>1</v>
      </c>
      <c r="AL266" s="29" t="b">
        <f t="shared" si="126"/>
        <v>1</v>
      </c>
      <c r="AM266" s="29" t="b">
        <f t="shared" si="127"/>
        <v>1</v>
      </c>
      <c r="AN266" s="29" t="b">
        <f t="shared" si="128"/>
        <v>1</v>
      </c>
      <c r="AO266" s="29" t="b">
        <f t="shared" si="129"/>
        <v>1</v>
      </c>
      <c r="AP266" s="29" t="b">
        <f t="shared" si="130"/>
        <v>1</v>
      </c>
      <c r="AQ266" s="29" t="b">
        <f t="shared" si="131"/>
        <v>1</v>
      </c>
      <c r="AR266" s="29" t="b">
        <f t="shared" si="132"/>
        <v>1</v>
      </c>
      <c r="AS266" s="29" t="b">
        <f t="shared" si="133"/>
        <v>1</v>
      </c>
      <c r="AT266" s="29" t="b">
        <f t="shared" si="134"/>
        <v>1</v>
      </c>
      <c r="AU266" s="29" t="b">
        <f t="shared" si="135"/>
        <v>1</v>
      </c>
      <c r="AV266" s="29" t="b">
        <f t="shared" si="136"/>
        <v>1</v>
      </c>
      <c r="AW266" s="29" t="s">
        <v>3286</v>
      </c>
      <c r="AX266" s="29" t="s">
        <v>3777</v>
      </c>
      <c r="AY266" s="29" t="s">
        <v>3284</v>
      </c>
    </row>
    <row r="267" spans="1:51" ht="45" customHeight="1" x14ac:dyDescent="0.25">
      <c r="A267" s="29">
        <f t="shared" si="137"/>
        <v>265</v>
      </c>
      <c r="B267" s="9">
        <v>1</v>
      </c>
      <c r="C267" s="10" t="s">
        <v>80</v>
      </c>
      <c r="D267" s="10">
        <v>5</v>
      </c>
      <c r="E267" s="10" t="s">
        <v>20</v>
      </c>
      <c r="F267" s="10"/>
      <c r="G267" s="10">
        <v>1</v>
      </c>
      <c r="H267" s="11" t="s">
        <v>3222</v>
      </c>
      <c r="I267" s="10">
        <f t="shared" si="119"/>
        <v>1</v>
      </c>
      <c r="J267" s="10" t="str">
        <f t="shared" si="120"/>
        <v>labetalol</v>
      </c>
      <c r="K267" s="10">
        <f t="shared" si="139"/>
        <v>5</v>
      </c>
      <c r="L267" s="12" t="s">
        <v>35</v>
      </c>
      <c r="M267" s="12" t="s">
        <v>20</v>
      </c>
      <c r="N267" s="10">
        <f t="shared" si="121"/>
        <v>12</v>
      </c>
      <c r="O267" s="16">
        <f t="shared" si="122"/>
        <v>1</v>
      </c>
      <c r="P267" s="17">
        <v>0.42</v>
      </c>
      <c r="Q267" s="12" t="s">
        <v>3218</v>
      </c>
      <c r="R267" s="12" t="s">
        <v>81</v>
      </c>
      <c r="S267" s="12" t="s">
        <v>40</v>
      </c>
      <c r="T267" s="15">
        <f t="shared" si="138"/>
        <v>1</v>
      </c>
      <c r="U267" s="12">
        <v>11</v>
      </c>
      <c r="V267" s="30">
        <v>1</v>
      </c>
      <c r="W267" s="31" t="s">
        <v>80</v>
      </c>
      <c r="X267" s="31">
        <v>5</v>
      </c>
      <c r="Y267" s="31" t="s">
        <v>35</v>
      </c>
      <c r="Z267" s="31" t="s">
        <v>20</v>
      </c>
      <c r="AA267" s="31">
        <v>12</v>
      </c>
      <c r="AB267" s="32">
        <v>1</v>
      </c>
      <c r="AC267" s="33">
        <v>0.42</v>
      </c>
      <c r="AD267" s="31" t="s">
        <v>3218</v>
      </c>
      <c r="AE267" s="31" t="s">
        <v>81</v>
      </c>
      <c r="AF267" s="31" t="s">
        <v>40</v>
      </c>
      <c r="AG267" s="31">
        <v>1</v>
      </c>
      <c r="AH267" s="31">
        <v>11</v>
      </c>
      <c r="AI267" s="29" t="b">
        <f t="shared" si="118"/>
        <v>1</v>
      </c>
      <c r="AJ267" s="29" t="b">
        <f t="shared" si="124"/>
        <v>1</v>
      </c>
      <c r="AK267" s="29" t="b">
        <f t="shared" si="125"/>
        <v>1</v>
      </c>
      <c r="AL267" s="29" t="b">
        <f t="shared" si="126"/>
        <v>1</v>
      </c>
      <c r="AM267" s="29" t="b">
        <f t="shared" si="127"/>
        <v>1</v>
      </c>
      <c r="AN267" s="29" t="b">
        <f t="shared" si="128"/>
        <v>1</v>
      </c>
      <c r="AO267" s="29" t="b">
        <f t="shared" si="129"/>
        <v>1</v>
      </c>
      <c r="AP267" s="29" t="b">
        <f t="shared" si="130"/>
        <v>1</v>
      </c>
      <c r="AQ267" s="29" t="b">
        <f t="shared" si="131"/>
        <v>1</v>
      </c>
      <c r="AR267" s="29" t="b">
        <f t="shared" si="132"/>
        <v>1</v>
      </c>
      <c r="AS267" s="29" t="b">
        <f t="shared" si="133"/>
        <v>1</v>
      </c>
      <c r="AT267" s="29" t="b">
        <f t="shared" si="134"/>
        <v>1</v>
      </c>
      <c r="AU267" s="29" t="b">
        <f t="shared" si="135"/>
        <v>1</v>
      </c>
      <c r="AV267" s="29" t="b">
        <f t="shared" si="136"/>
        <v>1</v>
      </c>
      <c r="AW267" s="29" t="s">
        <v>3287</v>
      </c>
      <c r="AX267" s="29" t="s">
        <v>3778</v>
      </c>
      <c r="AY267" s="29" t="s">
        <v>3284</v>
      </c>
    </row>
    <row r="268" spans="1:51" ht="45" customHeight="1" x14ac:dyDescent="0.25">
      <c r="A268" s="29">
        <f t="shared" si="137"/>
        <v>266</v>
      </c>
      <c r="B268" s="9">
        <v>1</v>
      </c>
      <c r="C268" s="10" t="s">
        <v>80</v>
      </c>
      <c r="D268" s="10">
        <v>5</v>
      </c>
      <c r="E268" s="10" t="s">
        <v>20</v>
      </c>
      <c r="F268" s="10">
        <v>24</v>
      </c>
      <c r="G268" s="10"/>
      <c r="H268" s="11" t="s">
        <v>3222</v>
      </c>
      <c r="I268" s="10">
        <f t="shared" si="119"/>
        <v>1</v>
      </c>
      <c r="J268" s="10" t="str">
        <f t="shared" si="120"/>
        <v>labetalol</v>
      </c>
      <c r="K268" s="10">
        <f t="shared" si="139"/>
        <v>5</v>
      </c>
      <c r="L268" s="12" t="s">
        <v>35</v>
      </c>
      <c r="M268" s="12" t="s">
        <v>20</v>
      </c>
      <c r="N268" s="10">
        <f t="shared" si="121"/>
        <v>24</v>
      </c>
      <c r="O268" s="16">
        <f t="shared" si="122"/>
        <v>0.5</v>
      </c>
      <c r="P268" s="17">
        <v>0.1</v>
      </c>
      <c r="Q268" s="12" t="s">
        <v>3218</v>
      </c>
      <c r="R268" s="12" t="s">
        <v>81</v>
      </c>
      <c r="S268" s="12" t="s">
        <v>39</v>
      </c>
      <c r="T268" s="15">
        <f t="shared" si="138"/>
        <v>1</v>
      </c>
      <c r="U268" s="12">
        <v>23</v>
      </c>
      <c r="V268" s="30">
        <v>1</v>
      </c>
      <c r="W268" s="31" t="s">
        <v>80</v>
      </c>
      <c r="X268" s="31">
        <v>5</v>
      </c>
      <c r="Y268" s="31" t="s">
        <v>35</v>
      </c>
      <c r="Z268" s="31" t="s">
        <v>20</v>
      </c>
      <c r="AA268" s="31">
        <v>24</v>
      </c>
      <c r="AB268" s="32">
        <v>0.5</v>
      </c>
      <c r="AC268" s="33">
        <v>0.1</v>
      </c>
      <c r="AD268" s="31" t="s">
        <v>3218</v>
      </c>
      <c r="AE268" s="31" t="s">
        <v>81</v>
      </c>
      <c r="AF268" s="31" t="s">
        <v>39</v>
      </c>
      <c r="AG268" s="31">
        <v>1</v>
      </c>
      <c r="AH268" s="31">
        <v>23</v>
      </c>
      <c r="AI268" s="29" t="b">
        <f t="shared" si="118"/>
        <v>1</v>
      </c>
      <c r="AJ268" s="29" t="b">
        <f t="shared" si="124"/>
        <v>1</v>
      </c>
      <c r="AK268" s="29" t="b">
        <f t="shared" si="125"/>
        <v>1</v>
      </c>
      <c r="AL268" s="29" t="b">
        <f t="shared" si="126"/>
        <v>1</v>
      </c>
      <c r="AM268" s="29" t="b">
        <f t="shared" si="127"/>
        <v>1</v>
      </c>
      <c r="AN268" s="29" t="b">
        <f t="shared" si="128"/>
        <v>1</v>
      </c>
      <c r="AO268" s="29" t="b">
        <f t="shared" si="129"/>
        <v>1</v>
      </c>
      <c r="AP268" s="29" t="b">
        <f t="shared" si="130"/>
        <v>1</v>
      </c>
      <c r="AQ268" s="29" t="b">
        <f t="shared" si="131"/>
        <v>1</v>
      </c>
      <c r="AR268" s="29" t="b">
        <f t="shared" si="132"/>
        <v>1</v>
      </c>
      <c r="AS268" s="29" t="b">
        <f t="shared" si="133"/>
        <v>1</v>
      </c>
      <c r="AT268" s="29" t="b">
        <f t="shared" si="134"/>
        <v>1</v>
      </c>
      <c r="AU268" s="29" t="b">
        <f t="shared" si="135"/>
        <v>1</v>
      </c>
      <c r="AV268" s="29" t="b">
        <f t="shared" si="136"/>
        <v>1</v>
      </c>
      <c r="AW268" s="29" t="s">
        <v>3288</v>
      </c>
      <c r="AX268" s="29" t="s">
        <v>3779</v>
      </c>
      <c r="AY268" s="29" t="s">
        <v>3284</v>
      </c>
    </row>
    <row r="269" spans="1:51" ht="45" customHeight="1" x14ac:dyDescent="0.25">
      <c r="A269" s="29">
        <f t="shared" si="137"/>
        <v>267</v>
      </c>
      <c r="B269" s="9">
        <v>1</v>
      </c>
      <c r="C269" s="10" t="s">
        <v>80</v>
      </c>
      <c r="D269" s="10">
        <v>5</v>
      </c>
      <c r="E269" s="10" t="s">
        <v>20</v>
      </c>
      <c r="F269" s="10">
        <v>24</v>
      </c>
      <c r="G269" s="10">
        <v>1</v>
      </c>
      <c r="H269" s="11" t="s">
        <v>3222</v>
      </c>
      <c r="I269" s="10">
        <f t="shared" si="119"/>
        <v>1</v>
      </c>
      <c r="J269" s="10" t="str">
        <f t="shared" si="120"/>
        <v>labetalol</v>
      </c>
      <c r="K269" s="10">
        <f t="shared" si="139"/>
        <v>5</v>
      </c>
      <c r="L269" s="12" t="s">
        <v>35</v>
      </c>
      <c r="M269" s="12" t="s">
        <v>20</v>
      </c>
      <c r="N269" s="10">
        <f t="shared" si="121"/>
        <v>24</v>
      </c>
      <c r="O269" s="16">
        <f t="shared" si="122"/>
        <v>1</v>
      </c>
      <c r="P269" s="17">
        <v>0.21</v>
      </c>
      <c r="Q269" s="12" t="s">
        <v>3218</v>
      </c>
      <c r="R269" s="12" t="s">
        <v>81</v>
      </c>
      <c r="S269" s="12" t="s">
        <v>38</v>
      </c>
      <c r="T269" s="15">
        <f t="shared" si="138"/>
        <v>1</v>
      </c>
      <c r="U269" s="12">
        <v>23</v>
      </c>
      <c r="V269" s="30">
        <v>1</v>
      </c>
      <c r="W269" s="31" t="s">
        <v>80</v>
      </c>
      <c r="X269" s="31">
        <v>5</v>
      </c>
      <c r="Y269" s="31" t="s">
        <v>35</v>
      </c>
      <c r="Z269" s="31" t="s">
        <v>20</v>
      </c>
      <c r="AA269" s="31">
        <v>24</v>
      </c>
      <c r="AB269" s="32">
        <v>1</v>
      </c>
      <c r="AC269" s="33">
        <v>0.21</v>
      </c>
      <c r="AD269" s="31" t="s">
        <v>3218</v>
      </c>
      <c r="AE269" s="31" t="s">
        <v>81</v>
      </c>
      <c r="AF269" s="31" t="s">
        <v>38</v>
      </c>
      <c r="AG269" s="31">
        <v>1</v>
      </c>
      <c r="AH269" s="31">
        <v>23</v>
      </c>
      <c r="AI269" s="29" t="b">
        <f t="shared" si="118"/>
        <v>1</v>
      </c>
      <c r="AJ269" s="29" t="b">
        <f t="shared" si="124"/>
        <v>1</v>
      </c>
      <c r="AK269" s="29" t="b">
        <f t="shared" si="125"/>
        <v>1</v>
      </c>
      <c r="AL269" s="29" t="b">
        <f t="shared" si="126"/>
        <v>1</v>
      </c>
      <c r="AM269" s="29" t="b">
        <f t="shared" si="127"/>
        <v>1</v>
      </c>
      <c r="AN269" s="29" t="b">
        <f t="shared" si="128"/>
        <v>1</v>
      </c>
      <c r="AO269" s="29" t="b">
        <f t="shared" si="129"/>
        <v>1</v>
      </c>
      <c r="AP269" s="29" t="b">
        <f t="shared" si="130"/>
        <v>1</v>
      </c>
      <c r="AQ269" s="29" t="b">
        <f t="shared" si="131"/>
        <v>1</v>
      </c>
      <c r="AR269" s="29" t="b">
        <f t="shared" si="132"/>
        <v>1</v>
      </c>
      <c r="AS269" s="29" t="b">
        <f t="shared" si="133"/>
        <v>1</v>
      </c>
      <c r="AT269" s="29" t="b">
        <f t="shared" si="134"/>
        <v>1</v>
      </c>
      <c r="AU269" s="29" t="b">
        <f t="shared" si="135"/>
        <v>1</v>
      </c>
      <c r="AV269" s="29" t="b">
        <f t="shared" si="136"/>
        <v>1</v>
      </c>
      <c r="AW269" s="29" t="s">
        <v>3289</v>
      </c>
      <c r="AX269" s="29" t="s">
        <v>3780</v>
      </c>
      <c r="AY269" s="29" t="s">
        <v>3284</v>
      </c>
    </row>
    <row r="270" spans="1:51" ht="45" customHeight="1" x14ac:dyDescent="0.25">
      <c r="A270" s="29">
        <f t="shared" si="137"/>
        <v>268</v>
      </c>
      <c r="B270" s="9">
        <v>1</v>
      </c>
      <c r="C270" s="10" t="s">
        <v>80</v>
      </c>
      <c r="D270" s="10"/>
      <c r="E270" s="10" t="s">
        <v>20</v>
      </c>
      <c r="F270" s="10"/>
      <c r="G270" s="10"/>
      <c r="H270" s="11">
        <v>0.25</v>
      </c>
      <c r="I270" s="10">
        <f t="shared" si="119"/>
        <v>1</v>
      </c>
      <c r="J270" s="10" t="str">
        <f t="shared" si="120"/>
        <v>labetalol</v>
      </c>
      <c r="K270" s="10">
        <f t="shared" si="139"/>
        <v>6</v>
      </c>
      <c r="L270" s="12" t="s">
        <v>35</v>
      </c>
      <c r="M270" s="12" t="s">
        <v>20</v>
      </c>
      <c r="N270" s="10">
        <f t="shared" si="121"/>
        <v>12</v>
      </c>
      <c r="O270" s="16">
        <f t="shared" si="122"/>
        <v>0.5</v>
      </c>
      <c r="P270" s="17">
        <v>0.25</v>
      </c>
      <c r="Q270" s="12" t="s">
        <v>3218</v>
      </c>
      <c r="R270" s="12" t="s">
        <v>81</v>
      </c>
      <c r="S270" s="12" t="s">
        <v>38</v>
      </c>
      <c r="T270" s="15">
        <f t="shared" si="138"/>
        <v>1.2</v>
      </c>
      <c r="U270" s="12">
        <v>10.8</v>
      </c>
      <c r="V270" s="30">
        <v>1</v>
      </c>
      <c r="W270" s="31" t="s">
        <v>80</v>
      </c>
      <c r="X270" s="31">
        <v>0.5</v>
      </c>
      <c r="Y270" s="31" t="s">
        <v>35</v>
      </c>
      <c r="Z270" s="31" t="s">
        <v>20</v>
      </c>
      <c r="AA270" s="31">
        <v>12</v>
      </c>
      <c r="AB270" s="32">
        <v>0.5</v>
      </c>
      <c r="AC270" s="33">
        <v>2.1000000000000001E-2</v>
      </c>
      <c r="AD270" s="31" t="s">
        <v>3218</v>
      </c>
      <c r="AE270" s="31" t="s">
        <v>81</v>
      </c>
      <c r="AF270" s="31" t="s">
        <v>38</v>
      </c>
      <c r="AG270" s="31">
        <v>0.1</v>
      </c>
      <c r="AH270" s="31">
        <v>11.9</v>
      </c>
      <c r="AI270" s="29" t="b">
        <f t="shared" si="118"/>
        <v>0</v>
      </c>
      <c r="AJ270" s="29" t="b">
        <f t="shared" si="124"/>
        <v>1</v>
      </c>
      <c r="AK270" s="29" t="b">
        <f t="shared" si="125"/>
        <v>1</v>
      </c>
      <c r="AL270" s="29" t="b">
        <f t="shared" si="126"/>
        <v>0</v>
      </c>
      <c r="AM270" s="29" t="b">
        <f t="shared" si="127"/>
        <v>1</v>
      </c>
      <c r="AN270" s="29" t="b">
        <f t="shared" si="128"/>
        <v>1</v>
      </c>
      <c r="AO270" s="29" t="b">
        <f t="shared" si="129"/>
        <v>1</v>
      </c>
      <c r="AP270" s="29" t="b">
        <f t="shared" si="130"/>
        <v>1</v>
      </c>
      <c r="AQ270" s="29" t="b">
        <f t="shared" si="131"/>
        <v>0</v>
      </c>
      <c r="AR270" s="29" t="b">
        <f t="shared" si="132"/>
        <v>1</v>
      </c>
      <c r="AS270" s="29" t="b">
        <f t="shared" si="133"/>
        <v>1</v>
      </c>
      <c r="AT270" s="29" t="b">
        <f t="shared" si="134"/>
        <v>1</v>
      </c>
      <c r="AU270" s="29" t="b">
        <f t="shared" si="135"/>
        <v>0</v>
      </c>
      <c r="AV270" s="29" t="b">
        <f t="shared" si="136"/>
        <v>0</v>
      </c>
      <c r="AW270" s="29" t="s">
        <v>3781</v>
      </c>
      <c r="AX270" s="29" t="s">
        <v>3782</v>
      </c>
      <c r="AY270" s="29" t="s">
        <v>3284</v>
      </c>
    </row>
    <row r="271" spans="1:51" ht="45" customHeight="1" x14ac:dyDescent="0.25">
      <c r="A271" s="29">
        <f t="shared" si="137"/>
        <v>269</v>
      </c>
      <c r="B271" s="9">
        <v>1</v>
      </c>
      <c r="C271" s="10" t="s">
        <v>80</v>
      </c>
      <c r="D271" s="10"/>
      <c r="E271" s="10"/>
      <c r="F271" s="10">
        <v>24</v>
      </c>
      <c r="G271" s="10"/>
      <c r="H271" s="11">
        <v>0.13</v>
      </c>
      <c r="I271" s="10">
        <f t="shared" si="119"/>
        <v>1</v>
      </c>
      <c r="J271" s="10" t="str">
        <f t="shared" si="120"/>
        <v>labetalol</v>
      </c>
      <c r="K271" s="10">
        <v>3.1</v>
      </c>
      <c r="L271" s="12" t="s">
        <v>35</v>
      </c>
      <c r="M271" s="12" t="s">
        <v>36</v>
      </c>
      <c r="N271" s="10">
        <f t="shared" si="121"/>
        <v>24</v>
      </c>
      <c r="O271" s="16">
        <f t="shared" si="122"/>
        <v>0.5</v>
      </c>
      <c r="P271" s="17">
        <v>6.5000000000000002E-2</v>
      </c>
      <c r="Q271" s="12" t="s">
        <v>3218</v>
      </c>
      <c r="R271" s="12" t="s">
        <v>81</v>
      </c>
      <c r="S271" s="12" t="s">
        <v>39</v>
      </c>
      <c r="T271" s="15">
        <f t="shared" si="138"/>
        <v>0.62</v>
      </c>
      <c r="U271" s="12">
        <v>23.38</v>
      </c>
      <c r="V271" s="30">
        <v>1</v>
      </c>
      <c r="W271" s="31" t="s">
        <v>80</v>
      </c>
      <c r="X271" s="31">
        <v>0.5</v>
      </c>
      <c r="Y271" s="31" t="s">
        <v>35</v>
      </c>
      <c r="Z271" s="31" t="s">
        <v>36</v>
      </c>
      <c r="AA271" s="31">
        <v>24</v>
      </c>
      <c r="AB271" s="32">
        <v>0.5</v>
      </c>
      <c r="AC271" s="33">
        <v>0.01</v>
      </c>
      <c r="AD271" s="31" t="s">
        <v>3218</v>
      </c>
      <c r="AE271" s="31" t="s">
        <v>81</v>
      </c>
      <c r="AF271" s="31" t="s">
        <v>39</v>
      </c>
      <c r="AG271" s="31">
        <v>0.1</v>
      </c>
      <c r="AH271" s="31">
        <v>23.9</v>
      </c>
      <c r="AI271" s="29" t="b">
        <f t="shared" si="118"/>
        <v>0</v>
      </c>
      <c r="AJ271" s="29" t="b">
        <f t="shared" si="124"/>
        <v>1</v>
      </c>
      <c r="AK271" s="29" t="b">
        <f t="shared" si="125"/>
        <v>1</v>
      </c>
      <c r="AL271" s="29" t="b">
        <f t="shared" si="126"/>
        <v>0</v>
      </c>
      <c r="AM271" s="29" t="b">
        <f t="shared" si="127"/>
        <v>1</v>
      </c>
      <c r="AN271" s="29" t="b">
        <f t="shared" si="128"/>
        <v>1</v>
      </c>
      <c r="AO271" s="29" t="b">
        <f t="shared" si="129"/>
        <v>1</v>
      </c>
      <c r="AP271" s="29" t="b">
        <f t="shared" si="130"/>
        <v>1</v>
      </c>
      <c r="AQ271" s="29" t="b">
        <f t="shared" si="131"/>
        <v>0</v>
      </c>
      <c r="AR271" s="29" t="b">
        <f t="shared" si="132"/>
        <v>1</v>
      </c>
      <c r="AS271" s="29" t="b">
        <f t="shared" si="133"/>
        <v>1</v>
      </c>
      <c r="AT271" s="29" t="b">
        <f t="shared" si="134"/>
        <v>1</v>
      </c>
      <c r="AU271" s="29" t="b">
        <f t="shared" si="135"/>
        <v>0</v>
      </c>
      <c r="AV271" s="29" t="b">
        <f t="shared" si="136"/>
        <v>0</v>
      </c>
      <c r="AW271" s="29" t="s">
        <v>3783</v>
      </c>
      <c r="AX271" s="29" t="s">
        <v>3784</v>
      </c>
      <c r="AY271" s="29" t="s">
        <v>3284</v>
      </c>
    </row>
    <row r="272" spans="1:51" ht="45" customHeight="1" x14ac:dyDescent="0.25">
      <c r="A272" s="29">
        <f t="shared" si="137"/>
        <v>270</v>
      </c>
      <c r="B272" s="9">
        <v>1</v>
      </c>
      <c r="C272" s="10" t="s">
        <v>80</v>
      </c>
      <c r="D272" s="10"/>
      <c r="E272" s="10"/>
      <c r="F272" s="10"/>
      <c r="G272" s="10">
        <v>1</v>
      </c>
      <c r="H272" s="11">
        <v>0.5</v>
      </c>
      <c r="I272" s="10">
        <f t="shared" si="119"/>
        <v>1</v>
      </c>
      <c r="J272" s="10" t="str">
        <f t="shared" si="120"/>
        <v>labetalol</v>
      </c>
      <c r="K272" s="10">
        <v>12</v>
      </c>
      <c r="L272" s="12" t="s">
        <v>35</v>
      </c>
      <c r="M272" s="12" t="s">
        <v>36</v>
      </c>
      <c r="N272" s="10">
        <f t="shared" si="121"/>
        <v>12</v>
      </c>
      <c r="O272" s="16">
        <f t="shared" si="122"/>
        <v>1</v>
      </c>
      <c r="P272" s="17">
        <v>1</v>
      </c>
      <c r="Q272" s="12" t="s">
        <v>3218</v>
      </c>
      <c r="R272" s="12" t="s">
        <v>81</v>
      </c>
      <c r="S272" s="12" t="s">
        <v>40</v>
      </c>
      <c r="T272" s="15">
        <f t="shared" si="138"/>
        <v>2.4</v>
      </c>
      <c r="U272" s="12">
        <v>9.6</v>
      </c>
      <c r="V272" s="30">
        <v>1</v>
      </c>
      <c r="W272" s="31" t="s">
        <v>80</v>
      </c>
      <c r="X272" s="31">
        <v>0.5</v>
      </c>
      <c r="Y272" s="31" t="s">
        <v>35</v>
      </c>
      <c r="Z272" s="31" t="s">
        <v>36</v>
      </c>
      <c r="AA272" s="31">
        <v>12</v>
      </c>
      <c r="AB272" s="32">
        <v>1</v>
      </c>
      <c r="AC272" s="33">
        <v>4.2000000000000003E-2</v>
      </c>
      <c r="AD272" s="31" t="s">
        <v>3218</v>
      </c>
      <c r="AE272" s="31" t="s">
        <v>81</v>
      </c>
      <c r="AF272" s="31" t="s">
        <v>40</v>
      </c>
      <c r="AG272" s="31">
        <v>0.1</v>
      </c>
      <c r="AH272" s="31">
        <v>11.9</v>
      </c>
      <c r="AI272" s="29" t="b">
        <f t="shared" si="118"/>
        <v>0</v>
      </c>
      <c r="AJ272" s="29" t="b">
        <f t="shared" si="124"/>
        <v>1</v>
      </c>
      <c r="AK272" s="29" t="b">
        <f t="shared" si="125"/>
        <v>1</v>
      </c>
      <c r="AL272" s="29" t="b">
        <f t="shared" si="126"/>
        <v>0</v>
      </c>
      <c r="AM272" s="29" t="b">
        <f t="shared" si="127"/>
        <v>1</v>
      </c>
      <c r="AN272" s="29" t="b">
        <f t="shared" si="128"/>
        <v>1</v>
      </c>
      <c r="AO272" s="29" t="b">
        <f t="shared" si="129"/>
        <v>1</v>
      </c>
      <c r="AP272" s="29" t="b">
        <f t="shared" si="130"/>
        <v>1</v>
      </c>
      <c r="AQ272" s="29" t="b">
        <f t="shared" si="131"/>
        <v>0</v>
      </c>
      <c r="AR272" s="29" t="b">
        <f t="shared" si="132"/>
        <v>1</v>
      </c>
      <c r="AS272" s="29" t="b">
        <f t="shared" si="133"/>
        <v>1</v>
      </c>
      <c r="AT272" s="29" t="b">
        <f t="shared" si="134"/>
        <v>1</v>
      </c>
      <c r="AU272" s="29" t="b">
        <f t="shared" si="135"/>
        <v>0</v>
      </c>
      <c r="AV272" s="29" t="b">
        <f t="shared" si="136"/>
        <v>0</v>
      </c>
      <c r="AW272" s="29" t="s">
        <v>3785</v>
      </c>
      <c r="AX272" s="29" t="s">
        <v>3786</v>
      </c>
      <c r="AY272" s="29" t="s">
        <v>3284</v>
      </c>
    </row>
    <row r="273" spans="1:51" ht="45" customHeight="1" x14ac:dyDescent="0.25">
      <c r="A273" s="29">
        <f t="shared" si="137"/>
        <v>271</v>
      </c>
      <c r="B273" s="9">
        <v>1</v>
      </c>
      <c r="C273" s="10" t="s">
        <v>80</v>
      </c>
      <c r="D273" s="10">
        <v>5</v>
      </c>
      <c r="E273" s="10"/>
      <c r="F273" s="10">
        <v>24</v>
      </c>
      <c r="G273" s="10"/>
      <c r="H273" s="11" t="s">
        <v>3222</v>
      </c>
      <c r="I273" s="10">
        <f t="shared" si="119"/>
        <v>1</v>
      </c>
      <c r="J273" s="10" t="str">
        <f t="shared" si="120"/>
        <v>labetalol</v>
      </c>
      <c r="K273" s="10">
        <f t="shared" si="139"/>
        <v>5</v>
      </c>
      <c r="L273" s="12" t="s">
        <v>35</v>
      </c>
      <c r="M273" s="12" t="s">
        <v>36</v>
      </c>
      <c r="N273" s="10">
        <f t="shared" si="121"/>
        <v>24</v>
      </c>
      <c r="O273" s="16">
        <f t="shared" si="122"/>
        <v>0.5</v>
      </c>
      <c r="P273" s="17">
        <v>0.1</v>
      </c>
      <c r="Q273" s="12" t="s">
        <v>3218</v>
      </c>
      <c r="R273" s="12" t="s">
        <v>81</v>
      </c>
      <c r="S273" s="12" t="s">
        <v>39</v>
      </c>
      <c r="T273" s="15">
        <f t="shared" si="138"/>
        <v>1</v>
      </c>
      <c r="U273" s="12">
        <v>23</v>
      </c>
      <c r="V273" s="30">
        <v>1</v>
      </c>
      <c r="W273" s="31" t="s">
        <v>80</v>
      </c>
      <c r="X273" s="31">
        <v>5</v>
      </c>
      <c r="Y273" s="31" t="s">
        <v>35</v>
      </c>
      <c r="Z273" s="31" t="s">
        <v>36</v>
      </c>
      <c r="AA273" s="31">
        <v>24</v>
      </c>
      <c r="AB273" s="32">
        <v>0.5</v>
      </c>
      <c r="AC273" s="33">
        <v>0.1</v>
      </c>
      <c r="AD273" s="31" t="s">
        <v>3218</v>
      </c>
      <c r="AE273" s="31" t="s">
        <v>81</v>
      </c>
      <c r="AF273" s="31" t="s">
        <v>39</v>
      </c>
      <c r="AG273" s="31">
        <v>1</v>
      </c>
      <c r="AH273" s="31">
        <v>23</v>
      </c>
      <c r="AI273" s="29" t="b">
        <f t="shared" si="118"/>
        <v>1</v>
      </c>
      <c r="AJ273" s="29" t="b">
        <f t="shared" si="124"/>
        <v>1</v>
      </c>
      <c r="AK273" s="29" t="b">
        <f t="shared" si="125"/>
        <v>1</v>
      </c>
      <c r="AL273" s="29" t="b">
        <f t="shared" si="126"/>
        <v>1</v>
      </c>
      <c r="AM273" s="29" t="b">
        <f t="shared" si="127"/>
        <v>1</v>
      </c>
      <c r="AN273" s="29" t="b">
        <f t="shared" si="128"/>
        <v>1</v>
      </c>
      <c r="AO273" s="29" t="b">
        <f t="shared" si="129"/>
        <v>1</v>
      </c>
      <c r="AP273" s="29" t="b">
        <f t="shared" si="130"/>
        <v>1</v>
      </c>
      <c r="AQ273" s="29" t="b">
        <f t="shared" si="131"/>
        <v>1</v>
      </c>
      <c r="AR273" s="29" t="b">
        <f t="shared" si="132"/>
        <v>1</v>
      </c>
      <c r="AS273" s="29" t="b">
        <f t="shared" si="133"/>
        <v>1</v>
      </c>
      <c r="AT273" s="29" t="b">
        <f t="shared" si="134"/>
        <v>1</v>
      </c>
      <c r="AU273" s="29" t="b">
        <f t="shared" si="135"/>
        <v>1</v>
      </c>
      <c r="AV273" s="29" t="b">
        <f t="shared" si="136"/>
        <v>1</v>
      </c>
      <c r="AW273" s="29" t="s">
        <v>3290</v>
      </c>
      <c r="AX273" s="29" t="s">
        <v>3787</v>
      </c>
      <c r="AY273" s="29" t="s">
        <v>3284</v>
      </c>
    </row>
    <row r="274" spans="1:51" ht="45" customHeight="1" x14ac:dyDescent="0.25">
      <c r="A274" s="29">
        <f t="shared" si="137"/>
        <v>272</v>
      </c>
      <c r="B274" s="9">
        <v>1</v>
      </c>
      <c r="C274" s="10" t="s">
        <v>80</v>
      </c>
      <c r="D274" s="10">
        <v>5</v>
      </c>
      <c r="E274" s="10"/>
      <c r="F274" s="10"/>
      <c r="G274" s="10">
        <v>1</v>
      </c>
      <c r="H274" s="11" t="s">
        <v>3222</v>
      </c>
      <c r="I274" s="10">
        <f t="shared" si="119"/>
        <v>1</v>
      </c>
      <c r="J274" s="10" t="str">
        <f t="shared" si="120"/>
        <v>labetalol</v>
      </c>
      <c r="K274" s="10">
        <f t="shared" si="139"/>
        <v>5</v>
      </c>
      <c r="L274" s="12" t="s">
        <v>35</v>
      </c>
      <c r="M274" s="12" t="s">
        <v>36</v>
      </c>
      <c r="N274" s="10">
        <f t="shared" si="121"/>
        <v>12</v>
      </c>
      <c r="O274" s="16">
        <f t="shared" si="122"/>
        <v>1</v>
      </c>
      <c r="P274" s="17">
        <v>0.42</v>
      </c>
      <c r="Q274" s="12" t="s">
        <v>3218</v>
      </c>
      <c r="R274" s="12" t="s">
        <v>81</v>
      </c>
      <c r="S274" s="12" t="s">
        <v>40</v>
      </c>
      <c r="T274" s="15">
        <f t="shared" si="138"/>
        <v>1</v>
      </c>
      <c r="U274" s="12">
        <v>11</v>
      </c>
      <c r="V274" s="30">
        <v>1</v>
      </c>
      <c r="W274" s="31" t="s">
        <v>80</v>
      </c>
      <c r="X274" s="31">
        <v>5</v>
      </c>
      <c r="Y274" s="31" t="s">
        <v>35</v>
      </c>
      <c r="Z274" s="31" t="s">
        <v>36</v>
      </c>
      <c r="AA274" s="31">
        <v>12</v>
      </c>
      <c r="AB274" s="32">
        <v>1</v>
      </c>
      <c r="AC274" s="33">
        <v>0.42</v>
      </c>
      <c r="AD274" s="31" t="s">
        <v>3218</v>
      </c>
      <c r="AE274" s="31" t="s">
        <v>81</v>
      </c>
      <c r="AF274" s="31" t="s">
        <v>40</v>
      </c>
      <c r="AG274" s="31">
        <v>1</v>
      </c>
      <c r="AH274" s="31">
        <v>11</v>
      </c>
      <c r="AI274" s="29" t="b">
        <f t="shared" si="118"/>
        <v>1</v>
      </c>
      <c r="AJ274" s="29" t="b">
        <f t="shared" si="124"/>
        <v>1</v>
      </c>
      <c r="AK274" s="29" t="b">
        <f t="shared" si="125"/>
        <v>1</v>
      </c>
      <c r="AL274" s="29" t="b">
        <f t="shared" si="126"/>
        <v>1</v>
      </c>
      <c r="AM274" s="29" t="b">
        <f t="shared" si="127"/>
        <v>1</v>
      </c>
      <c r="AN274" s="29" t="b">
        <f t="shared" si="128"/>
        <v>1</v>
      </c>
      <c r="AO274" s="29" t="b">
        <f t="shared" si="129"/>
        <v>1</v>
      </c>
      <c r="AP274" s="29" t="b">
        <f t="shared" si="130"/>
        <v>1</v>
      </c>
      <c r="AQ274" s="29" t="b">
        <f t="shared" si="131"/>
        <v>1</v>
      </c>
      <c r="AR274" s="29" t="b">
        <f t="shared" si="132"/>
        <v>1</v>
      </c>
      <c r="AS274" s="29" t="b">
        <f t="shared" si="133"/>
        <v>1</v>
      </c>
      <c r="AT274" s="29" t="b">
        <f t="shared" si="134"/>
        <v>1</v>
      </c>
      <c r="AU274" s="29" t="b">
        <f t="shared" si="135"/>
        <v>1</v>
      </c>
      <c r="AV274" s="29" t="b">
        <f t="shared" si="136"/>
        <v>1</v>
      </c>
      <c r="AW274" s="29" t="s">
        <v>3291</v>
      </c>
      <c r="AX274" s="29" t="s">
        <v>3788</v>
      </c>
      <c r="AY274" s="29" t="s">
        <v>3284</v>
      </c>
    </row>
    <row r="275" spans="1:51" ht="45" customHeight="1" x14ac:dyDescent="0.25">
      <c r="A275" s="29">
        <f t="shared" si="137"/>
        <v>273</v>
      </c>
      <c r="B275" s="9">
        <v>1</v>
      </c>
      <c r="C275" s="10" t="s">
        <v>80</v>
      </c>
      <c r="D275" s="10">
        <v>5</v>
      </c>
      <c r="E275" s="10"/>
      <c r="F275" s="10">
        <v>24</v>
      </c>
      <c r="G275" s="10">
        <v>1</v>
      </c>
      <c r="H275" s="11" t="s">
        <v>3222</v>
      </c>
      <c r="I275" s="10">
        <f t="shared" si="119"/>
        <v>1</v>
      </c>
      <c r="J275" s="10" t="str">
        <f t="shared" si="120"/>
        <v>labetalol</v>
      </c>
      <c r="K275" s="10">
        <f t="shared" si="139"/>
        <v>5</v>
      </c>
      <c r="L275" s="12" t="s">
        <v>35</v>
      </c>
      <c r="M275" s="12" t="s">
        <v>36</v>
      </c>
      <c r="N275" s="10">
        <f t="shared" si="121"/>
        <v>24</v>
      </c>
      <c r="O275" s="16">
        <f t="shared" si="122"/>
        <v>1</v>
      </c>
      <c r="P275" s="17">
        <v>0.21</v>
      </c>
      <c r="Q275" s="12" t="s">
        <v>3218</v>
      </c>
      <c r="R275" s="12" t="s">
        <v>81</v>
      </c>
      <c r="S275" s="12" t="s">
        <v>38</v>
      </c>
      <c r="T275" s="15">
        <f t="shared" si="138"/>
        <v>1</v>
      </c>
      <c r="U275" s="12">
        <v>23</v>
      </c>
      <c r="V275" s="30">
        <v>1</v>
      </c>
      <c r="W275" s="31" t="s">
        <v>80</v>
      </c>
      <c r="X275" s="31">
        <v>5</v>
      </c>
      <c r="Y275" s="31" t="s">
        <v>35</v>
      </c>
      <c r="Z275" s="31" t="s">
        <v>36</v>
      </c>
      <c r="AA275" s="31">
        <v>24</v>
      </c>
      <c r="AB275" s="32">
        <v>1</v>
      </c>
      <c r="AC275" s="33">
        <v>0.21</v>
      </c>
      <c r="AD275" s="31" t="s">
        <v>3218</v>
      </c>
      <c r="AE275" s="31" t="s">
        <v>81</v>
      </c>
      <c r="AF275" s="31" t="s">
        <v>38</v>
      </c>
      <c r="AG275" s="31">
        <v>1</v>
      </c>
      <c r="AH275" s="31">
        <v>23</v>
      </c>
      <c r="AI275" s="29" t="b">
        <f t="shared" si="118"/>
        <v>1</v>
      </c>
      <c r="AJ275" s="29" t="b">
        <f t="shared" si="124"/>
        <v>1</v>
      </c>
      <c r="AK275" s="29" t="b">
        <f t="shared" si="125"/>
        <v>1</v>
      </c>
      <c r="AL275" s="29" t="b">
        <f t="shared" si="126"/>
        <v>1</v>
      </c>
      <c r="AM275" s="29" t="b">
        <f t="shared" si="127"/>
        <v>1</v>
      </c>
      <c r="AN275" s="29" t="b">
        <f t="shared" si="128"/>
        <v>1</v>
      </c>
      <c r="AO275" s="29" t="b">
        <f t="shared" si="129"/>
        <v>1</v>
      </c>
      <c r="AP275" s="29" t="b">
        <f t="shared" si="130"/>
        <v>1</v>
      </c>
      <c r="AQ275" s="29" t="b">
        <f t="shared" si="131"/>
        <v>1</v>
      </c>
      <c r="AR275" s="29" t="b">
        <f t="shared" si="132"/>
        <v>1</v>
      </c>
      <c r="AS275" s="29" t="b">
        <f t="shared" si="133"/>
        <v>1</v>
      </c>
      <c r="AT275" s="29" t="b">
        <f t="shared" si="134"/>
        <v>1</v>
      </c>
      <c r="AU275" s="29" t="b">
        <f t="shared" si="135"/>
        <v>1</v>
      </c>
      <c r="AV275" s="29" t="b">
        <f t="shared" si="136"/>
        <v>1</v>
      </c>
      <c r="AW275" s="29" t="s">
        <v>3292</v>
      </c>
      <c r="AX275" s="29" t="s">
        <v>3789</v>
      </c>
      <c r="AY275" s="29" t="s">
        <v>3284</v>
      </c>
    </row>
    <row r="276" spans="1:51" ht="45" customHeight="1" x14ac:dyDescent="0.25">
      <c r="A276" s="29">
        <f t="shared" si="137"/>
        <v>274</v>
      </c>
      <c r="B276" s="9">
        <v>1</v>
      </c>
      <c r="C276" s="10" t="s">
        <v>80</v>
      </c>
      <c r="D276" s="10"/>
      <c r="E276" s="10" t="s">
        <v>20</v>
      </c>
      <c r="F276" s="10">
        <v>24</v>
      </c>
      <c r="G276" s="10"/>
      <c r="H276" s="11">
        <v>0.13</v>
      </c>
      <c r="I276" s="10">
        <f t="shared" si="119"/>
        <v>1</v>
      </c>
      <c r="J276" s="10" t="str">
        <f t="shared" si="120"/>
        <v>labetalol</v>
      </c>
      <c r="K276" s="10">
        <v>3.1</v>
      </c>
      <c r="L276" s="12" t="s">
        <v>35</v>
      </c>
      <c r="M276" s="12" t="s">
        <v>20</v>
      </c>
      <c r="N276" s="10">
        <f t="shared" ref="N276:N283" si="140">IF(F276="",12,F276)</f>
        <v>24</v>
      </c>
      <c r="O276" s="16">
        <f t="shared" ref="O276:O283" si="141">IF(G276="",0.5,G276)</f>
        <v>0.5</v>
      </c>
      <c r="P276" s="17">
        <v>6.5000000000000002E-2</v>
      </c>
      <c r="Q276" s="12" t="s">
        <v>3218</v>
      </c>
      <c r="R276" s="12" t="s">
        <v>81</v>
      </c>
      <c r="S276" s="12" t="s">
        <v>39</v>
      </c>
      <c r="T276" s="15">
        <f t="shared" si="138"/>
        <v>0.62</v>
      </c>
      <c r="U276" s="12">
        <v>23.38</v>
      </c>
      <c r="V276" s="30">
        <v>1</v>
      </c>
      <c r="W276" s="31" t="s">
        <v>80</v>
      </c>
      <c r="X276" s="31">
        <v>0.5</v>
      </c>
      <c r="Y276" s="31" t="s">
        <v>35</v>
      </c>
      <c r="Z276" s="31" t="s">
        <v>20</v>
      </c>
      <c r="AA276" s="31">
        <v>24</v>
      </c>
      <c r="AB276" s="32">
        <v>0.5</v>
      </c>
      <c r="AC276" s="33">
        <v>0.01</v>
      </c>
      <c r="AD276" s="31" t="s">
        <v>3218</v>
      </c>
      <c r="AE276" s="31" t="s">
        <v>81</v>
      </c>
      <c r="AF276" s="31" t="s">
        <v>39</v>
      </c>
      <c r="AG276" s="31">
        <v>0.1</v>
      </c>
      <c r="AH276" s="31">
        <v>23.9</v>
      </c>
      <c r="AI276" s="29" t="b">
        <f t="shared" si="118"/>
        <v>0</v>
      </c>
      <c r="AJ276" s="29" t="b">
        <f t="shared" si="124"/>
        <v>1</v>
      </c>
      <c r="AK276" s="29" t="b">
        <f t="shared" si="125"/>
        <v>1</v>
      </c>
      <c r="AL276" s="29" t="b">
        <f t="shared" si="126"/>
        <v>0</v>
      </c>
      <c r="AM276" s="29" t="b">
        <f t="shared" si="127"/>
        <v>1</v>
      </c>
      <c r="AN276" s="29" t="b">
        <f t="shared" si="128"/>
        <v>1</v>
      </c>
      <c r="AO276" s="29" t="b">
        <f t="shared" si="129"/>
        <v>1</v>
      </c>
      <c r="AP276" s="29" t="b">
        <f t="shared" si="130"/>
        <v>1</v>
      </c>
      <c r="AQ276" s="29" t="b">
        <f t="shared" si="131"/>
        <v>0</v>
      </c>
      <c r="AR276" s="29" t="b">
        <f t="shared" si="132"/>
        <v>1</v>
      </c>
      <c r="AS276" s="29" t="b">
        <f t="shared" si="133"/>
        <v>1</v>
      </c>
      <c r="AT276" s="29" t="b">
        <f t="shared" si="134"/>
        <v>1</v>
      </c>
      <c r="AU276" s="29" t="b">
        <f t="shared" si="135"/>
        <v>0</v>
      </c>
      <c r="AV276" s="29" t="b">
        <f t="shared" si="136"/>
        <v>0</v>
      </c>
      <c r="AW276" s="29" t="s">
        <v>3790</v>
      </c>
      <c r="AX276" s="29" t="s">
        <v>3791</v>
      </c>
      <c r="AY276" s="29" t="s">
        <v>3284</v>
      </c>
    </row>
    <row r="277" spans="1:51" ht="45" customHeight="1" x14ac:dyDescent="0.25">
      <c r="A277" s="29">
        <f t="shared" si="137"/>
        <v>275</v>
      </c>
      <c r="B277" s="9">
        <v>1</v>
      </c>
      <c r="C277" s="10" t="s">
        <v>80</v>
      </c>
      <c r="D277" s="10"/>
      <c r="E277" s="10" t="s">
        <v>20</v>
      </c>
      <c r="F277" s="10"/>
      <c r="G277" s="10">
        <v>1</v>
      </c>
      <c r="H277" s="11">
        <v>0.5</v>
      </c>
      <c r="I277" s="10">
        <f t="shared" si="119"/>
        <v>1</v>
      </c>
      <c r="J277" s="10" t="str">
        <f t="shared" si="120"/>
        <v>labetalol</v>
      </c>
      <c r="K277" s="10">
        <v>12</v>
      </c>
      <c r="L277" s="12" t="s">
        <v>35</v>
      </c>
      <c r="M277" s="12" t="s">
        <v>20</v>
      </c>
      <c r="N277" s="10">
        <f t="shared" si="140"/>
        <v>12</v>
      </c>
      <c r="O277" s="16">
        <f t="shared" si="141"/>
        <v>1</v>
      </c>
      <c r="P277" s="17">
        <v>1</v>
      </c>
      <c r="Q277" s="12" t="s">
        <v>3218</v>
      </c>
      <c r="R277" s="12" t="s">
        <v>81</v>
      </c>
      <c r="S277" s="12" t="s">
        <v>40</v>
      </c>
      <c r="T277" s="15">
        <f t="shared" si="138"/>
        <v>2.4</v>
      </c>
      <c r="U277" s="12">
        <v>9.6</v>
      </c>
      <c r="V277" s="30">
        <v>1</v>
      </c>
      <c r="W277" s="31" t="s">
        <v>80</v>
      </c>
      <c r="X277" s="31">
        <v>0.5</v>
      </c>
      <c r="Y277" s="31" t="s">
        <v>35</v>
      </c>
      <c r="Z277" s="31" t="s">
        <v>20</v>
      </c>
      <c r="AA277" s="31">
        <v>12</v>
      </c>
      <c r="AB277" s="32">
        <v>1</v>
      </c>
      <c r="AC277" s="33">
        <v>4.2000000000000003E-2</v>
      </c>
      <c r="AD277" s="31" t="s">
        <v>3218</v>
      </c>
      <c r="AE277" s="31" t="s">
        <v>81</v>
      </c>
      <c r="AF277" s="31" t="s">
        <v>40</v>
      </c>
      <c r="AG277" s="31">
        <v>0.1</v>
      </c>
      <c r="AH277" s="31">
        <v>11.9</v>
      </c>
      <c r="AI277" s="29" t="b">
        <f t="shared" si="118"/>
        <v>0</v>
      </c>
      <c r="AJ277" s="29" t="b">
        <f t="shared" si="124"/>
        <v>1</v>
      </c>
      <c r="AK277" s="29" t="b">
        <f t="shared" si="125"/>
        <v>1</v>
      </c>
      <c r="AL277" s="29" t="b">
        <f t="shared" si="126"/>
        <v>0</v>
      </c>
      <c r="AM277" s="29" t="b">
        <f t="shared" si="127"/>
        <v>1</v>
      </c>
      <c r="AN277" s="29" t="b">
        <f t="shared" si="128"/>
        <v>1</v>
      </c>
      <c r="AO277" s="29" t="b">
        <f t="shared" si="129"/>
        <v>1</v>
      </c>
      <c r="AP277" s="29" t="b">
        <f t="shared" si="130"/>
        <v>1</v>
      </c>
      <c r="AQ277" s="29" t="b">
        <f t="shared" si="131"/>
        <v>0</v>
      </c>
      <c r="AR277" s="29" t="b">
        <f t="shared" si="132"/>
        <v>1</v>
      </c>
      <c r="AS277" s="29" t="b">
        <f t="shared" si="133"/>
        <v>1</v>
      </c>
      <c r="AT277" s="29" t="b">
        <f t="shared" si="134"/>
        <v>1</v>
      </c>
      <c r="AU277" s="29" t="b">
        <f t="shared" si="135"/>
        <v>0</v>
      </c>
      <c r="AV277" s="29" t="b">
        <f t="shared" si="136"/>
        <v>0</v>
      </c>
      <c r="AW277" s="29" t="s">
        <v>3792</v>
      </c>
      <c r="AX277" s="29" t="s">
        <v>3793</v>
      </c>
      <c r="AY277" s="29" t="s">
        <v>3284</v>
      </c>
    </row>
    <row r="278" spans="1:51" ht="45" customHeight="1" x14ac:dyDescent="0.25">
      <c r="A278" s="29">
        <f t="shared" si="137"/>
        <v>276</v>
      </c>
      <c r="B278" s="9">
        <v>1</v>
      </c>
      <c r="C278" s="10" t="s">
        <v>80</v>
      </c>
      <c r="D278" s="10"/>
      <c r="E278" s="10" t="s">
        <v>20</v>
      </c>
      <c r="F278" s="10">
        <v>24</v>
      </c>
      <c r="G278" s="10">
        <v>1</v>
      </c>
      <c r="H278" s="11">
        <v>0.25</v>
      </c>
      <c r="I278" s="10">
        <f t="shared" si="119"/>
        <v>1</v>
      </c>
      <c r="J278" s="10" t="str">
        <f t="shared" si="120"/>
        <v>labetalol</v>
      </c>
      <c r="K278" s="10">
        <f t="shared" si="139"/>
        <v>6</v>
      </c>
      <c r="L278" s="12" t="s">
        <v>35</v>
      </c>
      <c r="M278" s="12" t="s">
        <v>20</v>
      </c>
      <c r="N278" s="10">
        <f t="shared" si="140"/>
        <v>24</v>
      </c>
      <c r="O278" s="16">
        <f t="shared" si="141"/>
        <v>1</v>
      </c>
      <c r="P278" s="17">
        <v>0.25</v>
      </c>
      <c r="Q278" s="12" t="s">
        <v>3218</v>
      </c>
      <c r="R278" s="12" t="s">
        <v>81</v>
      </c>
      <c r="S278" s="12" t="s">
        <v>38</v>
      </c>
      <c r="T278" s="15">
        <f t="shared" si="138"/>
        <v>1.2</v>
      </c>
      <c r="U278" s="12">
        <v>22.8</v>
      </c>
      <c r="V278" s="30">
        <v>1</v>
      </c>
      <c r="W278" s="31" t="s">
        <v>80</v>
      </c>
      <c r="X278" s="31">
        <v>0.5</v>
      </c>
      <c r="Y278" s="31" t="s">
        <v>35</v>
      </c>
      <c r="Z278" s="31" t="s">
        <v>20</v>
      </c>
      <c r="AA278" s="31">
        <v>24</v>
      </c>
      <c r="AB278" s="32">
        <v>1</v>
      </c>
      <c r="AC278" s="33">
        <v>2.1000000000000001E-2</v>
      </c>
      <c r="AD278" s="31" t="s">
        <v>3218</v>
      </c>
      <c r="AE278" s="31" t="s">
        <v>81</v>
      </c>
      <c r="AF278" s="31" t="s">
        <v>38</v>
      </c>
      <c r="AG278" s="31">
        <v>0.1</v>
      </c>
      <c r="AH278" s="31">
        <v>23.9</v>
      </c>
      <c r="AI278" s="29" t="b">
        <f t="shared" si="118"/>
        <v>0</v>
      </c>
      <c r="AJ278" s="29" t="b">
        <f t="shared" si="124"/>
        <v>1</v>
      </c>
      <c r="AK278" s="29" t="b">
        <f t="shared" si="125"/>
        <v>1</v>
      </c>
      <c r="AL278" s="29" t="b">
        <f t="shared" si="126"/>
        <v>0</v>
      </c>
      <c r="AM278" s="29" t="b">
        <f t="shared" si="127"/>
        <v>1</v>
      </c>
      <c r="AN278" s="29" t="b">
        <f t="shared" si="128"/>
        <v>1</v>
      </c>
      <c r="AO278" s="29" t="b">
        <f t="shared" si="129"/>
        <v>1</v>
      </c>
      <c r="AP278" s="29" t="b">
        <f t="shared" si="130"/>
        <v>1</v>
      </c>
      <c r="AQ278" s="29" t="b">
        <f t="shared" si="131"/>
        <v>0</v>
      </c>
      <c r="AR278" s="29" t="b">
        <f t="shared" si="132"/>
        <v>1</v>
      </c>
      <c r="AS278" s="29" t="b">
        <f t="shared" si="133"/>
        <v>1</v>
      </c>
      <c r="AT278" s="29" t="b">
        <f t="shared" si="134"/>
        <v>1</v>
      </c>
      <c r="AU278" s="29" t="b">
        <f t="shared" si="135"/>
        <v>0</v>
      </c>
      <c r="AV278" s="29" t="b">
        <f t="shared" si="136"/>
        <v>0</v>
      </c>
      <c r="AW278" s="29" t="s">
        <v>3794</v>
      </c>
      <c r="AX278" s="29" t="s">
        <v>3795</v>
      </c>
      <c r="AY278" s="29" t="s">
        <v>3284</v>
      </c>
    </row>
    <row r="279" spans="1:51" ht="45" customHeight="1" x14ac:dyDescent="0.25">
      <c r="A279" s="29">
        <f t="shared" si="137"/>
        <v>277</v>
      </c>
      <c r="B279" s="9">
        <v>1</v>
      </c>
      <c r="C279" s="10" t="s">
        <v>80</v>
      </c>
      <c r="D279" s="10"/>
      <c r="E279" s="10"/>
      <c r="F279" s="10">
        <v>24</v>
      </c>
      <c r="G279" s="10">
        <v>1</v>
      </c>
      <c r="H279" s="11">
        <v>0.25</v>
      </c>
      <c r="I279" s="10">
        <f t="shared" si="119"/>
        <v>1</v>
      </c>
      <c r="J279" s="10" t="str">
        <f t="shared" si="120"/>
        <v>labetalol</v>
      </c>
      <c r="K279" s="10">
        <f t="shared" si="139"/>
        <v>6</v>
      </c>
      <c r="L279" s="12" t="s">
        <v>35</v>
      </c>
      <c r="M279" s="12" t="s">
        <v>36</v>
      </c>
      <c r="N279" s="10">
        <f t="shared" si="140"/>
        <v>24</v>
      </c>
      <c r="O279" s="16">
        <f t="shared" si="141"/>
        <v>1</v>
      </c>
      <c r="P279" s="17">
        <v>0.25</v>
      </c>
      <c r="Q279" s="12" t="s">
        <v>3218</v>
      </c>
      <c r="R279" s="12" t="s">
        <v>81</v>
      </c>
      <c r="S279" s="12" t="s">
        <v>38</v>
      </c>
      <c r="T279" s="15">
        <f t="shared" si="138"/>
        <v>1.2</v>
      </c>
      <c r="U279" s="12">
        <v>22.8</v>
      </c>
      <c r="V279" s="30">
        <v>1</v>
      </c>
      <c r="W279" s="31" t="s">
        <v>80</v>
      </c>
      <c r="X279" s="31">
        <v>0.5</v>
      </c>
      <c r="Y279" s="31" t="s">
        <v>35</v>
      </c>
      <c r="Z279" s="31" t="s">
        <v>36</v>
      </c>
      <c r="AA279" s="31">
        <v>24</v>
      </c>
      <c r="AB279" s="32">
        <v>1</v>
      </c>
      <c r="AC279" s="33">
        <v>2.1000000000000001E-2</v>
      </c>
      <c r="AD279" s="31" t="s">
        <v>3218</v>
      </c>
      <c r="AE279" s="31" t="s">
        <v>81</v>
      </c>
      <c r="AF279" s="31" t="s">
        <v>38</v>
      </c>
      <c r="AG279" s="31">
        <v>0.1</v>
      </c>
      <c r="AH279" s="31">
        <v>23.9</v>
      </c>
      <c r="AI279" s="29" t="b">
        <f t="shared" si="118"/>
        <v>0</v>
      </c>
      <c r="AJ279" s="29" t="b">
        <f t="shared" si="124"/>
        <v>1</v>
      </c>
      <c r="AK279" s="29" t="b">
        <f t="shared" si="125"/>
        <v>1</v>
      </c>
      <c r="AL279" s="29" t="b">
        <f t="shared" si="126"/>
        <v>0</v>
      </c>
      <c r="AM279" s="29" t="b">
        <f t="shared" si="127"/>
        <v>1</v>
      </c>
      <c r="AN279" s="29" t="b">
        <f t="shared" si="128"/>
        <v>1</v>
      </c>
      <c r="AO279" s="29" t="b">
        <f t="shared" si="129"/>
        <v>1</v>
      </c>
      <c r="AP279" s="29" t="b">
        <f t="shared" si="130"/>
        <v>1</v>
      </c>
      <c r="AQ279" s="29" t="b">
        <f t="shared" si="131"/>
        <v>0</v>
      </c>
      <c r="AR279" s="29" t="b">
        <f t="shared" si="132"/>
        <v>1</v>
      </c>
      <c r="AS279" s="29" t="b">
        <f t="shared" si="133"/>
        <v>1</v>
      </c>
      <c r="AT279" s="29" t="b">
        <f t="shared" si="134"/>
        <v>1</v>
      </c>
      <c r="AU279" s="29" t="b">
        <f t="shared" si="135"/>
        <v>0</v>
      </c>
      <c r="AV279" s="29" t="b">
        <f t="shared" si="136"/>
        <v>0</v>
      </c>
      <c r="AW279" s="29" t="s">
        <v>3796</v>
      </c>
      <c r="AX279" s="29" t="s">
        <v>3797</v>
      </c>
      <c r="AY279" s="29" t="s">
        <v>3284</v>
      </c>
    </row>
    <row r="280" spans="1:51" ht="45" customHeight="1" x14ac:dyDescent="0.25">
      <c r="A280" s="29">
        <f t="shared" si="137"/>
        <v>278</v>
      </c>
      <c r="B280" s="9">
        <v>0.5</v>
      </c>
      <c r="C280" s="10" t="s">
        <v>80</v>
      </c>
      <c r="D280" s="10"/>
      <c r="E280" s="10"/>
      <c r="F280" s="10"/>
      <c r="G280" s="10"/>
      <c r="H280" s="11">
        <v>0.25</v>
      </c>
      <c r="I280" s="10">
        <f t="shared" si="119"/>
        <v>0.5</v>
      </c>
      <c r="J280" s="10" t="str">
        <f t="shared" si="120"/>
        <v>labetalol</v>
      </c>
      <c r="K280" s="10">
        <v>3</v>
      </c>
      <c r="L280" s="12" t="s">
        <v>35</v>
      </c>
      <c r="M280" s="12" t="s">
        <v>36</v>
      </c>
      <c r="N280" s="10">
        <f t="shared" si="140"/>
        <v>12</v>
      </c>
      <c r="O280" s="16">
        <f t="shared" si="141"/>
        <v>0.5</v>
      </c>
      <c r="P280" s="17">
        <v>0.25</v>
      </c>
      <c r="Q280" s="12" t="s">
        <v>3218</v>
      </c>
      <c r="R280" s="12" t="s">
        <v>81</v>
      </c>
      <c r="S280" s="12" t="s">
        <v>38</v>
      </c>
      <c r="T280" s="15">
        <f t="shared" si="138"/>
        <v>0.6</v>
      </c>
      <c r="U280" s="12">
        <v>11.4</v>
      </c>
      <c r="V280" s="30">
        <v>0.5</v>
      </c>
      <c r="W280" s="31" t="s">
        <v>80</v>
      </c>
      <c r="X280" s="31">
        <v>0.30000000000000004</v>
      </c>
      <c r="Y280" s="31" t="s">
        <v>35</v>
      </c>
      <c r="Z280" s="31" t="s">
        <v>36</v>
      </c>
      <c r="AA280" s="31">
        <v>12</v>
      </c>
      <c r="AB280" s="32">
        <v>0.5</v>
      </c>
      <c r="AC280" s="33">
        <v>2.5000000000000001E-2</v>
      </c>
      <c r="AD280" s="31" t="s">
        <v>3218</v>
      </c>
      <c r="AE280" s="31" t="s">
        <v>81</v>
      </c>
      <c r="AF280" s="31" t="s">
        <v>38</v>
      </c>
      <c r="AG280" s="31">
        <v>0.06</v>
      </c>
      <c r="AH280" s="31">
        <v>11.94</v>
      </c>
      <c r="AI280" s="29" t="b">
        <f t="shared" si="118"/>
        <v>0</v>
      </c>
      <c r="AJ280" s="29" t="b">
        <f t="shared" si="124"/>
        <v>1</v>
      </c>
      <c r="AK280" s="29" t="b">
        <f t="shared" si="125"/>
        <v>1</v>
      </c>
      <c r="AL280" s="29" t="b">
        <f t="shared" si="126"/>
        <v>0</v>
      </c>
      <c r="AM280" s="29" t="b">
        <f t="shared" si="127"/>
        <v>1</v>
      </c>
      <c r="AN280" s="29" t="b">
        <f t="shared" si="128"/>
        <v>1</v>
      </c>
      <c r="AO280" s="29" t="b">
        <f t="shared" si="129"/>
        <v>1</v>
      </c>
      <c r="AP280" s="29" t="b">
        <f t="shared" si="130"/>
        <v>1</v>
      </c>
      <c r="AQ280" s="29" t="b">
        <f t="shared" si="131"/>
        <v>0</v>
      </c>
      <c r="AR280" s="29" t="b">
        <f t="shared" si="132"/>
        <v>1</v>
      </c>
      <c r="AS280" s="29" t="b">
        <f t="shared" si="133"/>
        <v>1</v>
      </c>
      <c r="AT280" s="29" t="b">
        <f t="shared" si="134"/>
        <v>1</v>
      </c>
      <c r="AU280" s="29" t="b">
        <f t="shared" si="135"/>
        <v>0</v>
      </c>
      <c r="AV280" s="29" t="b">
        <f t="shared" si="136"/>
        <v>0</v>
      </c>
      <c r="AW280" s="29" t="s">
        <v>3798</v>
      </c>
      <c r="AX280" s="29" t="s">
        <v>3799</v>
      </c>
      <c r="AY280" s="29" t="s">
        <v>3284</v>
      </c>
    </row>
    <row r="281" spans="1:51" ht="45" customHeight="1" x14ac:dyDescent="0.25">
      <c r="A281" s="29">
        <f t="shared" si="137"/>
        <v>279</v>
      </c>
      <c r="B281" s="9">
        <v>5</v>
      </c>
      <c r="C281" s="10" t="s">
        <v>80</v>
      </c>
      <c r="D281" s="10"/>
      <c r="E281" s="10"/>
      <c r="F281" s="10"/>
      <c r="G281" s="10"/>
      <c r="H281" s="11">
        <v>0.25</v>
      </c>
      <c r="I281" s="10">
        <f t="shared" si="119"/>
        <v>5</v>
      </c>
      <c r="J281" s="10" t="str">
        <f t="shared" si="120"/>
        <v>labetalol</v>
      </c>
      <c r="K281" s="10">
        <v>30</v>
      </c>
      <c r="L281" s="12" t="s">
        <v>35</v>
      </c>
      <c r="M281" s="12" t="s">
        <v>36</v>
      </c>
      <c r="N281" s="10">
        <f t="shared" si="140"/>
        <v>12</v>
      </c>
      <c r="O281" s="16">
        <f t="shared" si="141"/>
        <v>0.5</v>
      </c>
      <c r="P281" s="17">
        <v>0.25</v>
      </c>
      <c r="Q281" s="12" t="s">
        <v>3218</v>
      </c>
      <c r="R281" s="12" t="s">
        <v>81</v>
      </c>
      <c r="S281" s="12" t="s">
        <v>38</v>
      </c>
      <c r="T281" s="15">
        <f t="shared" si="138"/>
        <v>6</v>
      </c>
      <c r="U281" s="12">
        <v>6</v>
      </c>
      <c r="V281" s="30">
        <v>5</v>
      </c>
      <c r="W281" s="31" t="s">
        <v>80</v>
      </c>
      <c r="X281" s="31">
        <v>3</v>
      </c>
      <c r="Y281" s="31" t="s">
        <v>35</v>
      </c>
      <c r="Z281" s="31" t="s">
        <v>36</v>
      </c>
      <c r="AA281" s="31">
        <v>12</v>
      </c>
      <c r="AB281" s="32">
        <v>0.5</v>
      </c>
      <c r="AC281" s="33">
        <v>2.5000000000000001E-2</v>
      </c>
      <c r="AD281" s="31" t="s">
        <v>3218</v>
      </c>
      <c r="AE281" s="31" t="s">
        <v>81</v>
      </c>
      <c r="AF281" s="31" t="s">
        <v>38</v>
      </c>
      <c r="AG281" s="31">
        <v>0.6</v>
      </c>
      <c r="AH281" s="31">
        <v>11.4</v>
      </c>
      <c r="AI281" s="29" t="b">
        <f t="shared" si="118"/>
        <v>0</v>
      </c>
      <c r="AJ281" s="29" t="b">
        <f t="shared" si="124"/>
        <v>1</v>
      </c>
      <c r="AK281" s="29" t="b">
        <f t="shared" si="125"/>
        <v>1</v>
      </c>
      <c r="AL281" s="29" t="b">
        <f t="shared" si="126"/>
        <v>0</v>
      </c>
      <c r="AM281" s="29" t="b">
        <f t="shared" si="127"/>
        <v>1</v>
      </c>
      <c r="AN281" s="29" t="b">
        <f t="shared" si="128"/>
        <v>1</v>
      </c>
      <c r="AO281" s="29" t="b">
        <f t="shared" si="129"/>
        <v>1</v>
      </c>
      <c r="AP281" s="29" t="b">
        <f t="shared" si="130"/>
        <v>1</v>
      </c>
      <c r="AQ281" s="29" t="b">
        <f t="shared" si="131"/>
        <v>0</v>
      </c>
      <c r="AR281" s="29" t="b">
        <f t="shared" si="132"/>
        <v>1</v>
      </c>
      <c r="AS281" s="29" t="b">
        <f t="shared" si="133"/>
        <v>1</v>
      </c>
      <c r="AT281" s="29" t="b">
        <f t="shared" si="134"/>
        <v>1</v>
      </c>
      <c r="AU281" s="29" t="b">
        <f t="shared" si="135"/>
        <v>0</v>
      </c>
      <c r="AV281" s="29" t="b">
        <f t="shared" si="136"/>
        <v>0</v>
      </c>
      <c r="AW281" s="29" t="s">
        <v>3800</v>
      </c>
      <c r="AX281" s="29" t="s">
        <v>3801</v>
      </c>
      <c r="AY281" s="29" t="s">
        <v>3284</v>
      </c>
    </row>
    <row r="282" spans="1:51" ht="45" customHeight="1" x14ac:dyDescent="0.25">
      <c r="A282" s="29">
        <f t="shared" si="137"/>
        <v>280</v>
      </c>
      <c r="B282" s="9">
        <v>0.5</v>
      </c>
      <c r="C282" s="10" t="s">
        <v>80</v>
      </c>
      <c r="D282" s="10">
        <v>3</v>
      </c>
      <c r="E282" s="10"/>
      <c r="F282" s="10"/>
      <c r="G282" s="10"/>
      <c r="H282" s="11" t="s">
        <v>3222</v>
      </c>
      <c r="I282" s="10">
        <f t="shared" si="119"/>
        <v>0.5</v>
      </c>
      <c r="J282" s="10" t="str">
        <f t="shared" si="120"/>
        <v>labetalol</v>
      </c>
      <c r="K282" s="10">
        <f t="shared" si="139"/>
        <v>3</v>
      </c>
      <c r="L282" s="12" t="s">
        <v>35</v>
      </c>
      <c r="M282" s="12" t="s">
        <v>36</v>
      </c>
      <c r="N282" s="10">
        <f t="shared" si="140"/>
        <v>12</v>
      </c>
      <c r="O282" s="16">
        <f t="shared" si="141"/>
        <v>0.5</v>
      </c>
      <c r="P282" s="17">
        <v>0.25</v>
      </c>
      <c r="Q282" s="12" t="s">
        <v>3218</v>
      </c>
      <c r="R282" s="12" t="s">
        <v>81</v>
      </c>
      <c r="S282" s="12" t="s">
        <v>38</v>
      </c>
      <c r="T282" s="15">
        <f t="shared" si="138"/>
        <v>0.6</v>
      </c>
      <c r="U282" s="12">
        <v>11.4</v>
      </c>
      <c r="V282" s="30">
        <v>0.5</v>
      </c>
      <c r="W282" s="31" t="s">
        <v>80</v>
      </c>
      <c r="X282" s="31">
        <v>3</v>
      </c>
      <c r="Y282" s="31" t="s">
        <v>35</v>
      </c>
      <c r="Z282" s="31" t="s">
        <v>36</v>
      </c>
      <c r="AA282" s="31">
        <v>12</v>
      </c>
      <c r="AB282" s="32">
        <v>0.5</v>
      </c>
      <c r="AC282" s="33">
        <v>0.25</v>
      </c>
      <c r="AD282" s="31" t="s">
        <v>3218</v>
      </c>
      <c r="AE282" s="31" t="s">
        <v>81</v>
      </c>
      <c r="AF282" s="31" t="s">
        <v>38</v>
      </c>
      <c r="AG282" s="31">
        <v>0.6</v>
      </c>
      <c r="AH282" s="31">
        <v>11.4</v>
      </c>
      <c r="AI282" s="29" t="b">
        <f t="shared" si="118"/>
        <v>1</v>
      </c>
      <c r="AJ282" s="29" t="b">
        <f t="shared" si="124"/>
        <v>1</v>
      </c>
      <c r="AK282" s="29" t="b">
        <f t="shared" si="125"/>
        <v>1</v>
      </c>
      <c r="AL282" s="29" t="b">
        <f t="shared" si="126"/>
        <v>1</v>
      </c>
      <c r="AM282" s="29" t="b">
        <f t="shared" si="127"/>
        <v>1</v>
      </c>
      <c r="AN282" s="29" t="b">
        <f t="shared" si="128"/>
        <v>1</v>
      </c>
      <c r="AO282" s="29" t="b">
        <f t="shared" si="129"/>
        <v>1</v>
      </c>
      <c r="AP282" s="29" t="b">
        <f t="shared" si="130"/>
        <v>1</v>
      </c>
      <c r="AQ282" s="29" t="b">
        <f t="shared" si="131"/>
        <v>1</v>
      </c>
      <c r="AR282" s="29" t="b">
        <f t="shared" si="132"/>
        <v>1</v>
      </c>
      <c r="AS282" s="29" t="b">
        <f t="shared" si="133"/>
        <v>1</v>
      </c>
      <c r="AT282" s="29" t="b">
        <f t="shared" si="134"/>
        <v>1</v>
      </c>
      <c r="AU282" s="29" t="b">
        <f t="shared" si="135"/>
        <v>1</v>
      </c>
      <c r="AV282" s="29" t="b">
        <f t="shared" si="136"/>
        <v>1</v>
      </c>
      <c r="AW282" s="29" t="s">
        <v>3293</v>
      </c>
      <c r="AX282" s="29" t="s">
        <v>3802</v>
      </c>
      <c r="AY282" s="29" t="s">
        <v>3284</v>
      </c>
    </row>
    <row r="283" spans="1:51" ht="45" customHeight="1" x14ac:dyDescent="0.25">
      <c r="A283" s="29">
        <f t="shared" si="137"/>
        <v>281</v>
      </c>
      <c r="B283" s="9">
        <v>5</v>
      </c>
      <c r="C283" s="10" t="s">
        <v>80</v>
      </c>
      <c r="D283" s="10">
        <v>360</v>
      </c>
      <c r="E283" s="10"/>
      <c r="F283" s="10"/>
      <c r="G283" s="10"/>
      <c r="H283" s="11" t="s">
        <v>3222</v>
      </c>
      <c r="I283" s="10">
        <f t="shared" si="119"/>
        <v>5</v>
      </c>
      <c r="J283" s="10" t="str">
        <f t="shared" si="120"/>
        <v>labetalol</v>
      </c>
      <c r="K283" s="10">
        <f t="shared" si="139"/>
        <v>360</v>
      </c>
      <c r="L283" s="12" t="s">
        <v>35</v>
      </c>
      <c r="M283" s="12" t="s">
        <v>36</v>
      </c>
      <c r="N283" s="10">
        <f t="shared" si="140"/>
        <v>12</v>
      </c>
      <c r="O283" s="16">
        <f t="shared" si="141"/>
        <v>0.5</v>
      </c>
      <c r="P283" s="17">
        <v>3</v>
      </c>
      <c r="Q283" s="12" t="s">
        <v>3218</v>
      </c>
      <c r="R283" s="12" t="s">
        <v>81</v>
      </c>
      <c r="S283" s="12" t="s">
        <v>38</v>
      </c>
      <c r="T283" s="15">
        <f t="shared" si="138"/>
        <v>72</v>
      </c>
      <c r="U283" s="12">
        <v>-60</v>
      </c>
      <c r="V283" s="30">
        <v>5</v>
      </c>
      <c r="W283" s="31" t="s">
        <v>80</v>
      </c>
      <c r="X283" s="31">
        <v>60</v>
      </c>
      <c r="Y283" s="31" t="s">
        <v>35</v>
      </c>
      <c r="Z283" s="31" t="s">
        <v>36</v>
      </c>
      <c r="AA283" s="31">
        <v>12</v>
      </c>
      <c r="AB283" s="32">
        <v>0.5</v>
      </c>
      <c r="AC283" s="33">
        <v>0.5</v>
      </c>
      <c r="AD283" s="31" t="s">
        <v>3218</v>
      </c>
      <c r="AE283" s="31" t="s">
        <v>81</v>
      </c>
      <c r="AF283" s="31" t="s">
        <v>38</v>
      </c>
      <c r="AG283" s="31">
        <v>12</v>
      </c>
      <c r="AH283" s="31">
        <v>0</v>
      </c>
      <c r="AI283" s="29" t="b">
        <f t="shared" si="118"/>
        <v>0</v>
      </c>
      <c r="AJ283" s="29" t="b">
        <f t="shared" si="124"/>
        <v>1</v>
      </c>
      <c r="AK283" s="29" t="b">
        <f t="shared" si="125"/>
        <v>1</v>
      </c>
      <c r="AL283" s="29" t="b">
        <f t="shared" si="126"/>
        <v>0</v>
      </c>
      <c r="AM283" s="29" t="b">
        <f t="shared" si="127"/>
        <v>1</v>
      </c>
      <c r="AN283" s="29" t="b">
        <f t="shared" si="128"/>
        <v>1</v>
      </c>
      <c r="AO283" s="29" t="b">
        <f t="shared" si="129"/>
        <v>1</v>
      </c>
      <c r="AP283" s="29" t="b">
        <f t="shared" si="130"/>
        <v>1</v>
      </c>
      <c r="AQ283" s="29" t="b">
        <f t="shared" si="131"/>
        <v>0</v>
      </c>
      <c r="AR283" s="29" t="b">
        <f t="shared" si="132"/>
        <v>1</v>
      </c>
      <c r="AS283" s="29" t="b">
        <f t="shared" si="133"/>
        <v>1</v>
      </c>
      <c r="AT283" s="29" t="b">
        <f t="shared" si="134"/>
        <v>1</v>
      </c>
      <c r="AU283" s="29" t="b">
        <f t="shared" si="135"/>
        <v>0</v>
      </c>
      <c r="AV283" s="29" t="b">
        <f t="shared" si="136"/>
        <v>0</v>
      </c>
      <c r="AW283" s="29" t="s">
        <v>3485</v>
      </c>
      <c r="AX283" s="29" t="s">
        <v>3803</v>
      </c>
      <c r="AY283" s="29" t="s">
        <v>3284</v>
      </c>
    </row>
    <row r="284" spans="1:51" ht="45" customHeight="1" x14ac:dyDescent="0.25">
      <c r="A284" s="29">
        <f t="shared" si="137"/>
        <v>282</v>
      </c>
      <c r="B284" s="9">
        <v>1</v>
      </c>
      <c r="C284" s="10" t="s">
        <v>51</v>
      </c>
      <c r="D284" s="10"/>
      <c r="E284" s="10"/>
      <c r="F284" s="10"/>
      <c r="G284" s="10"/>
      <c r="H284" s="11">
        <v>5</v>
      </c>
      <c r="I284" s="10">
        <f t="shared" si="119"/>
        <v>1</v>
      </c>
      <c r="J284" s="10" t="str">
        <f t="shared" si="120"/>
        <v>lidocaine</v>
      </c>
      <c r="K284" s="10">
        <f>IF(D284="",120,D284)</f>
        <v>120</v>
      </c>
      <c r="L284" s="12" t="s">
        <v>35</v>
      </c>
      <c r="M284" s="12" t="s">
        <v>36</v>
      </c>
      <c r="N284" s="10">
        <f t="shared" ref="N284:N303" si="142">IF(F284="",48,F284)</f>
        <v>48</v>
      </c>
      <c r="O284" s="16">
        <f t="shared" ref="O284:O303" si="143">IF(G284="",2,G284)</f>
        <v>2</v>
      </c>
      <c r="P284" s="17">
        <v>5</v>
      </c>
      <c r="Q284" s="12" t="s">
        <v>3218</v>
      </c>
      <c r="R284" s="12" t="s">
        <v>82</v>
      </c>
      <c r="S284" s="12" t="s">
        <v>38</v>
      </c>
      <c r="T284" s="15">
        <v>6</v>
      </c>
      <c r="U284" s="12">
        <v>42</v>
      </c>
      <c r="V284" s="30">
        <v>1</v>
      </c>
      <c r="W284" s="31" t="s">
        <v>51</v>
      </c>
      <c r="X284" s="31">
        <v>12</v>
      </c>
      <c r="Y284" s="31" t="s">
        <v>35</v>
      </c>
      <c r="Z284" s="31" t="s">
        <v>36</v>
      </c>
      <c r="AA284" s="31">
        <v>48</v>
      </c>
      <c r="AB284" s="32">
        <v>2</v>
      </c>
      <c r="AC284" s="33">
        <v>0.5</v>
      </c>
      <c r="AD284" s="31" t="s">
        <v>3218</v>
      </c>
      <c r="AE284" s="31" t="s">
        <v>82</v>
      </c>
      <c r="AF284" s="31" t="s">
        <v>38</v>
      </c>
      <c r="AG284" s="31">
        <v>0.6</v>
      </c>
      <c r="AH284" s="31">
        <v>47.4</v>
      </c>
      <c r="AI284" s="29" t="b">
        <f t="shared" si="118"/>
        <v>0</v>
      </c>
      <c r="AJ284" s="29" t="b">
        <f t="shared" si="124"/>
        <v>1</v>
      </c>
      <c r="AK284" s="29" t="b">
        <f t="shared" si="125"/>
        <v>1</v>
      </c>
      <c r="AL284" s="29" t="b">
        <f t="shared" si="126"/>
        <v>0</v>
      </c>
      <c r="AM284" s="29" t="b">
        <f t="shared" si="127"/>
        <v>1</v>
      </c>
      <c r="AN284" s="29" t="b">
        <f t="shared" si="128"/>
        <v>1</v>
      </c>
      <c r="AO284" s="29" t="b">
        <f t="shared" si="129"/>
        <v>1</v>
      </c>
      <c r="AP284" s="29" t="b">
        <f t="shared" si="130"/>
        <v>1</v>
      </c>
      <c r="AQ284" s="29" t="b">
        <f t="shared" si="131"/>
        <v>0</v>
      </c>
      <c r="AR284" s="29" t="b">
        <f t="shared" si="132"/>
        <v>1</v>
      </c>
      <c r="AS284" s="29" t="b">
        <f t="shared" si="133"/>
        <v>1</v>
      </c>
      <c r="AT284" s="29" t="b">
        <f t="shared" si="134"/>
        <v>1</v>
      </c>
      <c r="AU284" s="29" t="b">
        <f t="shared" si="135"/>
        <v>0</v>
      </c>
      <c r="AV284" s="29" t="b">
        <f t="shared" si="136"/>
        <v>0</v>
      </c>
      <c r="AW284" s="29" t="s">
        <v>3804</v>
      </c>
      <c r="AX284" s="29" t="s">
        <v>3805</v>
      </c>
      <c r="AY284" s="29" t="s">
        <v>3294</v>
      </c>
    </row>
    <row r="285" spans="1:51" ht="45" customHeight="1" x14ac:dyDescent="0.25">
      <c r="A285" s="29">
        <f t="shared" si="137"/>
        <v>283</v>
      </c>
      <c r="B285" s="9">
        <v>1</v>
      </c>
      <c r="C285" s="10" t="s">
        <v>51</v>
      </c>
      <c r="D285" s="10">
        <v>100</v>
      </c>
      <c r="E285" s="10"/>
      <c r="F285" s="10"/>
      <c r="G285" s="10"/>
      <c r="H285" s="11" t="s">
        <v>3222</v>
      </c>
      <c r="I285" s="10">
        <f t="shared" si="119"/>
        <v>1</v>
      </c>
      <c r="J285" s="10" t="str">
        <f t="shared" si="120"/>
        <v>lidocaine</v>
      </c>
      <c r="K285" s="10">
        <f t="shared" ref="K285:K303" si="144">IF(D285="",120,D285)</f>
        <v>100</v>
      </c>
      <c r="L285" s="12" t="s">
        <v>35</v>
      </c>
      <c r="M285" s="12" t="s">
        <v>36</v>
      </c>
      <c r="N285" s="10">
        <f t="shared" si="142"/>
        <v>48</v>
      </c>
      <c r="O285" s="16">
        <f t="shared" si="143"/>
        <v>2</v>
      </c>
      <c r="P285" s="17">
        <v>4.2</v>
      </c>
      <c r="Q285" s="12" t="s">
        <v>3218</v>
      </c>
      <c r="R285" s="12" t="s">
        <v>82</v>
      </c>
      <c r="S285" s="12" t="s">
        <v>38</v>
      </c>
      <c r="T285" s="15">
        <v>5</v>
      </c>
      <c r="U285" s="12">
        <v>43</v>
      </c>
      <c r="V285" s="30">
        <v>1</v>
      </c>
      <c r="W285" s="31" t="s">
        <v>51</v>
      </c>
      <c r="X285" s="31">
        <v>100</v>
      </c>
      <c r="Y285" s="31" t="s">
        <v>35</v>
      </c>
      <c r="Z285" s="31" t="s">
        <v>36</v>
      </c>
      <c r="AA285" s="31">
        <v>48</v>
      </c>
      <c r="AB285" s="32">
        <v>2</v>
      </c>
      <c r="AC285" s="33">
        <v>4.2</v>
      </c>
      <c r="AD285" s="31" t="s">
        <v>3218</v>
      </c>
      <c r="AE285" s="31" t="s">
        <v>82</v>
      </c>
      <c r="AF285" s="31" t="s">
        <v>38</v>
      </c>
      <c r="AG285" s="31">
        <v>5</v>
      </c>
      <c r="AH285" s="31">
        <v>43</v>
      </c>
      <c r="AI285" s="29" t="b">
        <f t="shared" si="118"/>
        <v>1</v>
      </c>
      <c r="AJ285" s="29" t="b">
        <f t="shared" si="124"/>
        <v>1</v>
      </c>
      <c r="AK285" s="29" t="b">
        <f t="shared" si="125"/>
        <v>1</v>
      </c>
      <c r="AL285" s="29" t="b">
        <f t="shared" si="126"/>
        <v>1</v>
      </c>
      <c r="AM285" s="29" t="b">
        <f t="shared" si="127"/>
        <v>1</v>
      </c>
      <c r="AN285" s="29" t="b">
        <f t="shared" si="128"/>
        <v>1</v>
      </c>
      <c r="AO285" s="29" t="b">
        <f t="shared" si="129"/>
        <v>1</v>
      </c>
      <c r="AP285" s="29" t="b">
        <f t="shared" si="130"/>
        <v>1</v>
      </c>
      <c r="AQ285" s="29" t="b">
        <f t="shared" si="131"/>
        <v>1</v>
      </c>
      <c r="AR285" s="29" t="b">
        <f t="shared" si="132"/>
        <v>1</v>
      </c>
      <c r="AS285" s="29" t="b">
        <f t="shared" si="133"/>
        <v>1</v>
      </c>
      <c r="AT285" s="29" t="b">
        <f t="shared" si="134"/>
        <v>1</v>
      </c>
      <c r="AU285" s="29" t="b">
        <f t="shared" si="135"/>
        <v>1</v>
      </c>
      <c r="AV285" s="29" t="b">
        <f t="shared" si="136"/>
        <v>1</v>
      </c>
      <c r="AW285" s="29" t="s">
        <v>3418</v>
      </c>
      <c r="AX285" s="29" t="s">
        <v>3806</v>
      </c>
      <c r="AY285" s="29" t="s">
        <v>3294</v>
      </c>
    </row>
    <row r="286" spans="1:51" ht="45" customHeight="1" x14ac:dyDescent="0.25">
      <c r="A286" s="29">
        <f t="shared" si="137"/>
        <v>284</v>
      </c>
      <c r="B286" s="9">
        <v>1</v>
      </c>
      <c r="C286" s="10" t="s">
        <v>51</v>
      </c>
      <c r="D286" s="10">
        <v>100</v>
      </c>
      <c r="E286" s="10" t="s">
        <v>20</v>
      </c>
      <c r="F286" s="10"/>
      <c r="G286" s="10"/>
      <c r="H286" s="11" t="s">
        <v>3222</v>
      </c>
      <c r="I286" s="10">
        <f t="shared" si="119"/>
        <v>1</v>
      </c>
      <c r="J286" s="10" t="str">
        <f t="shared" si="120"/>
        <v>lidocaine</v>
      </c>
      <c r="K286" s="10">
        <f t="shared" si="144"/>
        <v>100</v>
      </c>
      <c r="L286" s="12" t="s">
        <v>35</v>
      </c>
      <c r="M286" s="12" t="s">
        <v>20</v>
      </c>
      <c r="N286" s="10">
        <f t="shared" si="142"/>
        <v>48</v>
      </c>
      <c r="O286" s="16">
        <f t="shared" si="143"/>
        <v>2</v>
      </c>
      <c r="P286" s="17">
        <v>4.2</v>
      </c>
      <c r="Q286" s="12" t="s">
        <v>3218</v>
      </c>
      <c r="R286" s="12" t="s">
        <v>82</v>
      </c>
      <c r="S286" s="12" t="s">
        <v>38</v>
      </c>
      <c r="T286" s="15">
        <v>5</v>
      </c>
      <c r="U286" s="12">
        <v>43</v>
      </c>
      <c r="V286" s="30">
        <v>1</v>
      </c>
      <c r="W286" s="31" t="s">
        <v>51</v>
      </c>
      <c r="X286" s="31">
        <v>100</v>
      </c>
      <c r="Y286" s="31" t="s">
        <v>35</v>
      </c>
      <c r="Z286" s="31" t="s">
        <v>20</v>
      </c>
      <c r="AA286" s="31">
        <v>48</v>
      </c>
      <c r="AB286" s="32">
        <v>2</v>
      </c>
      <c r="AC286" s="33">
        <v>4.2</v>
      </c>
      <c r="AD286" s="31" t="s">
        <v>3218</v>
      </c>
      <c r="AE286" s="31" t="s">
        <v>82</v>
      </c>
      <c r="AF286" s="31" t="s">
        <v>38</v>
      </c>
      <c r="AG286" s="31">
        <v>5</v>
      </c>
      <c r="AH286" s="31">
        <v>43</v>
      </c>
      <c r="AI286" s="29" t="b">
        <f t="shared" si="118"/>
        <v>1</v>
      </c>
      <c r="AJ286" s="29" t="b">
        <f t="shared" si="124"/>
        <v>1</v>
      </c>
      <c r="AK286" s="29" t="b">
        <f t="shared" si="125"/>
        <v>1</v>
      </c>
      <c r="AL286" s="29" t="b">
        <f t="shared" si="126"/>
        <v>1</v>
      </c>
      <c r="AM286" s="29" t="b">
        <f t="shared" si="127"/>
        <v>1</v>
      </c>
      <c r="AN286" s="29" t="b">
        <f t="shared" si="128"/>
        <v>1</v>
      </c>
      <c r="AO286" s="29" t="b">
        <f t="shared" si="129"/>
        <v>1</v>
      </c>
      <c r="AP286" s="29" t="b">
        <f t="shared" si="130"/>
        <v>1</v>
      </c>
      <c r="AQ286" s="29" t="b">
        <f t="shared" si="131"/>
        <v>1</v>
      </c>
      <c r="AR286" s="29" t="b">
        <f t="shared" si="132"/>
        <v>1</v>
      </c>
      <c r="AS286" s="29" t="b">
        <f t="shared" si="133"/>
        <v>1</v>
      </c>
      <c r="AT286" s="29" t="b">
        <f t="shared" si="134"/>
        <v>1</v>
      </c>
      <c r="AU286" s="29" t="b">
        <f t="shared" si="135"/>
        <v>1</v>
      </c>
      <c r="AV286" s="29" t="b">
        <f t="shared" si="136"/>
        <v>1</v>
      </c>
      <c r="AW286" s="29" t="s">
        <v>3419</v>
      </c>
      <c r="AX286" s="29" t="s">
        <v>3807</v>
      </c>
      <c r="AY286" s="29" t="s">
        <v>3294</v>
      </c>
    </row>
    <row r="287" spans="1:51" ht="45" customHeight="1" x14ac:dyDescent="0.25">
      <c r="A287" s="29">
        <f t="shared" si="137"/>
        <v>285</v>
      </c>
      <c r="B287" s="9">
        <v>1</v>
      </c>
      <c r="C287" s="10" t="s">
        <v>51</v>
      </c>
      <c r="D287" s="10">
        <v>100</v>
      </c>
      <c r="E287" s="10" t="s">
        <v>20</v>
      </c>
      <c r="F287" s="10"/>
      <c r="G287" s="10">
        <v>1</v>
      </c>
      <c r="H287" s="11" t="s">
        <v>3222</v>
      </c>
      <c r="I287" s="10">
        <f t="shared" si="119"/>
        <v>1</v>
      </c>
      <c r="J287" s="10" t="str">
        <f t="shared" si="120"/>
        <v>lidocaine</v>
      </c>
      <c r="K287" s="10">
        <f t="shared" si="144"/>
        <v>100</v>
      </c>
      <c r="L287" s="12" t="s">
        <v>35</v>
      </c>
      <c r="M287" s="12" t="s">
        <v>20</v>
      </c>
      <c r="N287" s="10">
        <f t="shared" si="142"/>
        <v>48</v>
      </c>
      <c r="O287" s="16">
        <f t="shared" si="143"/>
        <v>1</v>
      </c>
      <c r="P287" s="17">
        <v>2.1</v>
      </c>
      <c r="Q287" s="12" t="s">
        <v>3218</v>
      </c>
      <c r="R287" s="12" t="s">
        <v>82</v>
      </c>
      <c r="S287" s="12" t="s">
        <v>39</v>
      </c>
      <c r="T287" s="15">
        <v>5</v>
      </c>
      <c r="U287" s="12">
        <v>43</v>
      </c>
      <c r="V287" s="30">
        <v>1</v>
      </c>
      <c r="W287" s="31" t="s">
        <v>51</v>
      </c>
      <c r="X287" s="31">
        <v>100</v>
      </c>
      <c r="Y287" s="31" t="s">
        <v>35</v>
      </c>
      <c r="Z287" s="31" t="s">
        <v>20</v>
      </c>
      <c r="AA287" s="31">
        <v>48</v>
      </c>
      <c r="AB287" s="32">
        <v>1</v>
      </c>
      <c r="AC287" s="33">
        <v>2.1</v>
      </c>
      <c r="AD287" s="31" t="s">
        <v>3218</v>
      </c>
      <c r="AE287" s="31" t="s">
        <v>82</v>
      </c>
      <c r="AF287" s="31" t="s">
        <v>39</v>
      </c>
      <c r="AG287" s="31">
        <v>5</v>
      </c>
      <c r="AH287" s="31">
        <v>43</v>
      </c>
      <c r="AI287" s="29" t="b">
        <f t="shared" si="118"/>
        <v>1</v>
      </c>
      <c r="AJ287" s="29" t="b">
        <f t="shared" si="124"/>
        <v>1</v>
      </c>
      <c r="AK287" s="29" t="b">
        <f t="shared" si="125"/>
        <v>1</v>
      </c>
      <c r="AL287" s="29" t="b">
        <f t="shared" si="126"/>
        <v>1</v>
      </c>
      <c r="AM287" s="29" t="b">
        <f t="shared" si="127"/>
        <v>1</v>
      </c>
      <c r="AN287" s="29" t="b">
        <f t="shared" si="128"/>
        <v>1</v>
      </c>
      <c r="AO287" s="29" t="b">
        <f t="shared" si="129"/>
        <v>1</v>
      </c>
      <c r="AP287" s="29" t="b">
        <f t="shared" si="130"/>
        <v>1</v>
      </c>
      <c r="AQ287" s="29" t="b">
        <f t="shared" si="131"/>
        <v>1</v>
      </c>
      <c r="AR287" s="29" t="b">
        <f t="shared" si="132"/>
        <v>1</v>
      </c>
      <c r="AS287" s="29" t="b">
        <f t="shared" si="133"/>
        <v>1</v>
      </c>
      <c r="AT287" s="29" t="b">
        <f t="shared" si="134"/>
        <v>1</v>
      </c>
      <c r="AU287" s="29" t="b">
        <f t="shared" si="135"/>
        <v>1</v>
      </c>
      <c r="AV287" s="29" t="b">
        <f t="shared" si="136"/>
        <v>1</v>
      </c>
      <c r="AW287" s="29" t="s">
        <v>3420</v>
      </c>
      <c r="AX287" s="29" t="s">
        <v>3808</v>
      </c>
      <c r="AY287" s="29" t="s">
        <v>3294</v>
      </c>
    </row>
    <row r="288" spans="1:51" ht="45" customHeight="1" x14ac:dyDescent="0.25">
      <c r="A288" s="29">
        <f t="shared" si="137"/>
        <v>286</v>
      </c>
      <c r="B288" s="9">
        <v>1</v>
      </c>
      <c r="C288" s="10" t="s">
        <v>51</v>
      </c>
      <c r="D288" s="10">
        <v>100</v>
      </c>
      <c r="E288" s="10" t="s">
        <v>20</v>
      </c>
      <c r="F288" s="10">
        <v>24</v>
      </c>
      <c r="G288" s="10"/>
      <c r="H288" s="11" t="s">
        <v>3222</v>
      </c>
      <c r="I288" s="10">
        <f t="shared" si="119"/>
        <v>1</v>
      </c>
      <c r="J288" s="10" t="str">
        <f t="shared" si="120"/>
        <v>lidocaine</v>
      </c>
      <c r="K288" s="10">
        <f t="shared" si="144"/>
        <v>100</v>
      </c>
      <c r="L288" s="12" t="s">
        <v>35</v>
      </c>
      <c r="M288" s="12" t="s">
        <v>20</v>
      </c>
      <c r="N288" s="10">
        <f t="shared" si="142"/>
        <v>24</v>
      </c>
      <c r="O288" s="16">
        <f t="shared" si="143"/>
        <v>2</v>
      </c>
      <c r="P288" s="17">
        <v>8.3000000000000007</v>
      </c>
      <c r="Q288" s="12" t="s">
        <v>3218</v>
      </c>
      <c r="R288" s="12" t="s">
        <v>82</v>
      </c>
      <c r="S288" s="12" t="s">
        <v>40</v>
      </c>
      <c r="T288" s="15">
        <v>5</v>
      </c>
      <c r="U288" s="12">
        <v>19</v>
      </c>
      <c r="V288" s="30">
        <v>1</v>
      </c>
      <c r="W288" s="31" t="s">
        <v>51</v>
      </c>
      <c r="X288" s="31">
        <v>100</v>
      </c>
      <c r="Y288" s="31" t="s">
        <v>35</v>
      </c>
      <c r="Z288" s="31" t="s">
        <v>20</v>
      </c>
      <c r="AA288" s="31">
        <v>24</v>
      </c>
      <c r="AB288" s="32">
        <v>2</v>
      </c>
      <c r="AC288" s="33">
        <v>8.3000000000000007</v>
      </c>
      <c r="AD288" s="31" t="s">
        <v>3218</v>
      </c>
      <c r="AE288" s="31" t="s">
        <v>82</v>
      </c>
      <c r="AF288" s="31" t="s">
        <v>40</v>
      </c>
      <c r="AG288" s="31">
        <v>5</v>
      </c>
      <c r="AH288" s="31">
        <v>19</v>
      </c>
      <c r="AI288" s="29" t="b">
        <f t="shared" si="118"/>
        <v>1</v>
      </c>
      <c r="AJ288" s="29" t="b">
        <f t="shared" si="124"/>
        <v>1</v>
      </c>
      <c r="AK288" s="29" t="b">
        <f t="shared" si="125"/>
        <v>1</v>
      </c>
      <c r="AL288" s="29" t="b">
        <f t="shared" si="126"/>
        <v>1</v>
      </c>
      <c r="AM288" s="29" t="b">
        <f t="shared" si="127"/>
        <v>1</v>
      </c>
      <c r="AN288" s="29" t="b">
        <f t="shared" si="128"/>
        <v>1</v>
      </c>
      <c r="AO288" s="29" t="b">
        <f t="shared" si="129"/>
        <v>1</v>
      </c>
      <c r="AP288" s="29" t="b">
        <f t="shared" si="130"/>
        <v>1</v>
      </c>
      <c r="AQ288" s="29" t="b">
        <f t="shared" si="131"/>
        <v>1</v>
      </c>
      <c r="AR288" s="29" t="b">
        <f t="shared" si="132"/>
        <v>1</v>
      </c>
      <c r="AS288" s="29" t="b">
        <f t="shared" si="133"/>
        <v>1</v>
      </c>
      <c r="AT288" s="29" t="b">
        <f t="shared" si="134"/>
        <v>1</v>
      </c>
      <c r="AU288" s="29" t="b">
        <f t="shared" si="135"/>
        <v>1</v>
      </c>
      <c r="AV288" s="29" t="b">
        <f t="shared" si="136"/>
        <v>1</v>
      </c>
      <c r="AW288" s="29" t="s">
        <v>3421</v>
      </c>
      <c r="AX288" s="29" t="s">
        <v>3809</v>
      </c>
      <c r="AY288" s="29" t="s">
        <v>3294</v>
      </c>
    </row>
    <row r="289" spans="1:51" ht="45" customHeight="1" x14ac:dyDescent="0.25">
      <c r="A289" s="29">
        <f t="shared" si="137"/>
        <v>287</v>
      </c>
      <c r="B289" s="9">
        <v>1</v>
      </c>
      <c r="C289" s="10" t="s">
        <v>51</v>
      </c>
      <c r="D289" s="10">
        <v>100</v>
      </c>
      <c r="E289" s="10" t="s">
        <v>20</v>
      </c>
      <c r="F289" s="10">
        <v>24</v>
      </c>
      <c r="G289" s="10">
        <v>1</v>
      </c>
      <c r="H289" s="11" t="s">
        <v>3222</v>
      </c>
      <c r="I289" s="10">
        <f t="shared" si="119"/>
        <v>1</v>
      </c>
      <c r="J289" s="10" t="str">
        <f t="shared" si="120"/>
        <v>lidocaine</v>
      </c>
      <c r="K289" s="10">
        <f t="shared" si="144"/>
        <v>100</v>
      </c>
      <c r="L289" s="12" t="s">
        <v>35</v>
      </c>
      <c r="M289" s="12" t="s">
        <v>20</v>
      </c>
      <c r="N289" s="10">
        <f t="shared" si="142"/>
        <v>24</v>
      </c>
      <c r="O289" s="16">
        <f t="shared" si="143"/>
        <v>1</v>
      </c>
      <c r="P289" s="17">
        <v>4.2</v>
      </c>
      <c r="Q289" s="12" t="s">
        <v>3218</v>
      </c>
      <c r="R289" s="12" t="s">
        <v>82</v>
      </c>
      <c r="S289" s="12" t="s">
        <v>38</v>
      </c>
      <c r="T289" s="15">
        <v>5</v>
      </c>
      <c r="U289" s="12">
        <v>19</v>
      </c>
      <c r="V289" s="30">
        <v>1</v>
      </c>
      <c r="W289" s="31" t="s">
        <v>51</v>
      </c>
      <c r="X289" s="31">
        <v>100</v>
      </c>
      <c r="Y289" s="31" t="s">
        <v>35</v>
      </c>
      <c r="Z289" s="31" t="s">
        <v>20</v>
      </c>
      <c r="AA289" s="31">
        <v>24</v>
      </c>
      <c r="AB289" s="32">
        <v>1</v>
      </c>
      <c r="AC289" s="33">
        <v>4.2</v>
      </c>
      <c r="AD289" s="31" t="s">
        <v>3218</v>
      </c>
      <c r="AE289" s="31" t="s">
        <v>82</v>
      </c>
      <c r="AF289" s="31" t="s">
        <v>38</v>
      </c>
      <c r="AG289" s="31">
        <v>5</v>
      </c>
      <c r="AH289" s="31">
        <v>19</v>
      </c>
      <c r="AI289" s="29" t="b">
        <f t="shared" si="118"/>
        <v>1</v>
      </c>
      <c r="AJ289" s="29" t="b">
        <f t="shared" si="124"/>
        <v>1</v>
      </c>
      <c r="AK289" s="29" t="b">
        <f t="shared" si="125"/>
        <v>1</v>
      </c>
      <c r="AL289" s="29" t="b">
        <f t="shared" si="126"/>
        <v>1</v>
      </c>
      <c r="AM289" s="29" t="b">
        <f t="shared" si="127"/>
        <v>1</v>
      </c>
      <c r="AN289" s="29" t="b">
        <f t="shared" si="128"/>
        <v>1</v>
      </c>
      <c r="AO289" s="29" t="b">
        <f t="shared" si="129"/>
        <v>1</v>
      </c>
      <c r="AP289" s="29" t="b">
        <f t="shared" si="130"/>
        <v>1</v>
      </c>
      <c r="AQ289" s="29" t="b">
        <f t="shared" si="131"/>
        <v>1</v>
      </c>
      <c r="AR289" s="29" t="b">
        <f t="shared" si="132"/>
        <v>1</v>
      </c>
      <c r="AS289" s="29" t="b">
        <f t="shared" si="133"/>
        <v>1</v>
      </c>
      <c r="AT289" s="29" t="b">
        <f t="shared" si="134"/>
        <v>1</v>
      </c>
      <c r="AU289" s="29" t="b">
        <f t="shared" si="135"/>
        <v>1</v>
      </c>
      <c r="AV289" s="29" t="b">
        <f t="shared" si="136"/>
        <v>1</v>
      </c>
      <c r="AW289" s="29" t="s">
        <v>3422</v>
      </c>
      <c r="AX289" s="29" t="s">
        <v>3810</v>
      </c>
      <c r="AY289" s="29" t="s">
        <v>3294</v>
      </c>
    </row>
    <row r="290" spans="1:51" ht="45" customHeight="1" x14ac:dyDescent="0.25">
      <c r="A290" s="29">
        <f t="shared" si="137"/>
        <v>288</v>
      </c>
      <c r="B290" s="9">
        <v>1</v>
      </c>
      <c r="C290" s="10" t="s">
        <v>51</v>
      </c>
      <c r="D290" s="10"/>
      <c r="E290" s="10" t="s">
        <v>20</v>
      </c>
      <c r="F290" s="10"/>
      <c r="G290" s="10"/>
      <c r="H290" s="11">
        <v>5</v>
      </c>
      <c r="I290" s="10">
        <f t="shared" si="119"/>
        <v>1</v>
      </c>
      <c r="J290" s="10" t="str">
        <f t="shared" si="120"/>
        <v>lidocaine</v>
      </c>
      <c r="K290" s="10">
        <f t="shared" si="144"/>
        <v>120</v>
      </c>
      <c r="L290" s="12" t="s">
        <v>35</v>
      </c>
      <c r="M290" s="12" t="s">
        <v>20</v>
      </c>
      <c r="N290" s="10">
        <f t="shared" si="142"/>
        <v>48</v>
      </c>
      <c r="O290" s="16">
        <f t="shared" si="143"/>
        <v>2</v>
      </c>
      <c r="P290" s="17">
        <v>5</v>
      </c>
      <c r="Q290" s="12" t="s">
        <v>3218</v>
      </c>
      <c r="R290" s="12" t="s">
        <v>82</v>
      </c>
      <c r="S290" s="12" t="s">
        <v>38</v>
      </c>
      <c r="T290" s="15">
        <v>6</v>
      </c>
      <c r="U290" s="12">
        <v>42</v>
      </c>
      <c r="V290" s="30">
        <v>1</v>
      </c>
      <c r="W290" s="31" t="s">
        <v>51</v>
      </c>
      <c r="X290" s="31">
        <v>12</v>
      </c>
      <c r="Y290" s="31" t="s">
        <v>35</v>
      </c>
      <c r="Z290" s="31" t="s">
        <v>20</v>
      </c>
      <c r="AA290" s="31">
        <v>48</v>
      </c>
      <c r="AB290" s="32">
        <v>2</v>
      </c>
      <c r="AC290" s="33">
        <v>0.5</v>
      </c>
      <c r="AD290" s="31" t="s">
        <v>3218</v>
      </c>
      <c r="AE290" s="31" t="s">
        <v>82</v>
      </c>
      <c r="AF290" s="31" t="s">
        <v>38</v>
      </c>
      <c r="AG290" s="31">
        <v>0.6</v>
      </c>
      <c r="AH290" s="31">
        <v>47.4</v>
      </c>
      <c r="AI290" s="29" t="b">
        <f t="shared" si="118"/>
        <v>0</v>
      </c>
      <c r="AJ290" s="29" t="b">
        <f t="shared" si="124"/>
        <v>1</v>
      </c>
      <c r="AK290" s="29" t="b">
        <f t="shared" si="125"/>
        <v>1</v>
      </c>
      <c r="AL290" s="29" t="b">
        <f t="shared" si="126"/>
        <v>0</v>
      </c>
      <c r="AM290" s="29" t="b">
        <f t="shared" si="127"/>
        <v>1</v>
      </c>
      <c r="AN290" s="29" t="b">
        <f t="shared" si="128"/>
        <v>1</v>
      </c>
      <c r="AO290" s="29" t="b">
        <f t="shared" si="129"/>
        <v>1</v>
      </c>
      <c r="AP290" s="29" t="b">
        <f t="shared" si="130"/>
        <v>1</v>
      </c>
      <c r="AQ290" s="29" t="b">
        <f t="shared" si="131"/>
        <v>0</v>
      </c>
      <c r="AR290" s="29" t="b">
        <f t="shared" si="132"/>
        <v>1</v>
      </c>
      <c r="AS290" s="29" t="b">
        <f t="shared" si="133"/>
        <v>1</v>
      </c>
      <c r="AT290" s="29" t="b">
        <f t="shared" si="134"/>
        <v>1</v>
      </c>
      <c r="AU290" s="29" t="b">
        <f t="shared" si="135"/>
        <v>0</v>
      </c>
      <c r="AV290" s="29" t="b">
        <f t="shared" si="136"/>
        <v>0</v>
      </c>
      <c r="AW290" s="29" t="s">
        <v>3811</v>
      </c>
      <c r="AX290" s="29" t="s">
        <v>3812</v>
      </c>
      <c r="AY290" s="29" t="s">
        <v>3294</v>
      </c>
    </row>
    <row r="291" spans="1:51" ht="45" customHeight="1" x14ac:dyDescent="0.25">
      <c r="A291" s="29">
        <f t="shared" si="137"/>
        <v>289</v>
      </c>
      <c r="B291" s="9">
        <v>1</v>
      </c>
      <c r="C291" s="10" t="s">
        <v>51</v>
      </c>
      <c r="D291" s="10"/>
      <c r="E291" s="10"/>
      <c r="F291" s="10">
        <v>24</v>
      </c>
      <c r="G291" s="10"/>
      <c r="H291" s="11">
        <v>10</v>
      </c>
      <c r="I291" s="10">
        <f t="shared" si="119"/>
        <v>1</v>
      </c>
      <c r="J291" s="10" t="str">
        <f t="shared" si="120"/>
        <v>lidocaine</v>
      </c>
      <c r="K291" s="10">
        <v>240</v>
      </c>
      <c r="L291" s="12" t="s">
        <v>35</v>
      </c>
      <c r="M291" s="12" t="s">
        <v>36</v>
      </c>
      <c r="N291" s="10">
        <f t="shared" si="142"/>
        <v>24</v>
      </c>
      <c r="O291" s="16">
        <f t="shared" si="143"/>
        <v>2</v>
      </c>
      <c r="P291" s="17">
        <v>20</v>
      </c>
      <c r="Q291" s="12" t="s">
        <v>3218</v>
      </c>
      <c r="R291" s="12" t="s">
        <v>82</v>
      </c>
      <c r="S291" s="12" t="s">
        <v>40</v>
      </c>
      <c r="T291" s="15">
        <v>12</v>
      </c>
      <c r="U291" s="12">
        <v>12</v>
      </c>
      <c r="V291" s="30">
        <v>1</v>
      </c>
      <c r="W291" s="31" t="s">
        <v>51</v>
      </c>
      <c r="X291" s="31">
        <v>12</v>
      </c>
      <c r="Y291" s="31" t="s">
        <v>35</v>
      </c>
      <c r="Z291" s="31" t="s">
        <v>36</v>
      </c>
      <c r="AA291" s="31">
        <v>24</v>
      </c>
      <c r="AB291" s="32">
        <v>2</v>
      </c>
      <c r="AC291" s="33">
        <v>1</v>
      </c>
      <c r="AD291" s="31" t="s">
        <v>3218</v>
      </c>
      <c r="AE291" s="31" t="s">
        <v>82</v>
      </c>
      <c r="AF291" s="31" t="s">
        <v>40</v>
      </c>
      <c r="AG291" s="31">
        <v>0.6</v>
      </c>
      <c r="AH291" s="31">
        <v>23.4</v>
      </c>
      <c r="AI291" s="29" t="b">
        <f t="shared" si="118"/>
        <v>0</v>
      </c>
      <c r="AJ291" s="29" t="b">
        <f t="shared" si="124"/>
        <v>1</v>
      </c>
      <c r="AK291" s="29" t="b">
        <f t="shared" si="125"/>
        <v>1</v>
      </c>
      <c r="AL291" s="29" t="b">
        <f t="shared" si="126"/>
        <v>0</v>
      </c>
      <c r="AM291" s="29" t="b">
        <f t="shared" si="127"/>
        <v>1</v>
      </c>
      <c r="AN291" s="29" t="b">
        <f t="shared" si="128"/>
        <v>1</v>
      </c>
      <c r="AO291" s="29" t="b">
        <f t="shared" si="129"/>
        <v>1</v>
      </c>
      <c r="AP291" s="29" t="b">
        <f t="shared" si="130"/>
        <v>1</v>
      </c>
      <c r="AQ291" s="29" t="b">
        <f t="shared" si="131"/>
        <v>0</v>
      </c>
      <c r="AR291" s="29" t="b">
        <f t="shared" si="132"/>
        <v>1</v>
      </c>
      <c r="AS291" s="29" t="b">
        <f t="shared" si="133"/>
        <v>1</v>
      </c>
      <c r="AT291" s="29" t="b">
        <f t="shared" si="134"/>
        <v>1</v>
      </c>
      <c r="AU291" s="29" t="b">
        <f t="shared" si="135"/>
        <v>0</v>
      </c>
      <c r="AV291" s="29" t="b">
        <f t="shared" si="136"/>
        <v>0</v>
      </c>
      <c r="AW291" s="29" t="s">
        <v>3813</v>
      </c>
      <c r="AX291" s="29" t="s">
        <v>3814</v>
      </c>
      <c r="AY291" s="29" t="s">
        <v>3294</v>
      </c>
    </row>
    <row r="292" spans="1:51" ht="45" customHeight="1" x14ac:dyDescent="0.25">
      <c r="A292" s="29">
        <f t="shared" si="137"/>
        <v>290</v>
      </c>
      <c r="B292" s="9">
        <v>1</v>
      </c>
      <c r="C292" s="10" t="s">
        <v>51</v>
      </c>
      <c r="D292" s="10"/>
      <c r="E292" s="10"/>
      <c r="F292" s="10"/>
      <c r="G292" s="10">
        <v>1</v>
      </c>
      <c r="H292" s="11">
        <v>2.5</v>
      </c>
      <c r="I292" s="10">
        <f t="shared" si="119"/>
        <v>1</v>
      </c>
      <c r="J292" s="10" t="str">
        <f t="shared" si="120"/>
        <v>lidocaine</v>
      </c>
      <c r="K292" s="10">
        <v>60</v>
      </c>
      <c r="L292" s="12" t="s">
        <v>35</v>
      </c>
      <c r="M292" s="12" t="s">
        <v>36</v>
      </c>
      <c r="N292" s="10">
        <f t="shared" si="142"/>
        <v>48</v>
      </c>
      <c r="O292" s="16">
        <f t="shared" si="143"/>
        <v>1</v>
      </c>
      <c r="P292" s="17">
        <v>1.3</v>
      </c>
      <c r="Q292" s="12" t="s">
        <v>3218</v>
      </c>
      <c r="R292" s="12" t="s">
        <v>82</v>
      </c>
      <c r="S292" s="12" t="s">
        <v>39</v>
      </c>
      <c r="T292" s="15">
        <v>3</v>
      </c>
      <c r="U292" s="12">
        <v>45</v>
      </c>
      <c r="V292" s="30">
        <v>1</v>
      </c>
      <c r="W292" s="31" t="s">
        <v>51</v>
      </c>
      <c r="X292" s="31">
        <v>12</v>
      </c>
      <c r="Y292" s="31" t="s">
        <v>35</v>
      </c>
      <c r="Z292" s="31" t="s">
        <v>36</v>
      </c>
      <c r="AA292" s="31">
        <v>48</v>
      </c>
      <c r="AB292" s="32">
        <v>1</v>
      </c>
      <c r="AC292" s="33">
        <v>0.25</v>
      </c>
      <c r="AD292" s="31" t="s">
        <v>3218</v>
      </c>
      <c r="AE292" s="31" t="s">
        <v>82</v>
      </c>
      <c r="AF292" s="31" t="s">
        <v>39</v>
      </c>
      <c r="AG292" s="31">
        <v>0.6</v>
      </c>
      <c r="AH292" s="31">
        <v>47.4</v>
      </c>
      <c r="AI292" s="29" t="b">
        <f t="shared" si="118"/>
        <v>0</v>
      </c>
      <c r="AJ292" s="29" t="b">
        <f t="shared" si="124"/>
        <v>1</v>
      </c>
      <c r="AK292" s="29" t="b">
        <f t="shared" si="125"/>
        <v>1</v>
      </c>
      <c r="AL292" s="29" t="b">
        <f t="shared" si="126"/>
        <v>0</v>
      </c>
      <c r="AM292" s="29" t="b">
        <f t="shared" si="127"/>
        <v>1</v>
      </c>
      <c r="AN292" s="29" t="b">
        <f t="shared" si="128"/>
        <v>1</v>
      </c>
      <c r="AO292" s="29" t="b">
        <f t="shared" si="129"/>
        <v>1</v>
      </c>
      <c r="AP292" s="29" t="b">
        <f t="shared" si="130"/>
        <v>1</v>
      </c>
      <c r="AQ292" s="29" t="b">
        <f t="shared" si="131"/>
        <v>0</v>
      </c>
      <c r="AR292" s="29" t="b">
        <f t="shared" si="132"/>
        <v>1</v>
      </c>
      <c r="AS292" s="29" t="b">
        <f t="shared" si="133"/>
        <v>1</v>
      </c>
      <c r="AT292" s="29" t="b">
        <f t="shared" si="134"/>
        <v>1</v>
      </c>
      <c r="AU292" s="29" t="b">
        <f t="shared" si="135"/>
        <v>0</v>
      </c>
      <c r="AV292" s="29" t="b">
        <f t="shared" si="136"/>
        <v>0</v>
      </c>
      <c r="AW292" s="29" t="s">
        <v>3815</v>
      </c>
      <c r="AX292" s="29" t="s">
        <v>3816</v>
      </c>
      <c r="AY292" s="29" t="s">
        <v>3294</v>
      </c>
    </row>
    <row r="293" spans="1:51" ht="45" customHeight="1" x14ac:dyDescent="0.25">
      <c r="A293" s="29">
        <f t="shared" si="137"/>
        <v>291</v>
      </c>
      <c r="B293" s="9">
        <v>1</v>
      </c>
      <c r="C293" s="10" t="s">
        <v>51</v>
      </c>
      <c r="D293" s="10">
        <v>100</v>
      </c>
      <c r="E293" s="10"/>
      <c r="F293" s="10">
        <v>24</v>
      </c>
      <c r="G293" s="10"/>
      <c r="H293" s="11" t="s">
        <v>3222</v>
      </c>
      <c r="I293" s="10">
        <f t="shared" si="119"/>
        <v>1</v>
      </c>
      <c r="J293" s="10" t="str">
        <f t="shared" si="120"/>
        <v>lidocaine</v>
      </c>
      <c r="K293" s="10">
        <f t="shared" si="144"/>
        <v>100</v>
      </c>
      <c r="L293" s="12" t="s">
        <v>35</v>
      </c>
      <c r="M293" s="12" t="s">
        <v>36</v>
      </c>
      <c r="N293" s="10">
        <f t="shared" si="142"/>
        <v>24</v>
      </c>
      <c r="O293" s="16">
        <f t="shared" si="143"/>
        <v>2</v>
      </c>
      <c r="P293" s="17">
        <v>8.3000000000000007</v>
      </c>
      <c r="Q293" s="12" t="s">
        <v>3218</v>
      </c>
      <c r="R293" s="12" t="s">
        <v>82</v>
      </c>
      <c r="S293" s="12" t="s">
        <v>40</v>
      </c>
      <c r="T293" s="15">
        <v>5</v>
      </c>
      <c r="U293" s="12">
        <v>19</v>
      </c>
      <c r="V293" s="30">
        <v>1</v>
      </c>
      <c r="W293" s="31" t="s">
        <v>51</v>
      </c>
      <c r="X293" s="31">
        <v>100</v>
      </c>
      <c r="Y293" s="31" t="s">
        <v>35</v>
      </c>
      <c r="Z293" s="31" t="s">
        <v>36</v>
      </c>
      <c r="AA293" s="31">
        <v>24</v>
      </c>
      <c r="AB293" s="32">
        <v>2</v>
      </c>
      <c r="AC293" s="33">
        <v>8.3000000000000007</v>
      </c>
      <c r="AD293" s="31" t="s">
        <v>3218</v>
      </c>
      <c r="AE293" s="31" t="s">
        <v>82</v>
      </c>
      <c r="AF293" s="31" t="s">
        <v>40</v>
      </c>
      <c r="AG293" s="31">
        <v>5</v>
      </c>
      <c r="AH293" s="31">
        <v>19</v>
      </c>
      <c r="AI293" s="29" t="b">
        <f t="shared" si="118"/>
        <v>1</v>
      </c>
      <c r="AJ293" s="29" t="b">
        <f t="shared" si="124"/>
        <v>1</v>
      </c>
      <c r="AK293" s="29" t="b">
        <f t="shared" si="125"/>
        <v>1</v>
      </c>
      <c r="AL293" s="29" t="b">
        <f t="shared" si="126"/>
        <v>1</v>
      </c>
      <c r="AM293" s="29" t="b">
        <f t="shared" si="127"/>
        <v>1</v>
      </c>
      <c r="AN293" s="29" t="b">
        <f t="shared" si="128"/>
        <v>1</v>
      </c>
      <c r="AO293" s="29" t="b">
        <f t="shared" si="129"/>
        <v>1</v>
      </c>
      <c r="AP293" s="29" t="b">
        <f t="shared" si="130"/>
        <v>1</v>
      </c>
      <c r="AQ293" s="29" t="b">
        <f t="shared" si="131"/>
        <v>1</v>
      </c>
      <c r="AR293" s="29" t="b">
        <f t="shared" si="132"/>
        <v>1</v>
      </c>
      <c r="AS293" s="29" t="b">
        <f t="shared" si="133"/>
        <v>1</v>
      </c>
      <c r="AT293" s="29" t="b">
        <f t="shared" si="134"/>
        <v>1</v>
      </c>
      <c r="AU293" s="29" t="b">
        <f t="shared" si="135"/>
        <v>1</v>
      </c>
      <c r="AV293" s="29" t="b">
        <f t="shared" si="136"/>
        <v>1</v>
      </c>
      <c r="AW293" s="29" t="s">
        <v>3423</v>
      </c>
      <c r="AX293" s="29" t="s">
        <v>3817</v>
      </c>
      <c r="AY293" s="29" t="s">
        <v>3294</v>
      </c>
    </row>
    <row r="294" spans="1:51" ht="45" customHeight="1" x14ac:dyDescent="0.25">
      <c r="A294" s="29">
        <f t="shared" si="137"/>
        <v>292</v>
      </c>
      <c r="B294" s="9">
        <v>1</v>
      </c>
      <c r="C294" s="10" t="s">
        <v>51</v>
      </c>
      <c r="D294" s="10">
        <v>100</v>
      </c>
      <c r="E294" s="10"/>
      <c r="F294" s="10"/>
      <c r="G294" s="10">
        <v>1</v>
      </c>
      <c r="H294" s="11" t="s">
        <v>3222</v>
      </c>
      <c r="I294" s="10">
        <f t="shared" si="119"/>
        <v>1</v>
      </c>
      <c r="J294" s="10" t="str">
        <f t="shared" si="120"/>
        <v>lidocaine</v>
      </c>
      <c r="K294" s="10">
        <f t="shared" si="144"/>
        <v>100</v>
      </c>
      <c r="L294" s="12" t="s">
        <v>35</v>
      </c>
      <c r="M294" s="12" t="s">
        <v>36</v>
      </c>
      <c r="N294" s="10">
        <f t="shared" si="142"/>
        <v>48</v>
      </c>
      <c r="O294" s="16">
        <f t="shared" si="143"/>
        <v>1</v>
      </c>
      <c r="P294" s="17">
        <v>2.1</v>
      </c>
      <c r="Q294" s="12" t="s">
        <v>3218</v>
      </c>
      <c r="R294" s="12" t="s">
        <v>82</v>
      </c>
      <c r="S294" s="12" t="s">
        <v>39</v>
      </c>
      <c r="T294" s="15">
        <v>5</v>
      </c>
      <c r="U294" s="12">
        <v>43</v>
      </c>
      <c r="V294" s="30">
        <v>1</v>
      </c>
      <c r="W294" s="31" t="s">
        <v>51</v>
      </c>
      <c r="X294" s="31">
        <v>100</v>
      </c>
      <c r="Y294" s="31" t="s">
        <v>35</v>
      </c>
      <c r="Z294" s="31" t="s">
        <v>36</v>
      </c>
      <c r="AA294" s="31">
        <v>48</v>
      </c>
      <c r="AB294" s="32">
        <v>1</v>
      </c>
      <c r="AC294" s="33">
        <v>2.1</v>
      </c>
      <c r="AD294" s="31" t="s">
        <v>3218</v>
      </c>
      <c r="AE294" s="31" t="s">
        <v>82</v>
      </c>
      <c r="AF294" s="31" t="s">
        <v>39</v>
      </c>
      <c r="AG294" s="31">
        <v>5</v>
      </c>
      <c r="AH294" s="31">
        <v>43</v>
      </c>
      <c r="AI294" s="29" t="b">
        <f t="shared" ref="AI294:AI357" si="145">AND(AJ294:AV294)</f>
        <v>1</v>
      </c>
      <c r="AJ294" s="29" t="b">
        <f t="shared" si="124"/>
        <v>1</v>
      </c>
      <c r="AK294" s="29" t="b">
        <f t="shared" si="125"/>
        <v>1</v>
      </c>
      <c r="AL294" s="29" t="b">
        <f t="shared" si="126"/>
        <v>1</v>
      </c>
      <c r="AM294" s="29" t="b">
        <f t="shared" si="127"/>
        <v>1</v>
      </c>
      <c r="AN294" s="29" t="b">
        <f t="shared" si="128"/>
        <v>1</v>
      </c>
      <c r="AO294" s="29" t="b">
        <f t="shared" si="129"/>
        <v>1</v>
      </c>
      <c r="AP294" s="29" t="b">
        <f t="shared" si="130"/>
        <v>1</v>
      </c>
      <c r="AQ294" s="29" t="b">
        <f t="shared" si="131"/>
        <v>1</v>
      </c>
      <c r="AR294" s="29" t="b">
        <f t="shared" si="132"/>
        <v>1</v>
      </c>
      <c r="AS294" s="29" t="b">
        <f t="shared" si="133"/>
        <v>1</v>
      </c>
      <c r="AT294" s="29" t="b">
        <f t="shared" si="134"/>
        <v>1</v>
      </c>
      <c r="AU294" s="29" t="b">
        <f t="shared" si="135"/>
        <v>1</v>
      </c>
      <c r="AV294" s="29" t="b">
        <f t="shared" si="136"/>
        <v>1</v>
      </c>
      <c r="AW294" s="29" t="s">
        <v>3424</v>
      </c>
      <c r="AX294" s="29" t="s">
        <v>3818</v>
      </c>
      <c r="AY294" s="29" t="s">
        <v>3294</v>
      </c>
    </row>
    <row r="295" spans="1:51" ht="45" customHeight="1" x14ac:dyDescent="0.25">
      <c r="A295" s="29">
        <f t="shared" si="137"/>
        <v>293</v>
      </c>
      <c r="B295" s="9">
        <v>1</v>
      </c>
      <c r="C295" s="10" t="s">
        <v>51</v>
      </c>
      <c r="D295" s="10">
        <v>100</v>
      </c>
      <c r="E295" s="10"/>
      <c r="F295" s="10">
        <v>24</v>
      </c>
      <c r="G295" s="10">
        <v>1</v>
      </c>
      <c r="H295" s="11" t="s">
        <v>3222</v>
      </c>
      <c r="I295" s="10">
        <f t="shared" si="119"/>
        <v>1</v>
      </c>
      <c r="J295" s="10" t="str">
        <f t="shared" si="120"/>
        <v>lidocaine</v>
      </c>
      <c r="K295" s="10">
        <f t="shared" si="144"/>
        <v>100</v>
      </c>
      <c r="L295" s="12" t="s">
        <v>35</v>
      </c>
      <c r="M295" s="12" t="s">
        <v>36</v>
      </c>
      <c r="N295" s="10">
        <f t="shared" si="142"/>
        <v>24</v>
      </c>
      <c r="O295" s="16">
        <f t="shared" si="143"/>
        <v>1</v>
      </c>
      <c r="P295" s="17">
        <v>4.2</v>
      </c>
      <c r="Q295" s="12" t="s">
        <v>3218</v>
      </c>
      <c r="R295" s="12" t="s">
        <v>82</v>
      </c>
      <c r="S295" s="12" t="s">
        <v>38</v>
      </c>
      <c r="T295" s="15">
        <v>5</v>
      </c>
      <c r="U295" s="12">
        <v>19</v>
      </c>
      <c r="V295" s="30">
        <v>1</v>
      </c>
      <c r="W295" s="31" t="s">
        <v>51</v>
      </c>
      <c r="X295" s="31">
        <v>100</v>
      </c>
      <c r="Y295" s="31" t="s">
        <v>35</v>
      </c>
      <c r="Z295" s="31" t="s">
        <v>36</v>
      </c>
      <c r="AA295" s="31">
        <v>24</v>
      </c>
      <c r="AB295" s="32">
        <v>1</v>
      </c>
      <c r="AC295" s="33">
        <v>4.2</v>
      </c>
      <c r="AD295" s="31" t="s">
        <v>3218</v>
      </c>
      <c r="AE295" s="31" t="s">
        <v>82</v>
      </c>
      <c r="AF295" s="31" t="s">
        <v>38</v>
      </c>
      <c r="AG295" s="31">
        <v>5</v>
      </c>
      <c r="AH295" s="31">
        <v>19</v>
      </c>
      <c r="AI295" s="29" t="b">
        <f t="shared" si="145"/>
        <v>1</v>
      </c>
      <c r="AJ295" s="29" t="b">
        <f t="shared" si="124"/>
        <v>1</v>
      </c>
      <c r="AK295" s="29" t="b">
        <f t="shared" si="125"/>
        <v>1</v>
      </c>
      <c r="AL295" s="29" t="b">
        <f t="shared" si="126"/>
        <v>1</v>
      </c>
      <c r="AM295" s="29" t="b">
        <f t="shared" si="127"/>
        <v>1</v>
      </c>
      <c r="AN295" s="29" t="b">
        <f t="shared" si="128"/>
        <v>1</v>
      </c>
      <c r="AO295" s="29" t="b">
        <f t="shared" si="129"/>
        <v>1</v>
      </c>
      <c r="AP295" s="29" t="b">
        <f t="shared" si="130"/>
        <v>1</v>
      </c>
      <c r="AQ295" s="29" t="b">
        <f t="shared" si="131"/>
        <v>1</v>
      </c>
      <c r="AR295" s="29" t="b">
        <f t="shared" si="132"/>
        <v>1</v>
      </c>
      <c r="AS295" s="29" t="b">
        <f t="shared" si="133"/>
        <v>1</v>
      </c>
      <c r="AT295" s="29" t="b">
        <f t="shared" si="134"/>
        <v>1</v>
      </c>
      <c r="AU295" s="29" t="b">
        <f t="shared" si="135"/>
        <v>1</v>
      </c>
      <c r="AV295" s="29" t="b">
        <f t="shared" si="136"/>
        <v>1</v>
      </c>
      <c r="AW295" s="29" t="s">
        <v>3425</v>
      </c>
      <c r="AX295" s="29" t="s">
        <v>3819</v>
      </c>
      <c r="AY295" s="29" t="s">
        <v>3294</v>
      </c>
    </row>
    <row r="296" spans="1:51" ht="45" customHeight="1" x14ac:dyDescent="0.25">
      <c r="A296" s="29">
        <f t="shared" si="137"/>
        <v>294</v>
      </c>
      <c r="B296" s="9">
        <v>1</v>
      </c>
      <c r="C296" s="10" t="s">
        <v>51</v>
      </c>
      <c r="D296" s="10"/>
      <c r="E296" s="10" t="s">
        <v>20</v>
      </c>
      <c r="F296" s="10">
        <v>24</v>
      </c>
      <c r="G296" s="10"/>
      <c r="H296" s="11">
        <v>10</v>
      </c>
      <c r="I296" s="10">
        <f t="shared" si="119"/>
        <v>1</v>
      </c>
      <c r="J296" s="10" t="str">
        <f t="shared" si="120"/>
        <v>lidocaine</v>
      </c>
      <c r="K296" s="10">
        <v>240</v>
      </c>
      <c r="L296" s="12" t="s">
        <v>35</v>
      </c>
      <c r="M296" s="12" t="s">
        <v>20</v>
      </c>
      <c r="N296" s="10">
        <f t="shared" si="142"/>
        <v>24</v>
      </c>
      <c r="O296" s="16">
        <f t="shared" si="143"/>
        <v>2</v>
      </c>
      <c r="P296" s="17">
        <v>20</v>
      </c>
      <c r="Q296" s="12" t="s">
        <v>3218</v>
      </c>
      <c r="R296" s="12" t="s">
        <v>82</v>
      </c>
      <c r="S296" s="12" t="s">
        <v>40</v>
      </c>
      <c r="T296" s="15">
        <v>12</v>
      </c>
      <c r="U296" s="12">
        <v>12</v>
      </c>
      <c r="V296" s="30">
        <v>1</v>
      </c>
      <c r="W296" s="31" t="s">
        <v>51</v>
      </c>
      <c r="X296" s="31">
        <v>12</v>
      </c>
      <c r="Y296" s="31" t="s">
        <v>35</v>
      </c>
      <c r="Z296" s="31" t="s">
        <v>20</v>
      </c>
      <c r="AA296" s="31">
        <v>24</v>
      </c>
      <c r="AB296" s="32">
        <v>2</v>
      </c>
      <c r="AC296" s="33">
        <v>1</v>
      </c>
      <c r="AD296" s="31" t="s">
        <v>3218</v>
      </c>
      <c r="AE296" s="31" t="s">
        <v>82</v>
      </c>
      <c r="AF296" s="31" t="s">
        <v>40</v>
      </c>
      <c r="AG296" s="31">
        <v>0.6</v>
      </c>
      <c r="AH296" s="31">
        <v>23.4</v>
      </c>
      <c r="AI296" s="29" t="b">
        <f t="shared" si="145"/>
        <v>0</v>
      </c>
      <c r="AJ296" s="29" t="b">
        <f t="shared" si="124"/>
        <v>1</v>
      </c>
      <c r="AK296" s="29" t="b">
        <f t="shared" si="125"/>
        <v>1</v>
      </c>
      <c r="AL296" s="29" t="b">
        <f t="shared" si="126"/>
        <v>0</v>
      </c>
      <c r="AM296" s="29" t="b">
        <f t="shared" si="127"/>
        <v>1</v>
      </c>
      <c r="AN296" s="29" t="b">
        <f t="shared" si="128"/>
        <v>1</v>
      </c>
      <c r="AO296" s="29" t="b">
        <f t="shared" si="129"/>
        <v>1</v>
      </c>
      <c r="AP296" s="29" t="b">
        <f t="shared" si="130"/>
        <v>1</v>
      </c>
      <c r="AQ296" s="29" t="b">
        <f t="shared" si="131"/>
        <v>0</v>
      </c>
      <c r="AR296" s="29" t="b">
        <f t="shared" si="132"/>
        <v>1</v>
      </c>
      <c r="AS296" s="29" t="b">
        <f t="shared" si="133"/>
        <v>1</v>
      </c>
      <c r="AT296" s="29" t="b">
        <f t="shared" si="134"/>
        <v>1</v>
      </c>
      <c r="AU296" s="29" t="b">
        <f t="shared" si="135"/>
        <v>0</v>
      </c>
      <c r="AV296" s="29" t="b">
        <f t="shared" si="136"/>
        <v>0</v>
      </c>
      <c r="AW296" s="29" t="s">
        <v>3820</v>
      </c>
      <c r="AX296" s="29" t="s">
        <v>3821</v>
      </c>
      <c r="AY296" s="29" t="s">
        <v>3294</v>
      </c>
    </row>
    <row r="297" spans="1:51" ht="45" customHeight="1" x14ac:dyDescent="0.25">
      <c r="A297" s="29">
        <f t="shared" si="137"/>
        <v>295</v>
      </c>
      <c r="B297" s="9">
        <v>1</v>
      </c>
      <c r="C297" s="10" t="s">
        <v>51</v>
      </c>
      <c r="D297" s="10"/>
      <c r="E297" s="10" t="s">
        <v>20</v>
      </c>
      <c r="F297" s="10"/>
      <c r="G297" s="10">
        <v>1</v>
      </c>
      <c r="H297" s="11">
        <v>2.5</v>
      </c>
      <c r="I297" s="10">
        <f t="shared" si="119"/>
        <v>1</v>
      </c>
      <c r="J297" s="10" t="str">
        <f t="shared" si="120"/>
        <v>lidocaine</v>
      </c>
      <c r="K297" s="10">
        <v>60</v>
      </c>
      <c r="L297" s="12" t="s">
        <v>35</v>
      </c>
      <c r="M297" s="12" t="s">
        <v>20</v>
      </c>
      <c r="N297" s="10">
        <f t="shared" si="142"/>
        <v>48</v>
      </c>
      <c r="O297" s="16">
        <f t="shared" si="143"/>
        <v>1</v>
      </c>
      <c r="P297" s="17">
        <v>1.3</v>
      </c>
      <c r="Q297" s="12" t="s">
        <v>3218</v>
      </c>
      <c r="R297" s="12" t="s">
        <v>82</v>
      </c>
      <c r="S297" s="12" t="s">
        <v>39</v>
      </c>
      <c r="T297" s="15">
        <v>3</v>
      </c>
      <c r="U297" s="12">
        <v>45</v>
      </c>
      <c r="V297" s="30">
        <v>1</v>
      </c>
      <c r="W297" s="31" t="s">
        <v>51</v>
      </c>
      <c r="X297" s="31">
        <v>12</v>
      </c>
      <c r="Y297" s="31" t="s">
        <v>35</v>
      </c>
      <c r="Z297" s="31" t="s">
        <v>20</v>
      </c>
      <c r="AA297" s="31">
        <v>48</v>
      </c>
      <c r="AB297" s="32">
        <v>1</v>
      </c>
      <c r="AC297" s="33">
        <v>0.25</v>
      </c>
      <c r="AD297" s="31" t="s">
        <v>3218</v>
      </c>
      <c r="AE297" s="31" t="s">
        <v>82</v>
      </c>
      <c r="AF297" s="31" t="s">
        <v>39</v>
      </c>
      <c r="AG297" s="31">
        <v>0.6</v>
      </c>
      <c r="AH297" s="31">
        <v>47.4</v>
      </c>
      <c r="AI297" s="29" t="b">
        <f t="shared" si="145"/>
        <v>0</v>
      </c>
      <c r="AJ297" s="29" t="b">
        <f t="shared" si="124"/>
        <v>1</v>
      </c>
      <c r="AK297" s="29" t="b">
        <f t="shared" si="125"/>
        <v>1</v>
      </c>
      <c r="AL297" s="29" t="b">
        <f t="shared" si="126"/>
        <v>0</v>
      </c>
      <c r="AM297" s="29" t="b">
        <f t="shared" si="127"/>
        <v>1</v>
      </c>
      <c r="AN297" s="29" t="b">
        <f t="shared" si="128"/>
        <v>1</v>
      </c>
      <c r="AO297" s="29" t="b">
        <f t="shared" si="129"/>
        <v>1</v>
      </c>
      <c r="AP297" s="29" t="b">
        <f t="shared" si="130"/>
        <v>1</v>
      </c>
      <c r="AQ297" s="29" t="b">
        <f t="shared" si="131"/>
        <v>0</v>
      </c>
      <c r="AR297" s="29" t="b">
        <f t="shared" si="132"/>
        <v>1</v>
      </c>
      <c r="AS297" s="29" t="b">
        <f t="shared" si="133"/>
        <v>1</v>
      </c>
      <c r="AT297" s="29" t="b">
        <f t="shared" si="134"/>
        <v>1</v>
      </c>
      <c r="AU297" s="29" t="b">
        <f t="shared" si="135"/>
        <v>0</v>
      </c>
      <c r="AV297" s="29" t="b">
        <f t="shared" si="136"/>
        <v>0</v>
      </c>
      <c r="AW297" s="29" t="s">
        <v>3822</v>
      </c>
      <c r="AX297" s="29" t="s">
        <v>3823</v>
      </c>
      <c r="AY297" s="29" t="s">
        <v>3294</v>
      </c>
    </row>
    <row r="298" spans="1:51" ht="45" customHeight="1" x14ac:dyDescent="0.25">
      <c r="A298" s="29">
        <f t="shared" si="137"/>
        <v>296</v>
      </c>
      <c r="B298" s="9">
        <v>1</v>
      </c>
      <c r="C298" s="10" t="s">
        <v>51</v>
      </c>
      <c r="D298" s="10"/>
      <c r="E298" s="10" t="s">
        <v>20</v>
      </c>
      <c r="F298" s="10">
        <v>24</v>
      </c>
      <c r="G298" s="10">
        <v>1</v>
      </c>
      <c r="H298" s="11">
        <v>5</v>
      </c>
      <c r="I298" s="10">
        <f t="shared" si="119"/>
        <v>1</v>
      </c>
      <c r="J298" s="10" t="str">
        <f t="shared" si="120"/>
        <v>lidocaine</v>
      </c>
      <c r="K298" s="10">
        <f t="shared" si="144"/>
        <v>120</v>
      </c>
      <c r="L298" s="12" t="s">
        <v>35</v>
      </c>
      <c r="M298" s="12" t="s">
        <v>20</v>
      </c>
      <c r="N298" s="10">
        <f t="shared" si="142"/>
        <v>24</v>
      </c>
      <c r="O298" s="16">
        <f t="shared" si="143"/>
        <v>1</v>
      </c>
      <c r="P298" s="17">
        <v>5</v>
      </c>
      <c r="Q298" s="12" t="s">
        <v>3218</v>
      </c>
      <c r="R298" s="12" t="s">
        <v>82</v>
      </c>
      <c r="S298" s="12" t="s">
        <v>38</v>
      </c>
      <c r="T298" s="15">
        <v>6</v>
      </c>
      <c r="U298" s="12">
        <v>18</v>
      </c>
      <c r="V298" s="30">
        <v>1</v>
      </c>
      <c r="W298" s="31" t="s">
        <v>51</v>
      </c>
      <c r="X298" s="31">
        <v>12</v>
      </c>
      <c r="Y298" s="31" t="s">
        <v>35</v>
      </c>
      <c r="Z298" s="31" t="s">
        <v>20</v>
      </c>
      <c r="AA298" s="31">
        <v>24</v>
      </c>
      <c r="AB298" s="32">
        <v>1</v>
      </c>
      <c r="AC298" s="33">
        <v>0.5</v>
      </c>
      <c r="AD298" s="31" t="s">
        <v>3218</v>
      </c>
      <c r="AE298" s="31" t="s">
        <v>82</v>
      </c>
      <c r="AF298" s="31" t="s">
        <v>38</v>
      </c>
      <c r="AG298" s="31">
        <v>0.6</v>
      </c>
      <c r="AH298" s="31">
        <v>23.4</v>
      </c>
      <c r="AI298" s="29" t="b">
        <f t="shared" si="145"/>
        <v>0</v>
      </c>
      <c r="AJ298" s="29" t="b">
        <f t="shared" si="124"/>
        <v>1</v>
      </c>
      <c r="AK298" s="29" t="b">
        <f t="shared" si="125"/>
        <v>1</v>
      </c>
      <c r="AL298" s="29" t="b">
        <f t="shared" si="126"/>
        <v>0</v>
      </c>
      <c r="AM298" s="29" t="b">
        <f t="shared" si="127"/>
        <v>1</v>
      </c>
      <c r="AN298" s="29" t="b">
        <f t="shared" si="128"/>
        <v>1</v>
      </c>
      <c r="AO298" s="29" t="b">
        <f t="shared" si="129"/>
        <v>1</v>
      </c>
      <c r="AP298" s="29" t="b">
        <f t="shared" si="130"/>
        <v>1</v>
      </c>
      <c r="AQ298" s="29" t="b">
        <f t="shared" si="131"/>
        <v>0</v>
      </c>
      <c r="AR298" s="29" t="b">
        <f t="shared" si="132"/>
        <v>1</v>
      </c>
      <c r="AS298" s="29" t="b">
        <f t="shared" si="133"/>
        <v>1</v>
      </c>
      <c r="AT298" s="29" t="b">
        <f t="shared" si="134"/>
        <v>1</v>
      </c>
      <c r="AU298" s="29" t="b">
        <f t="shared" si="135"/>
        <v>0</v>
      </c>
      <c r="AV298" s="29" t="b">
        <f t="shared" si="136"/>
        <v>0</v>
      </c>
      <c r="AW298" s="29" t="s">
        <v>3824</v>
      </c>
      <c r="AX298" s="29" t="s">
        <v>3825</v>
      </c>
      <c r="AY298" s="29" t="s">
        <v>3294</v>
      </c>
    </row>
    <row r="299" spans="1:51" ht="45" customHeight="1" x14ac:dyDescent="0.25">
      <c r="A299" s="29">
        <f t="shared" si="137"/>
        <v>297</v>
      </c>
      <c r="B299" s="9">
        <v>1</v>
      </c>
      <c r="C299" s="10" t="s">
        <v>51</v>
      </c>
      <c r="D299" s="10"/>
      <c r="E299" s="10"/>
      <c r="F299" s="10">
        <v>24</v>
      </c>
      <c r="G299" s="10">
        <v>1</v>
      </c>
      <c r="H299" s="11">
        <v>5</v>
      </c>
      <c r="I299" s="10">
        <f t="shared" si="119"/>
        <v>1</v>
      </c>
      <c r="J299" s="10" t="str">
        <f t="shared" si="120"/>
        <v>lidocaine</v>
      </c>
      <c r="K299" s="10">
        <f t="shared" si="144"/>
        <v>120</v>
      </c>
      <c r="L299" s="12" t="s">
        <v>35</v>
      </c>
      <c r="M299" s="12" t="s">
        <v>36</v>
      </c>
      <c r="N299" s="10">
        <f t="shared" si="142"/>
        <v>24</v>
      </c>
      <c r="O299" s="16">
        <f t="shared" si="143"/>
        <v>1</v>
      </c>
      <c r="P299" s="17">
        <v>5</v>
      </c>
      <c r="Q299" s="12" t="s">
        <v>3218</v>
      </c>
      <c r="R299" s="12" t="s">
        <v>82</v>
      </c>
      <c r="S299" s="12" t="s">
        <v>38</v>
      </c>
      <c r="T299" s="15">
        <v>6</v>
      </c>
      <c r="U299" s="12">
        <v>18</v>
      </c>
      <c r="V299" s="30">
        <v>1</v>
      </c>
      <c r="W299" s="31" t="s">
        <v>51</v>
      </c>
      <c r="X299" s="31">
        <v>12</v>
      </c>
      <c r="Y299" s="31" t="s">
        <v>35</v>
      </c>
      <c r="Z299" s="31" t="s">
        <v>36</v>
      </c>
      <c r="AA299" s="31">
        <v>24</v>
      </c>
      <c r="AB299" s="32">
        <v>1</v>
      </c>
      <c r="AC299" s="33">
        <v>0.5</v>
      </c>
      <c r="AD299" s="31" t="s">
        <v>3218</v>
      </c>
      <c r="AE299" s="31" t="s">
        <v>82</v>
      </c>
      <c r="AF299" s="31" t="s">
        <v>38</v>
      </c>
      <c r="AG299" s="31">
        <v>0.6</v>
      </c>
      <c r="AH299" s="31">
        <v>23.4</v>
      </c>
      <c r="AI299" s="29" t="b">
        <f t="shared" si="145"/>
        <v>0</v>
      </c>
      <c r="AJ299" s="29" t="b">
        <f t="shared" si="124"/>
        <v>1</v>
      </c>
      <c r="AK299" s="29" t="b">
        <f t="shared" si="125"/>
        <v>1</v>
      </c>
      <c r="AL299" s="29" t="b">
        <f t="shared" si="126"/>
        <v>0</v>
      </c>
      <c r="AM299" s="29" t="b">
        <f t="shared" si="127"/>
        <v>1</v>
      </c>
      <c r="AN299" s="29" t="b">
        <f t="shared" si="128"/>
        <v>1</v>
      </c>
      <c r="AO299" s="29" t="b">
        <f t="shared" si="129"/>
        <v>1</v>
      </c>
      <c r="AP299" s="29" t="b">
        <f t="shared" si="130"/>
        <v>1</v>
      </c>
      <c r="AQ299" s="29" t="b">
        <f t="shared" si="131"/>
        <v>0</v>
      </c>
      <c r="AR299" s="29" t="b">
        <f t="shared" si="132"/>
        <v>1</v>
      </c>
      <c r="AS299" s="29" t="b">
        <f t="shared" si="133"/>
        <v>1</v>
      </c>
      <c r="AT299" s="29" t="b">
        <f t="shared" si="134"/>
        <v>1</v>
      </c>
      <c r="AU299" s="29" t="b">
        <f t="shared" si="135"/>
        <v>0</v>
      </c>
      <c r="AV299" s="29" t="b">
        <f t="shared" si="136"/>
        <v>0</v>
      </c>
      <c r="AW299" s="29" t="s">
        <v>3826</v>
      </c>
      <c r="AX299" s="29" t="s">
        <v>3827</v>
      </c>
      <c r="AY299" s="29" t="s">
        <v>3294</v>
      </c>
    </row>
    <row r="300" spans="1:51" ht="45" customHeight="1" x14ac:dyDescent="0.25">
      <c r="A300" s="29">
        <f t="shared" si="137"/>
        <v>298</v>
      </c>
      <c r="B300" s="9">
        <v>0.5</v>
      </c>
      <c r="C300" s="10" t="s">
        <v>51</v>
      </c>
      <c r="D300" s="10"/>
      <c r="E300" s="10"/>
      <c r="F300" s="10"/>
      <c r="G300" s="10"/>
      <c r="H300" s="11">
        <v>5</v>
      </c>
      <c r="I300" s="10">
        <f t="shared" si="119"/>
        <v>0.5</v>
      </c>
      <c r="J300" s="10" t="str">
        <f t="shared" si="120"/>
        <v>lidocaine</v>
      </c>
      <c r="K300" s="10">
        <v>60</v>
      </c>
      <c r="L300" s="12" t="s">
        <v>35</v>
      </c>
      <c r="M300" s="12" t="s">
        <v>36</v>
      </c>
      <c r="N300" s="10">
        <f t="shared" si="142"/>
        <v>48</v>
      </c>
      <c r="O300" s="16">
        <f t="shared" si="143"/>
        <v>2</v>
      </c>
      <c r="P300" s="17">
        <v>5</v>
      </c>
      <c r="Q300" s="12" t="s">
        <v>3218</v>
      </c>
      <c r="R300" s="12" t="s">
        <v>82</v>
      </c>
      <c r="S300" s="12" t="s">
        <v>38</v>
      </c>
      <c r="T300" s="15">
        <v>3</v>
      </c>
      <c r="U300" s="12">
        <v>45</v>
      </c>
      <c r="V300" s="30">
        <v>0.5</v>
      </c>
      <c r="W300" s="31" t="s">
        <v>51</v>
      </c>
      <c r="X300" s="31">
        <v>6</v>
      </c>
      <c r="Y300" s="31" t="s">
        <v>35</v>
      </c>
      <c r="Z300" s="31" t="s">
        <v>36</v>
      </c>
      <c r="AA300" s="31">
        <v>48</v>
      </c>
      <c r="AB300" s="32">
        <v>2</v>
      </c>
      <c r="AC300" s="33">
        <v>0.5</v>
      </c>
      <c r="AD300" s="31" t="s">
        <v>3218</v>
      </c>
      <c r="AE300" s="31" t="s">
        <v>82</v>
      </c>
      <c r="AF300" s="31" t="s">
        <v>38</v>
      </c>
      <c r="AG300" s="31">
        <v>0.3</v>
      </c>
      <c r="AH300" s="31">
        <v>47.7</v>
      </c>
      <c r="AI300" s="29" t="b">
        <f t="shared" si="145"/>
        <v>0</v>
      </c>
      <c r="AJ300" s="29" t="b">
        <f t="shared" si="124"/>
        <v>1</v>
      </c>
      <c r="AK300" s="29" t="b">
        <f t="shared" si="125"/>
        <v>1</v>
      </c>
      <c r="AL300" s="29" t="b">
        <f t="shared" si="126"/>
        <v>0</v>
      </c>
      <c r="AM300" s="29" t="b">
        <f t="shared" si="127"/>
        <v>1</v>
      </c>
      <c r="AN300" s="29" t="b">
        <f t="shared" si="128"/>
        <v>1</v>
      </c>
      <c r="AO300" s="29" t="b">
        <f t="shared" si="129"/>
        <v>1</v>
      </c>
      <c r="AP300" s="29" t="b">
        <f t="shared" si="130"/>
        <v>1</v>
      </c>
      <c r="AQ300" s="29" t="b">
        <f t="shared" si="131"/>
        <v>0</v>
      </c>
      <c r="AR300" s="29" t="b">
        <f t="shared" si="132"/>
        <v>1</v>
      </c>
      <c r="AS300" s="29" t="b">
        <f t="shared" si="133"/>
        <v>1</v>
      </c>
      <c r="AT300" s="29" t="b">
        <f t="shared" si="134"/>
        <v>1</v>
      </c>
      <c r="AU300" s="29" t="b">
        <f t="shared" si="135"/>
        <v>0</v>
      </c>
      <c r="AV300" s="29" t="b">
        <f t="shared" si="136"/>
        <v>0</v>
      </c>
      <c r="AW300" s="29" t="s">
        <v>3828</v>
      </c>
      <c r="AX300" s="29" t="s">
        <v>3829</v>
      </c>
      <c r="AY300" s="29" t="s">
        <v>3294</v>
      </c>
    </row>
    <row r="301" spans="1:51" ht="45" customHeight="1" x14ac:dyDescent="0.25">
      <c r="A301" s="29">
        <f t="shared" si="137"/>
        <v>299</v>
      </c>
      <c r="B301" s="9">
        <v>5</v>
      </c>
      <c r="C301" s="10" t="s">
        <v>51</v>
      </c>
      <c r="D301" s="10"/>
      <c r="E301" s="10"/>
      <c r="F301" s="10"/>
      <c r="G301" s="10"/>
      <c r="H301" s="11">
        <v>5</v>
      </c>
      <c r="I301" s="10">
        <f t="shared" ref="I301:I364" si="146">IF(B301="",1,B301)</f>
        <v>5</v>
      </c>
      <c r="J301" s="10" t="str">
        <f t="shared" ref="J301:J364" si="147">IF(C301="",1,C301)</f>
        <v>lidocaine</v>
      </c>
      <c r="K301" s="10">
        <v>600</v>
      </c>
      <c r="L301" s="12" t="s">
        <v>35</v>
      </c>
      <c r="M301" s="12" t="s">
        <v>36</v>
      </c>
      <c r="N301" s="10">
        <f t="shared" si="142"/>
        <v>48</v>
      </c>
      <c r="O301" s="16">
        <f t="shared" si="143"/>
        <v>2</v>
      </c>
      <c r="P301" s="17">
        <v>5</v>
      </c>
      <c r="Q301" s="12" t="s">
        <v>3218</v>
      </c>
      <c r="R301" s="12" t="s">
        <v>82</v>
      </c>
      <c r="S301" s="12" t="s">
        <v>38</v>
      </c>
      <c r="T301" s="15">
        <v>30</v>
      </c>
      <c r="U301" s="12">
        <v>18</v>
      </c>
      <c r="V301" s="30">
        <v>5</v>
      </c>
      <c r="W301" s="31" t="s">
        <v>51</v>
      </c>
      <c r="X301" s="31">
        <v>60</v>
      </c>
      <c r="Y301" s="31" t="s">
        <v>35</v>
      </c>
      <c r="Z301" s="31" t="s">
        <v>36</v>
      </c>
      <c r="AA301" s="31">
        <v>48</v>
      </c>
      <c r="AB301" s="32">
        <v>2</v>
      </c>
      <c r="AC301" s="33">
        <v>0.5</v>
      </c>
      <c r="AD301" s="31" t="s">
        <v>3218</v>
      </c>
      <c r="AE301" s="31" t="s">
        <v>82</v>
      </c>
      <c r="AF301" s="31" t="s">
        <v>38</v>
      </c>
      <c r="AG301" s="31">
        <v>3</v>
      </c>
      <c r="AH301" s="31">
        <v>45</v>
      </c>
      <c r="AI301" s="29" t="b">
        <f t="shared" si="145"/>
        <v>0</v>
      </c>
      <c r="AJ301" s="29" t="b">
        <f t="shared" si="124"/>
        <v>1</v>
      </c>
      <c r="AK301" s="29" t="b">
        <f t="shared" si="125"/>
        <v>1</v>
      </c>
      <c r="AL301" s="29" t="b">
        <f t="shared" si="126"/>
        <v>0</v>
      </c>
      <c r="AM301" s="29" t="b">
        <f t="shared" si="127"/>
        <v>1</v>
      </c>
      <c r="AN301" s="29" t="b">
        <f t="shared" si="128"/>
        <v>1</v>
      </c>
      <c r="AO301" s="29" t="b">
        <f t="shared" si="129"/>
        <v>1</v>
      </c>
      <c r="AP301" s="29" t="b">
        <f t="shared" si="130"/>
        <v>1</v>
      </c>
      <c r="AQ301" s="29" t="b">
        <f t="shared" si="131"/>
        <v>0</v>
      </c>
      <c r="AR301" s="29" t="b">
        <f t="shared" si="132"/>
        <v>1</v>
      </c>
      <c r="AS301" s="29" t="b">
        <f t="shared" si="133"/>
        <v>1</v>
      </c>
      <c r="AT301" s="29" t="b">
        <f t="shared" si="134"/>
        <v>1</v>
      </c>
      <c r="AU301" s="29" t="b">
        <f t="shared" si="135"/>
        <v>0</v>
      </c>
      <c r="AV301" s="29" t="b">
        <f t="shared" si="136"/>
        <v>0</v>
      </c>
      <c r="AW301" s="29" t="s">
        <v>3830</v>
      </c>
      <c r="AX301" s="29" t="s">
        <v>3831</v>
      </c>
      <c r="AY301" s="29" t="s">
        <v>3294</v>
      </c>
    </row>
    <row r="302" spans="1:51" ht="45" customHeight="1" x14ac:dyDescent="0.25">
      <c r="A302" s="29">
        <f t="shared" si="137"/>
        <v>300</v>
      </c>
      <c r="B302" s="9">
        <v>0.5</v>
      </c>
      <c r="C302" s="10" t="s">
        <v>51</v>
      </c>
      <c r="D302" s="10">
        <v>60</v>
      </c>
      <c r="E302" s="10"/>
      <c r="F302" s="10"/>
      <c r="G302" s="10"/>
      <c r="H302" s="11" t="s">
        <v>3222</v>
      </c>
      <c r="I302" s="10">
        <f t="shared" si="146"/>
        <v>0.5</v>
      </c>
      <c r="J302" s="10" t="str">
        <f t="shared" si="147"/>
        <v>lidocaine</v>
      </c>
      <c r="K302" s="10">
        <f t="shared" si="144"/>
        <v>60</v>
      </c>
      <c r="L302" s="12" t="s">
        <v>35</v>
      </c>
      <c r="M302" s="12" t="s">
        <v>36</v>
      </c>
      <c r="N302" s="10">
        <f t="shared" si="142"/>
        <v>48</v>
      </c>
      <c r="O302" s="16">
        <f t="shared" si="143"/>
        <v>2</v>
      </c>
      <c r="P302" s="17">
        <v>5</v>
      </c>
      <c r="Q302" s="12" t="s">
        <v>3218</v>
      </c>
      <c r="R302" s="12" t="s">
        <v>82</v>
      </c>
      <c r="S302" s="12" t="s">
        <v>38</v>
      </c>
      <c r="T302" s="15">
        <v>3</v>
      </c>
      <c r="U302" s="12">
        <v>45</v>
      </c>
      <c r="V302" s="30">
        <v>0.5</v>
      </c>
      <c r="W302" s="31" t="s">
        <v>51</v>
      </c>
      <c r="X302" s="31">
        <v>60</v>
      </c>
      <c r="Y302" s="31" t="s">
        <v>35</v>
      </c>
      <c r="Z302" s="31" t="s">
        <v>36</v>
      </c>
      <c r="AA302" s="31">
        <v>48</v>
      </c>
      <c r="AB302" s="32">
        <v>2</v>
      </c>
      <c r="AC302" s="33">
        <v>5</v>
      </c>
      <c r="AD302" s="31" t="s">
        <v>3218</v>
      </c>
      <c r="AE302" s="31" t="s">
        <v>82</v>
      </c>
      <c r="AF302" s="31" t="s">
        <v>38</v>
      </c>
      <c r="AG302" s="31">
        <v>3</v>
      </c>
      <c r="AH302" s="31">
        <v>45</v>
      </c>
      <c r="AI302" s="29" t="b">
        <f t="shared" si="145"/>
        <v>1</v>
      </c>
      <c r="AJ302" s="29" t="b">
        <f t="shared" si="124"/>
        <v>1</v>
      </c>
      <c r="AK302" s="29" t="b">
        <f t="shared" si="125"/>
        <v>1</v>
      </c>
      <c r="AL302" s="29" t="b">
        <f t="shared" si="126"/>
        <v>1</v>
      </c>
      <c r="AM302" s="29" t="b">
        <f t="shared" si="127"/>
        <v>1</v>
      </c>
      <c r="AN302" s="29" t="b">
        <f t="shared" si="128"/>
        <v>1</v>
      </c>
      <c r="AO302" s="29" t="b">
        <f t="shared" si="129"/>
        <v>1</v>
      </c>
      <c r="AP302" s="29" t="b">
        <f t="shared" si="130"/>
        <v>1</v>
      </c>
      <c r="AQ302" s="29" t="b">
        <f t="shared" si="131"/>
        <v>1</v>
      </c>
      <c r="AR302" s="29" t="b">
        <f t="shared" si="132"/>
        <v>1</v>
      </c>
      <c r="AS302" s="29" t="b">
        <f t="shared" si="133"/>
        <v>1</v>
      </c>
      <c r="AT302" s="29" t="b">
        <f t="shared" si="134"/>
        <v>1</v>
      </c>
      <c r="AU302" s="29" t="b">
        <f t="shared" si="135"/>
        <v>1</v>
      </c>
      <c r="AV302" s="29" t="b">
        <f t="shared" si="136"/>
        <v>1</v>
      </c>
      <c r="AW302" s="29" t="s">
        <v>3295</v>
      </c>
      <c r="AX302" s="29" t="s">
        <v>3832</v>
      </c>
      <c r="AY302" s="29" t="s">
        <v>3294</v>
      </c>
    </row>
    <row r="303" spans="1:51" ht="45" customHeight="1" x14ac:dyDescent="0.25">
      <c r="A303" s="29">
        <f t="shared" si="137"/>
        <v>301</v>
      </c>
      <c r="B303" s="9">
        <v>5</v>
      </c>
      <c r="C303" s="10" t="s">
        <v>51</v>
      </c>
      <c r="D303" s="10">
        <v>840</v>
      </c>
      <c r="E303" s="10"/>
      <c r="F303" s="10"/>
      <c r="G303" s="10"/>
      <c r="H303" s="11" t="s">
        <v>3222</v>
      </c>
      <c r="I303" s="10">
        <f t="shared" si="146"/>
        <v>5</v>
      </c>
      <c r="J303" s="10" t="str">
        <f t="shared" si="147"/>
        <v>lidocaine</v>
      </c>
      <c r="K303" s="10">
        <f t="shared" si="144"/>
        <v>840</v>
      </c>
      <c r="L303" s="12" t="s">
        <v>35</v>
      </c>
      <c r="M303" s="12" t="s">
        <v>36</v>
      </c>
      <c r="N303" s="10">
        <f t="shared" si="142"/>
        <v>48</v>
      </c>
      <c r="O303" s="16">
        <f t="shared" si="143"/>
        <v>2</v>
      </c>
      <c r="P303" s="17">
        <v>7</v>
      </c>
      <c r="Q303" s="12" t="s">
        <v>3218</v>
      </c>
      <c r="R303" s="12" t="s">
        <v>82</v>
      </c>
      <c r="S303" s="12" t="s">
        <v>38</v>
      </c>
      <c r="T303" s="15">
        <v>42</v>
      </c>
      <c r="U303" s="12">
        <v>6</v>
      </c>
      <c r="V303" s="30">
        <v>5</v>
      </c>
      <c r="W303" s="31" t="s">
        <v>51</v>
      </c>
      <c r="X303" s="31">
        <v>840</v>
      </c>
      <c r="Y303" s="31" t="s">
        <v>35</v>
      </c>
      <c r="Z303" s="31" t="s">
        <v>36</v>
      </c>
      <c r="AA303" s="31">
        <v>48</v>
      </c>
      <c r="AB303" s="32">
        <v>2</v>
      </c>
      <c r="AC303" s="33">
        <v>7</v>
      </c>
      <c r="AD303" s="31" t="s">
        <v>3218</v>
      </c>
      <c r="AE303" s="31" t="s">
        <v>82</v>
      </c>
      <c r="AF303" s="31" t="s">
        <v>38</v>
      </c>
      <c r="AG303" s="31">
        <v>42</v>
      </c>
      <c r="AH303" s="31">
        <v>6</v>
      </c>
      <c r="AI303" s="29" t="b">
        <f t="shared" si="145"/>
        <v>1</v>
      </c>
      <c r="AJ303" s="29" t="b">
        <f t="shared" si="124"/>
        <v>1</v>
      </c>
      <c r="AK303" s="29" t="b">
        <f t="shared" si="125"/>
        <v>1</v>
      </c>
      <c r="AL303" s="29" t="b">
        <f t="shared" si="126"/>
        <v>1</v>
      </c>
      <c r="AM303" s="29" t="b">
        <f t="shared" si="127"/>
        <v>1</v>
      </c>
      <c r="AN303" s="29" t="b">
        <f t="shared" si="128"/>
        <v>1</v>
      </c>
      <c r="AO303" s="29" t="b">
        <f t="shared" si="129"/>
        <v>1</v>
      </c>
      <c r="AP303" s="29" t="b">
        <f t="shared" si="130"/>
        <v>1</v>
      </c>
      <c r="AQ303" s="29" t="b">
        <f t="shared" si="131"/>
        <v>1</v>
      </c>
      <c r="AR303" s="29" t="b">
        <f t="shared" si="132"/>
        <v>1</v>
      </c>
      <c r="AS303" s="29" t="b">
        <f t="shared" si="133"/>
        <v>1</v>
      </c>
      <c r="AT303" s="29" t="b">
        <f t="shared" si="134"/>
        <v>1</v>
      </c>
      <c r="AU303" s="29" t="b">
        <f t="shared" si="135"/>
        <v>1</v>
      </c>
      <c r="AV303" s="29" t="b">
        <f t="shared" si="136"/>
        <v>1</v>
      </c>
      <c r="AW303" s="29" t="s">
        <v>3296</v>
      </c>
      <c r="AX303" s="29" t="s">
        <v>3833</v>
      </c>
      <c r="AY303" s="29" t="s">
        <v>3294</v>
      </c>
    </row>
    <row r="304" spans="1:51" ht="45" customHeight="1" x14ac:dyDescent="0.25">
      <c r="A304" s="29">
        <f t="shared" si="137"/>
        <v>302</v>
      </c>
      <c r="B304" s="9">
        <v>1</v>
      </c>
      <c r="C304" s="10" t="s">
        <v>52</v>
      </c>
      <c r="D304" s="10"/>
      <c r="E304" s="10"/>
      <c r="F304" s="10"/>
      <c r="G304" s="10"/>
      <c r="H304" s="11">
        <v>0.05</v>
      </c>
      <c r="I304" s="10">
        <f t="shared" si="146"/>
        <v>1</v>
      </c>
      <c r="J304" s="10" t="str">
        <f t="shared" si="147"/>
        <v>midazolam</v>
      </c>
      <c r="K304" s="10">
        <f>IF(D304="",1.2,D304)</f>
        <v>1.2</v>
      </c>
      <c r="L304" s="12" t="s">
        <v>35</v>
      </c>
      <c r="M304" s="12" t="s">
        <v>36</v>
      </c>
      <c r="N304" s="10">
        <f t="shared" ref="N304:N335" si="148">IF(F304="",12,F304)</f>
        <v>12</v>
      </c>
      <c r="O304" s="16">
        <f t="shared" ref="O304:O335" si="149">IF(G304="",0.5,G304)</f>
        <v>0.5</v>
      </c>
      <c r="P304" s="17">
        <v>0.05</v>
      </c>
      <c r="Q304" s="12" t="s">
        <v>3218</v>
      </c>
      <c r="R304" s="12" t="s">
        <v>83</v>
      </c>
      <c r="S304" s="12" t="s">
        <v>38</v>
      </c>
      <c r="T304" s="15">
        <f t="shared" ref="T304:T323" si="150">K304/5</f>
        <v>0.24</v>
      </c>
      <c r="U304" s="12">
        <v>11.76</v>
      </c>
      <c r="V304" s="30">
        <v>1</v>
      </c>
      <c r="W304" s="31" t="s">
        <v>52</v>
      </c>
      <c r="X304" s="31">
        <v>0.1</v>
      </c>
      <c r="Y304" s="31" t="s">
        <v>35</v>
      </c>
      <c r="Z304" s="31" t="s">
        <v>36</v>
      </c>
      <c r="AA304" s="31">
        <v>12</v>
      </c>
      <c r="AB304" s="32">
        <v>0.5</v>
      </c>
      <c r="AC304" s="33">
        <v>4.1999999999999997E-3</v>
      </c>
      <c r="AD304" s="31" t="s">
        <v>3218</v>
      </c>
      <c r="AE304" s="31" t="s">
        <v>83</v>
      </c>
      <c r="AF304" s="31" t="s">
        <v>38</v>
      </c>
      <c r="AG304" s="31">
        <v>0.02</v>
      </c>
      <c r="AH304" s="31">
        <v>11.98</v>
      </c>
      <c r="AI304" s="29" t="b">
        <f t="shared" si="145"/>
        <v>0</v>
      </c>
      <c r="AJ304" s="29" t="b">
        <f t="shared" si="124"/>
        <v>1</v>
      </c>
      <c r="AK304" s="29" t="b">
        <f t="shared" si="125"/>
        <v>1</v>
      </c>
      <c r="AL304" s="29" t="b">
        <f t="shared" si="126"/>
        <v>0</v>
      </c>
      <c r="AM304" s="29" t="b">
        <f t="shared" si="127"/>
        <v>1</v>
      </c>
      <c r="AN304" s="29" t="b">
        <f t="shared" si="128"/>
        <v>1</v>
      </c>
      <c r="AO304" s="29" t="b">
        <f t="shared" si="129"/>
        <v>1</v>
      </c>
      <c r="AP304" s="29" t="b">
        <f t="shared" si="130"/>
        <v>1</v>
      </c>
      <c r="AQ304" s="29" t="b">
        <f t="shared" si="131"/>
        <v>0</v>
      </c>
      <c r="AR304" s="29" t="b">
        <f t="shared" si="132"/>
        <v>1</v>
      </c>
      <c r="AS304" s="29" t="b">
        <f t="shared" si="133"/>
        <v>1</v>
      </c>
      <c r="AT304" s="29" t="b">
        <f t="shared" si="134"/>
        <v>1</v>
      </c>
      <c r="AU304" s="29" t="b">
        <f t="shared" si="135"/>
        <v>0</v>
      </c>
      <c r="AV304" s="29" t="b">
        <f t="shared" si="136"/>
        <v>0</v>
      </c>
      <c r="AW304" s="29" t="s">
        <v>3834</v>
      </c>
      <c r="AX304" s="29" t="s">
        <v>3835</v>
      </c>
      <c r="AY304" s="29" t="s">
        <v>3836</v>
      </c>
    </row>
    <row r="305" spans="1:51" ht="45" customHeight="1" x14ac:dyDescent="0.25">
      <c r="A305" s="29">
        <f t="shared" si="137"/>
        <v>303</v>
      </c>
      <c r="B305" s="9">
        <v>1</v>
      </c>
      <c r="C305" s="10" t="s">
        <v>52</v>
      </c>
      <c r="D305" s="10">
        <v>2</v>
      </c>
      <c r="E305" s="10"/>
      <c r="F305" s="10"/>
      <c r="G305" s="10"/>
      <c r="H305" s="11" t="s">
        <v>3222</v>
      </c>
      <c r="I305" s="10">
        <f t="shared" si="146"/>
        <v>1</v>
      </c>
      <c r="J305" s="10" t="str">
        <f t="shared" si="147"/>
        <v>midazolam</v>
      </c>
      <c r="K305" s="10">
        <f t="shared" ref="K305:K323" si="151">IF(D305="",1.2,D305)</f>
        <v>2</v>
      </c>
      <c r="L305" s="12" t="s">
        <v>35</v>
      </c>
      <c r="M305" s="12" t="s">
        <v>36</v>
      </c>
      <c r="N305" s="10">
        <f t="shared" si="148"/>
        <v>12</v>
      </c>
      <c r="O305" s="16">
        <f t="shared" si="149"/>
        <v>0.5</v>
      </c>
      <c r="P305" s="17">
        <v>8.3000000000000004E-2</v>
      </c>
      <c r="Q305" s="12" t="s">
        <v>3218</v>
      </c>
      <c r="R305" s="12" t="s">
        <v>83</v>
      </c>
      <c r="S305" s="12" t="s">
        <v>38</v>
      </c>
      <c r="T305" s="15">
        <f t="shared" si="150"/>
        <v>0.4</v>
      </c>
      <c r="U305" s="12">
        <v>11.6</v>
      </c>
      <c r="V305" s="30">
        <v>1</v>
      </c>
      <c r="W305" s="31" t="s">
        <v>52</v>
      </c>
      <c r="X305" s="31">
        <v>2</v>
      </c>
      <c r="Y305" s="31" t="s">
        <v>35</v>
      </c>
      <c r="Z305" s="31" t="s">
        <v>36</v>
      </c>
      <c r="AA305" s="31">
        <v>12</v>
      </c>
      <c r="AB305" s="32">
        <v>0.5</v>
      </c>
      <c r="AC305" s="33">
        <v>8.3000000000000004E-2</v>
      </c>
      <c r="AD305" s="31" t="s">
        <v>3218</v>
      </c>
      <c r="AE305" s="31" t="s">
        <v>83</v>
      </c>
      <c r="AF305" s="31" t="s">
        <v>38</v>
      </c>
      <c r="AG305" s="31">
        <v>0.4</v>
      </c>
      <c r="AH305" s="31">
        <v>11.6</v>
      </c>
      <c r="AI305" s="29" t="b">
        <f t="shared" si="145"/>
        <v>1</v>
      </c>
      <c r="AJ305" s="29" t="b">
        <f t="shared" si="124"/>
        <v>1</v>
      </c>
      <c r="AK305" s="29" t="b">
        <f t="shared" si="125"/>
        <v>1</v>
      </c>
      <c r="AL305" s="29" t="b">
        <f t="shared" si="126"/>
        <v>1</v>
      </c>
      <c r="AM305" s="29" t="b">
        <f t="shared" si="127"/>
        <v>1</v>
      </c>
      <c r="AN305" s="29" t="b">
        <f t="shared" si="128"/>
        <v>1</v>
      </c>
      <c r="AO305" s="29" t="b">
        <f t="shared" si="129"/>
        <v>1</v>
      </c>
      <c r="AP305" s="29" t="b">
        <f t="shared" si="130"/>
        <v>1</v>
      </c>
      <c r="AQ305" s="29" t="b">
        <f t="shared" si="131"/>
        <v>1</v>
      </c>
      <c r="AR305" s="29" t="b">
        <f t="shared" si="132"/>
        <v>1</v>
      </c>
      <c r="AS305" s="29" t="b">
        <f t="shared" si="133"/>
        <v>1</v>
      </c>
      <c r="AT305" s="29" t="b">
        <f t="shared" si="134"/>
        <v>1</v>
      </c>
      <c r="AU305" s="29" t="b">
        <f t="shared" si="135"/>
        <v>1</v>
      </c>
      <c r="AV305" s="29" t="b">
        <f t="shared" si="136"/>
        <v>1</v>
      </c>
      <c r="AW305" s="29" t="s">
        <v>3426</v>
      </c>
      <c r="AX305" s="29" t="s">
        <v>3837</v>
      </c>
      <c r="AY305" s="29" t="s">
        <v>3297</v>
      </c>
    </row>
    <row r="306" spans="1:51" ht="45" customHeight="1" x14ac:dyDescent="0.25">
      <c r="A306" s="29">
        <f t="shared" si="137"/>
        <v>304</v>
      </c>
      <c r="B306" s="9">
        <v>1</v>
      </c>
      <c r="C306" s="10" t="s">
        <v>52</v>
      </c>
      <c r="D306" s="10">
        <v>2</v>
      </c>
      <c r="E306" s="10" t="s">
        <v>20</v>
      </c>
      <c r="F306" s="10"/>
      <c r="G306" s="10"/>
      <c r="H306" s="11" t="s">
        <v>3222</v>
      </c>
      <c r="I306" s="10">
        <f t="shared" si="146"/>
        <v>1</v>
      </c>
      <c r="J306" s="10" t="str">
        <f t="shared" si="147"/>
        <v>midazolam</v>
      </c>
      <c r="K306" s="10">
        <f t="shared" si="151"/>
        <v>2</v>
      </c>
      <c r="L306" s="12" t="s">
        <v>35</v>
      </c>
      <c r="M306" s="12" t="s">
        <v>20</v>
      </c>
      <c r="N306" s="10">
        <f t="shared" si="148"/>
        <v>12</v>
      </c>
      <c r="O306" s="16">
        <f t="shared" si="149"/>
        <v>0.5</v>
      </c>
      <c r="P306" s="17">
        <v>8.3000000000000004E-2</v>
      </c>
      <c r="Q306" s="12" t="s">
        <v>3218</v>
      </c>
      <c r="R306" s="12" t="s">
        <v>83</v>
      </c>
      <c r="S306" s="12" t="s">
        <v>38</v>
      </c>
      <c r="T306" s="15">
        <f t="shared" si="150"/>
        <v>0.4</v>
      </c>
      <c r="U306" s="12">
        <v>11.6</v>
      </c>
      <c r="V306" s="30">
        <v>1</v>
      </c>
      <c r="W306" s="31" t="s">
        <v>52</v>
      </c>
      <c r="X306" s="31">
        <v>2</v>
      </c>
      <c r="Y306" s="31" t="s">
        <v>35</v>
      </c>
      <c r="Z306" s="31" t="s">
        <v>20</v>
      </c>
      <c r="AA306" s="31">
        <v>12</v>
      </c>
      <c r="AB306" s="32">
        <v>0.5</v>
      </c>
      <c r="AC306" s="33">
        <v>8.3000000000000004E-2</v>
      </c>
      <c r="AD306" s="31" t="s">
        <v>3218</v>
      </c>
      <c r="AE306" s="31" t="s">
        <v>83</v>
      </c>
      <c r="AF306" s="31" t="s">
        <v>38</v>
      </c>
      <c r="AG306" s="31">
        <v>0.4</v>
      </c>
      <c r="AH306" s="31">
        <v>11.6</v>
      </c>
      <c r="AI306" s="29" t="b">
        <f t="shared" si="145"/>
        <v>1</v>
      </c>
      <c r="AJ306" s="29" t="b">
        <f t="shared" si="124"/>
        <v>1</v>
      </c>
      <c r="AK306" s="29" t="b">
        <f t="shared" si="125"/>
        <v>1</v>
      </c>
      <c r="AL306" s="29" t="b">
        <f t="shared" si="126"/>
        <v>1</v>
      </c>
      <c r="AM306" s="29" t="b">
        <f t="shared" si="127"/>
        <v>1</v>
      </c>
      <c r="AN306" s="29" t="b">
        <f t="shared" si="128"/>
        <v>1</v>
      </c>
      <c r="AO306" s="29" t="b">
        <f t="shared" si="129"/>
        <v>1</v>
      </c>
      <c r="AP306" s="29" t="b">
        <f t="shared" si="130"/>
        <v>1</v>
      </c>
      <c r="AQ306" s="29" t="b">
        <f t="shared" si="131"/>
        <v>1</v>
      </c>
      <c r="AR306" s="29" t="b">
        <f t="shared" si="132"/>
        <v>1</v>
      </c>
      <c r="AS306" s="29" t="b">
        <f t="shared" si="133"/>
        <v>1</v>
      </c>
      <c r="AT306" s="29" t="b">
        <f t="shared" si="134"/>
        <v>1</v>
      </c>
      <c r="AU306" s="29" t="b">
        <f t="shared" si="135"/>
        <v>1</v>
      </c>
      <c r="AV306" s="29" t="b">
        <f t="shared" si="136"/>
        <v>1</v>
      </c>
      <c r="AW306" s="29" t="s">
        <v>3427</v>
      </c>
      <c r="AX306" s="29" t="s">
        <v>3838</v>
      </c>
      <c r="AY306" s="29" t="s">
        <v>3297</v>
      </c>
    </row>
    <row r="307" spans="1:51" ht="45" customHeight="1" x14ac:dyDescent="0.25">
      <c r="A307" s="29">
        <f t="shared" si="137"/>
        <v>305</v>
      </c>
      <c r="B307" s="9">
        <v>1</v>
      </c>
      <c r="C307" s="10" t="s">
        <v>52</v>
      </c>
      <c r="D307" s="10">
        <v>2</v>
      </c>
      <c r="E307" s="10" t="s">
        <v>20</v>
      </c>
      <c r="F307" s="10"/>
      <c r="G307" s="10">
        <v>1</v>
      </c>
      <c r="H307" s="11" t="s">
        <v>3222</v>
      </c>
      <c r="I307" s="10">
        <f t="shared" si="146"/>
        <v>1</v>
      </c>
      <c r="J307" s="10" t="str">
        <f t="shared" si="147"/>
        <v>midazolam</v>
      </c>
      <c r="K307" s="10">
        <f t="shared" si="151"/>
        <v>2</v>
      </c>
      <c r="L307" s="12" t="s">
        <v>35</v>
      </c>
      <c r="M307" s="12" t="s">
        <v>20</v>
      </c>
      <c r="N307" s="10">
        <f t="shared" si="148"/>
        <v>12</v>
      </c>
      <c r="O307" s="16">
        <f t="shared" si="149"/>
        <v>1</v>
      </c>
      <c r="P307" s="17">
        <v>0.17</v>
      </c>
      <c r="Q307" s="12" t="s">
        <v>3218</v>
      </c>
      <c r="R307" s="12" t="s">
        <v>83</v>
      </c>
      <c r="S307" s="12" t="s">
        <v>40</v>
      </c>
      <c r="T307" s="15">
        <f t="shared" si="150"/>
        <v>0.4</v>
      </c>
      <c r="U307" s="12">
        <v>11.6</v>
      </c>
      <c r="V307" s="30">
        <v>1</v>
      </c>
      <c r="W307" s="31" t="s">
        <v>52</v>
      </c>
      <c r="X307" s="31">
        <v>2</v>
      </c>
      <c r="Y307" s="31" t="s">
        <v>35</v>
      </c>
      <c r="Z307" s="31" t="s">
        <v>20</v>
      </c>
      <c r="AA307" s="31">
        <v>12</v>
      </c>
      <c r="AB307" s="32">
        <v>1</v>
      </c>
      <c r="AC307" s="33">
        <v>0.17</v>
      </c>
      <c r="AD307" s="31" t="s">
        <v>3218</v>
      </c>
      <c r="AE307" s="31" t="s">
        <v>83</v>
      </c>
      <c r="AF307" s="31" t="s">
        <v>40</v>
      </c>
      <c r="AG307" s="31">
        <v>0.4</v>
      </c>
      <c r="AH307" s="31">
        <v>11.6</v>
      </c>
      <c r="AI307" s="29" t="b">
        <f t="shared" si="145"/>
        <v>1</v>
      </c>
      <c r="AJ307" s="29" t="b">
        <f t="shared" si="124"/>
        <v>1</v>
      </c>
      <c r="AK307" s="29" t="b">
        <f t="shared" si="125"/>
        <v>1</v>
      </c>
      <c r="AL307" s="29" t="b">
        <f t="shared" si="126"/>
        <v>1</v>
      </c>
      <c r="AM307" s="29" t="b">
        <f t="shared" si="127"/>
        <v>1</v>
      </c>
      <c r="AN307" s="29" t="b">
        <f t="shared" si="128"/>
        <v>1</v>
      </c>
      <c r="AO307" s="29" t="b">
        <f t="shared" si="129"/>
        <v>1</v>
      </c>
      <c r="AP307" s="29" t="b">
        <f t="shared" si="130"/>
        <v>1</v>
      </c>
      <c r="AQ307" s="29" t="b">
        <f t="shared" si="131"/>
        <v>1</v>
      </c>
      <c r="AR307" s="29" t="b">
        <f t="shared" si="132"/>
        <v>1</v>
      </c>
      <c r="AS307" s="29" t="b">
        <f t="shared" si="133"/>
        <v>1</v>
      </c>
      <c r="AT307" s="29" t="b">
        <f t="shared" si="134"/>
        <v>1</v>
      </c>
      <c r="AU307" s="29" t="b">
        <f t="shared" si="135"/>
        <v>1</v>
      </c>
      <c r="AV307" s="29" t="b">
        <f t="shared" si="136"/>
        <v>1</v>
      </c>
      <c r="AW307" s="29" t="s">
        <v>3298</v>
      </c>
      <c r="AX307" s="29" t="s">
        <v>3839</v>
      </c>
      <c r="AY307" s="29" t="s">
        <v>3297</v>
      </c>
    </row>
    <row r="308" spans="1:51" ht="45" customHeight="1" x14ac:dyDescent="0.25">
      <c r="A308" s="29">
        <f t="shared" si="137"/>
        <v>306</v>
      </c>
      <c r="B308" s="9">
        <v>1</v>
      </c>
      <c r="C308" s="10" t="s">
        <v>52</v>
      </c>
      <c r="D308" s="10">
        <v>2</v>
      </c>
      <c r="E308" s="10" t="s">
        <v>20</v>
      </c>
      <c r="F308" s="10">
        <v>24</v>
      </c>
      <c r="G308" s="10"/>
      <c r="H308" s="11" t="s">
        <v>3222</v>
      </c>
      <c r="I308" s="10">
        <f t="shared" si="146"/>
        <v>1</v>
      </c>
      <c r="J308" s="10" t="str">
        <f t="shared" si="147"/>
        <v>midazolam</v>
      </c>
      <c r="K308" s="10">
        <f t="shared" si="151"/>
        <v>2</v>
      </c>
      <c r="L308" s="12" t="s">
        <v>35</v>
      </c>
      <c r="M308" s="12" t="s">
        <v>20</v>
      </c>
      <c r="N308" s="10">
        <f t="shared" si="148"/>
        <v>24</v>
      </c>
      <c r="O308" s="16">
        <f t="shared" si="149"/>
        <v>0.5</v>
      </c>
      <c r="P308" s="17">
        <v>4.2000000000000003E-2</v>
      </c>
      <c r="Q308" s="12" t="s">
        <v>3218</v>
      </c>
      <c r="R308" s="12" t="s">
        <v>83</v>
      </c>
      <c r="S308" s="12" t="s">
        <v>39</v>
      </c>
      <c r="T308" s="15">
        <f t="shared" si="150"/>
        <v>0.4</v>
      </c>
      <c r="U308" s="12">
        <v>23.6</v>
      </c>
      <c r="V308" s="30">
        <v>1</v>
      </c>
      <c r="W308" s="31" t="s">
        <v>52</v>
      </c>
      <c r="X308" s="31">
        <v>2</v>
      </c>
      <c r="Y308" s="31" t="s">
        <v>35</v>
      </c>
      <c r="Z308" s="31" t="s">
        <v>20</v>
      </c>
      <c r="AA308" s="31">
        <v>24</v>
      </c>
      <c r="AB308" s="32">
        <v>0.5</v>
      </c>
      <c r="AC308" s="33">
        <v>4.2000000000000003E-2</v>
      </c>
      <c r="AD308" s="31" t="s">
        <v>3218</v>
      </c>
      <c r="AE308" s="31" t="s">
        <v>83</v>
      </c>
      <c r="AF308" s="31" t="s">
        <v>39</v>
      </c>
      <c r="AG308" s="31">
        <v>0.4</v>
      </c>
      <c r="AH308" s="31">
        <v>23.6</v>
      </c>
      <c r="AI308" s="29" t="b">
        <f t="shared" si="145"/>
        <v>1</v>
      </c>
      <c r="AJ308" s="29" t="b">
        <f t="shared" si="124"/>
        <v>1</v>
      </c>
      <c r="AK308" s="29" t="b">
        <f t="shared" si="125"/>
        <v>1</v>
      </c>
      <c r="AL308" s="29" t="b">
        <f t="shared" si="126"/>
        <v>1</v>
      </c>
      <c r="AM308" s="29" t="b">
        <f t="shared" si="127"/>
        <v>1</v>
      </c>
      <c r="AN308" s="29" t="b">
        <f t="shared" si="128"/>
        <v>1</v>
      </c>
      <c r="AO308" s="29" t="b">
        <f t="shared" si="129"/>
        <v>1</v>
      </c>
      <c r="AP308" s="29" t="b">
        <f t="shared" si="130"/>
        <v>1</v>
      </c>
      <c r="AQ308" s="29" t="b">
        <f t="shared" si="131"/>
        <v>1</v>
      </c>
      <c r="AR308" s="29" t="b">
        <f t="shared" si="132"/>
        <v>1</v>
      </c>
      <c r="AS308" s="29" t="b">
        <f t="shared" si="133"/>
        <v>1</v>
      </c>
      <c r="AT308" s="29" t="b">
        <f t="shared" si="134"/>
        <v>1</v>
      </c>
      <c r="AU308" s="29" t="b">
        <f t="shared" si="135"/>
        <v>1</v>
      </c>
      <c r="AV308" s="29" t="b">
        <f t="shared" si="136"/>
        <v>1</v>
      </c>
      <c r="AW308" s="29" t="s">
        <v>3428</v>
      </c>
      <c r="AX308" s="29" t="s">
        <v>3840</v>
      </c>
      <c r="AY308" s="29" t="s">
        <v>3297</v>
      </c>
    </row>
    <row r="309" spans="1:51" ht="45" customHeight="1" x14ac:dyDescent="0.25">
      <c r="A309" s="29">
        <f t="shared" si="137"/>
        <v>307</v>
      </c>
      <c r="B309" s="9">
        <v>1</v>
      </c>
      <c r="C309" s="10" t="s">
        <v>52</v>
      </c>
      <c r="D309" s="10">
        <v>2</v>
      </c>
      <c r="E309" s="10" t="s">
        <v>20</v>
      </c>
      <c r="F309" s="10">
        <v>24</v>
      </c>
      <c r="G309" s="10">
        <v>1</v>
      </c>
      <c r="H309" s="11" t="s">
        <v>3222</v>
      </c>
      <c r="I309" s="10">
        <f t="shared" si="146"/>
        <v>1</v>
      </c>
      <c r="J309" s="10" t="str">
        <f t="shared" si="147"/>
        <v>midazolam</v>
      </c>
      <c r="K309" s="10">
        <f t="shared" si="151"/>
        <v>2</v>
      </c>
      <c r="L309" s="12" t="s">
        <v>35</v>
      </c>
      <c r="M309" s="12" t="s">
        <v>20</v>
      </c>
      <c r="N309" s="10">
        <f t="shared" si="148"/>
        <v>24</v>
      </c>
      <c r="O309" s="16">
        <f t="shared" si="149"/>
        <v>1</v>
      </c>
      <c r="P309" s="17">
        <v>8.3000000000000004E-2</v>
      </c>
      <c r="Q309" s="12" t="s">
        <v>3218</v>
      </c>
      <c r="R309" s="12" t="s">
        <v>83</v>
      </c>
      <c r="S309" s="12" t="s">
        <v>38</v>
      </c>
      <c r="T309" s="15">
        <f t="shared" si="150"/>
        <v>0.4</v>
      </c>
      <c r="U309" s="12">
        <v>23.6</v>
      </c>
      <c r="V309" s="30">
        <v>1</v>
      </c>
      <c r="W309" s="31" t="s">
        <v>52</v>
      </c>
      <c r="X309" s="31">
        <v>2</v>
      </c>
      <c r="Y309" s="31" t="s">
        <v>35</v>
      </c>
      <c r="Z309" s="31" t="s">
        <v>20</v>
      </c>
      <c r="AA309" s="31">
        <v>24</v>
      </c>
      <c r="AB309" s="32">
        <v>1</v>
      </c>
      <c r="AC309" s="33">
        <v>8.3000000000000004E-2</v>
      </c>
      <c r="AD309" s="31" t="s">
        <v>3218</v>
      </c>
      <c r="AE309" s="31" t="s">
        <v>83</v>
      </c>
      <c r="AF309" s="31" t="s">
        <v>38</v>
      </c>
      <c r="AG309" s="31">
        <v>0.4</v>
      </c>
      <c r="AH309" s="31">
        <v>23.6</v>
      </c>
      <c r="AI309" s="29" t="b">
        <f t="shared" si="145"/>
        <v>1</v>
      </c>
      <c r="AJ309" s="29" t="b">
        <f t="shared" si="124"/>
        <v>1</v>
      </c>
      <c r="AK309" s="29" t="b">
        <f t="shared" si="125"/>
        <v>1</v>
      </c>
      <c r="AL309" s="29" t="b">
        <f t="shared" si="126"/>
        <v>1</v>
      </c>
      <c r="AM309" s="29" t="b">
        <f t="shared" si="127"/>
        <v>1</v>
      </c>
      <c r="AN309" s="29" t="b">
        <f t="shared" si="128"/>
        <v>1</v>
      </c>
      <c r="AO309" s="29" t="b">
        <f t="shared" si="129"/>
        <v>1</v>
      </c>
      <c r="AP309" s="29" t="b">
        <f t="shared" si="130"/>
        <v>1</v>
      </c>
      <c r="AQ309" s="29" t="b">
        <f t="shared" si="131"/>
        <v>1</v>
      </c>
      <c r="AR309" s="29" t="b">
        <f t="shared" si="132"/>
        <v>1</v>
      </c>
      <c r="AS309" s="29" t="b">
        <f t="shared" si="133"/>
        <v>1</v>
      </c>
      <c r="AT309" s="29" t="b">
        <f t="shared" si="134"/>
        <v>1</v>
      </c>
      <c r="AU309" s="29" t="b">
        <f t="shared" si="135"/>
        <v>1</v>
      </c>
      <c r="AV309" s="29" t="b">
        <f t="shared" si="136"/>
        <v>1</v>
      </c>
      <c r="AW309" s="29" t="s">
        <v>3429</v>
      </c>
      <c r="AX309" s="29" t="s">
        <v>3841</v>
      </c>
      <c r="AY309" s="29" t="s">
        <v>3297</v>
      </c>
    </row>
    <row r="310" spans="1:51" ht="45" customHeight="1" x14ac:dyDescent="0.25">
      <c r="A310" s="29">
        <f t="shared" si="137"/>
        <v>308</v>
      </c>
      <c r="B310" s="9">
        <v>1</v>
      </c>
      <c r="C310" s="10" t="s">
        <v>52</v>
      </c>
      <c r="D310" s="10"/>
      <c r="E310" s="10" t="s">
        <v>20</v>
      </c>
      <c r="F310" s="10"/>
      <c r="G310" s="10"/>
      <c r="H310" s="11">
        <v>0.05</v>
      </c>
      <c r="I310" s="10">
        <f t="shared" si="146"/>
        <v>1</v>
      </c>
      <c r="J310" s="10" t="str">
        <f t="shared" si="147"/>
        <v>midazolam</v>
      </c>
      <c r="K310" s="10">
        <f t="shared" si="151"/>
        <v>1.2</v>
      </c>
      <c r="L310" s="12" t="s">
        <v>35</v>
      </c>
      <c r="M310" s="12" t="s">
        <v>20</v>
      </c>
      <c r="N310" s="10">
        <f t="shared" si="148"/>
        <v>12</v>
      </c>
      <c r="O310" s="16">
        <f t="shared" si="149"/>
        <v>0.5</v>
      </c>
      <c r="P310" s="17">
        <v>0.05</v>
      </c>
      <c r="Q310" s="12" t="s">
        <v>3218</v>
      </c>
      <c r="R310" s="12" t="s">
        <v>83</v>
      </c>
      <c r="S310" s="12" t="s">
        <v>38</v>
      </c>
      <c r="T310" s="15">
        <f t="shared" si="150"/>
        <v>0.24</v>
      </c>
      <c r="U310" s="12">
        <v>11.76</v>
      </c>
      <c r="V310" s="30">
        <v>1</v>
      </c>
      <c r="W310" s="31" t="s">
        <v>52</v>
      </c>
      <c r="X310" s="31">
        <v>0.1</v>
      </c>
      <c r="Y310" s="31" t="s">
        <v>35</v>
      </c>
      <c r="Z310" s="31" t="s">
        <v>20</v>
      </c>
      <c r="AA310" s="31">
        <v>12</v>
      </c>
      <c r="AB310" s="32">
        <v>0.5</v>
      </c>
      <c r="AC310" s="33">
        <v>4.1999999999999997E-3</v>
      </c>
      <c r="AD310" s="31" t="s">
        <v>3218</v>
      </c>
      <c r="AE310" s="31" t="s">
        <v>83</v>
      </c>
      <c r="AF310" s="31" t="s">
        <v>38</v>
      </c>
      <c r="AG310" s="31">
        <v>0.02</v>
      </c>
      <c r="AH310" s="31">
        <v>11.98</v>
      </c>
      <c r="AI310" s="29" t="b">
        <f t="shared" si="145"/>
        <v>0</v>
      </c>
      <c r="AJ310" s="29" t="b">
        <f t="shared" si="124"/>
        <v>1</v>
      </c>
      <c r="AK310" s="29" t="b">
        <f t="shared" si="125"/>
        <v>1</v>
      </c>
      <c r="AL310" s="29" t="b">
        <f t="shared" si="126"/>
        <v>0</v>
      </c>
      <c r="AM310" s="29" t="b">
        <f t="shared" si="127"/>
        <v>1</v>
      </c>
      <c r="AN310" s="29" t="b">
        <f t="shared" si="128"/>
        <v>1</v>
      </c>
      <c r="AO310" s="29" t="b">
        <f t="shared" si="129"/>
        <v>1</v>
      </c>
      <c r="AP310" s="29" t="b">
        <f t="shared" si="130"/>
        <v>1</v>
      </c>
      <c r="AQ310" s="29" t="b">
        <f t="shared" si="131"/>
        <v>0</v>
      </c>
      <c r="AR310" s="29" t="b">
        <f t="shared" si="132"/>
        <v>1</v>
      </c>
      <c r="AS310" s="29" t="b">
        <f t="shared" si="133"/>
        <v>1</v>
      </c>
      <c r="AT310" s="29" t="b">
        <f t="shared" si="134"/>
        <v>1</v>
      </c>
      <c r="AU310" s="29" t="b">
        <f t="shared" si="135"/>
        <v>0</v>
      </c>
      <c r="AV310" s="29" t="b">
        <f t="shared" si="136"/>
        <v>0</v>
      </c>
      <c r="AW310" s="29" t="s">
        <v>3842</v>
      </c>
      <c r="AX310" s="29" t="s">
        <v>3843</v>
      </c>
      <c r="AY310" s="29" t="s">
        <v>3836</v>
      </c>
    </row>
    <row r="311" spans="1:51" ht="45" customHeight="1" x14ac:dyDescent="0.25">
      <c r="A311" s="29">
        <f t="shared" si="137"/>
        <v>309</v>
      </c>
      <c r="B311" s="9">
        <v>1</v>
      </c>
      <c r="C311" s="10" t="s">
        <v>52</v>
      </c>
      <c r="D311" s="10"/>
      <c r="E311" s="10"/>
      <c r="F311" s="10">
        <v>24</v>
      </c>
      <c r="G311" s="10"/>
      <c r="H311" s="11">
        <v>0.03</v>
      </c>
      <c r="I311" s="10">
        <f t="shared" si="146"/>
        <v>1</v>
      </c>
      <c r="J311" s="10" t="str">
        <f t="shared" si="147"/>
        <v>midazolam</v>
      </c>
      <c r="K311" s="10">
        <v>0.7</v>
      </c>
      <c r="L311" s="12" t="s">
        <v>35</v>
      </c>
      <c r="M311" s="12" t="s">
        <v>36</v>
      </c>
      <c r="N311" s="10">
        <f t="shared" si="148"/>
        <v>24</v>
      </c>
      <c r="O311" s="16">
        <f t="shared" si="149"/>
        <v>0.5</v>
      </c>
      <c r="P311" s="17">
        <v>1.4999999999999999E-2</v>
      </c>
      <c r="Q311" s="12" t="s">
        <v>3218</v>
      </c>
      <c r="R311" s="12" t="s">
        <v>83</v>
      </c>
      <c r="S311" s="12" t="s">
        <v>39</v>
      </c>
      <c r="T311" s="15">
        <f t="shared" si="150"/>
        <v>0.13999999999999999</v>
      </c>
      <c r="U311" s="12">
        <v>23.86</v>
      </c>
      <c r="V311" s="30">
        <v>1</v>
      </c>
      <c r="W311" s="31" t="s">
        <v>52</v>
      </c>
      <c r="X311" s="31">
        <v>0.15000000000000002</v>
      </c>
      <c r="Y311" s="31" t="s">
        <v>35</v>
      </c>
      <c r="Z311" s="31" t="s">
        <v>36</v>
      </c>
      <c r="AA311" s="31">
        <v>24</v>
      </c>
      <c r="AB311" s="32">
        <v>0.5</v>
      </c>
      <c r="AC311" s="33">
        <v>3.0999999999999999E-3</v>
      </c>
      <c r="AD311" s="31" t="s">
        <v>3218</v>
      </c>
      <c r="AE311" s="31" t="s">
        <v>83</v>
      </c>
      <c r="AF311" s="31" t="s">
        <v>39</v>
      </c>
      <c r="AG311" s="31">
        <v>0.03</v>
      </c>
      <c r="AH311" s="31">
        <v>23.97</v>
      </c>
      <c r="AI311" s="29" t="b">
        <f t="shared" si="145"/>
        <v>0</v>
      </c>
      <c r="AJ311" s="29" t="b">
        <f t="shared" si="124"/>
        <v>1</v>
      </c>
      <c r="AK311" s="29" t="b">
        <f t="shared" si="125"/>
        <v>1</v>
      </c>
      <c r="AL311" s="29" t="b">
        <f t="shared" si="126"/>
        <v>0</v>
      </c>
      <c r="AM311" s="29" t="b">
        <f t="shared" si="127"/>
        <v>1</v>
      </c>
      <c r="AN311" s="29" t="b">
        <f t="shared" si="128"/>
        <v>1</v>
      </c>
      <c r="AO311" s="29" t="b">
        <f t="shared" si="129"/>
        <v>1</v>
      </c>
      <c r="AP311" s="29" t="b">
        <f t="shared" si="130"/>
        <v>1</v>
      </c>
      <c r="AQ311" s="29" t="b">
        <f t="shared" si="131"/>
        <v>0</v>
      </c>
      <c r="AR311" s="29" t="b">
        <f t="shared" si="132"/>
        <v>1</v>
      </c>
      <c r="AS311" s="29" t="b">
        <f t="shared" si="133"/>
        <v>1</v>
      </c>
      <c r="AT311" s="29" t="b">
        <f t="shared" si="134"/>
        <v>1</v>
      </c>
      <c r="AU311" s="29" t="b">
        <f t="shared" si="135"/>
        <v>0</v>
      </c>
      <c r="AV311" s="29" t="b">
        <f t="shared" si="136"/>
        <v>0</v>
      </c>
      <c r="AW311" s="29" t="s">
        <v>3844</v>
      </c>
      <c r="AX311" s="29" t="s">
        <v>3845</v>
      </c>
      <c r="AY311" s="29" t="s">
        <v>3836</v>
      </c>
    </row>
    <row r="312" spans="1:51" ht="45" customHeight="1" x14ac:dyDescent="0.25">
      <c r="A312" s="29">
        <f t="shared" si="137"/>
        <v>310</v>
      </c>
      <c r="B312" s="9">
        <v>1</v>
      </c>
      <c r="C312" s="10" t="s">
        <v>52</v>
      </c>
      <c r="D312" s="10"/>
      <c r="E312" s="10"/>
      <c r="F312" s="10"/>
      <c r="G312" s="10">
        <v>1</v>
      </c>
      <c r="H312" s="11">
        <v>0.1</v>
      </c>
      <c r="I312" s="10">
        <f t="shared" si="146"/>
        <v>1</v>
      </c>
      <c r="J312" s="10" t="str">
        <f t="shared" si="147"/>
        <v>midazolam</v>
      </c>
      <c r="K312" s="10">
        <v>2.4</v>
      </c>
      <c r="L312" s="12" t="s">
        <v>35</v>
      </c>
      <c r="M312" s="12" t="s">
        <v>36</v>
      </c>
      <c r="N312" s="10">
        <f t="shared" si="148"/>
        <v>12</v>
      </c>
      <c r="O312" s="16">
        <f t="shared" si="149"/>
        <v>1</v>
      </c>
      <c r="P312" s="17">
        <v>0.2</v>
      </c>
      <c r="Q312" s="12" t="s">
        <v>3218</v>
      </c>
      <c r="R312" s="12" t="s">
        <v>83</v>
      </c>
      <c r="S312" s="12" t="s">
        <v>40</v>
      </c>
      <c r="T312" s="15">
        <f t="shared" si="150"/>
        <v>0.48</v>
      </c>
      <c r="U312" s="12">
        <v>11.52</v>
      </c>
      <c r="V312" s="30">
        <v>1</v>
      </c>
      <c r="W312" s="31" t="s">
        <v>52</v>
      </c>
      <c r="X312" s="31">
        <v>0.1</v>
      </c>
      <c r="Y312" s="31" t="s">
        <v>35</v>
      </c>
      <c r="Z312" s="31" t="s">
        <v>36</v>
      </c>
      <c r="AA312" s="31">
        <v>12</v>
      </c>
      <c r="AB312" s="32">
        <v>1</v>
      </c>
      <c r="AC312" s="33">
        <v>8.3000000000000001E-3</v>
      </c>
      <c r="AD312" s="31" t="s">
        <v>3218</v>
      </c>
      <c r="AE312" s="31" t="s">
        <v>83</v>
      </c>
      <c r="AF312" s="31" t="s">
        <v>40</v>
      </c>
      <c r="AG312" s="31">
        <v>0.02</v>
      </c>
      <c r="AH312" s="31">
        <v>11.98</v>
      </c>
      <c r="AI312" s="29" t="b">
        <f t="shared" si="145"/>
        <v>0</v>
      </c>
      <c r="AJ312" s="29" t="b">
        <f t="shared" si="124"/>
        <v>1</v>
      </c>
      <c r="AK312" s="29" t="b">
        <f t="shared" si="125"/>
        <v>1</v>
      </c>
      <c r="AL312" s="29" t="b">
        <f t="shared" si="126"/>
        <v>0</v>
      </c>
      <c r="AM312" s="29" t="b">
        <f t="shared" si="127"/>
        <v>1</v>
      </c>
      <c r="AN312" s="29" t="b">
        <f t="shared" si="128"/>
        <v>1</v>
      </c>
      <c r="AO312" s="29" t="b">
        <f t="shared" si="129"/>
        <v>1</v>
      </c>
      <c r="AP312" s="29" t="b">
        <f t="shared" si="130"/>
        <v>1</v>
      </c>
      <c r="AQ312" s="29" t="b">
        <f t="shared" si="131"/>
        <v>0</v>
      </c>
      <c r="AR312" s="29" t="b">
        <f t="shared" si="132"/>
        <v>1</v>
      </c>
      <c r="AS312" s="29" t="b">
        <f t="shared" si="133"/>
        <v>1</v>
      </c>
      <c r="AT312" s="29" t="b">
        <f t="shared" si="134"/>
        <v>1</v>
      </c>
      <c r="AU312" s="29" t="b">
        <f t="shared" si="135"/>
        <v>0</v>
      </c>
      <c r="AV312" s="29" t="b">
        <f t="shared" si="136"/>
        <v>0</v>
      </c>
      <c r="AW312" s="29" t="s">
        <v>3846</v>
      </c>
      <c r="AX312" s="29" t="s">
        <v>3847</v>
      </c>
      <c r="AY312" s="29" t="s">
        <v>3836</v>
      </c>
    </row>
    <row r="313" spans="1:51" ht="45" customHeight="1" x14ac:dyDescent="0.25">
      <c r="A313" s="29">
        <f t="shared" si="137"/>
        <v>311</v>
      </c>
      <c r="B313" s="9">
        <v>1</v>
      </c>
      <c r="C313" s="10" t="s">
        <v>52</v>
      </c>
      <c r="D313" s="10">
        <v>2</v>
      </c>
      <c r="E313" s="10"/>
      <c r="F313" s="10">
        <v>24</v>
      </c>
      <c r="G313" s="10"/>
      <c r="H313" s="11" t="s">
        <v>3222</v>
      </c>
      <c r="I313" s="10">
        <f t="shared" si="146"/>
        <v>1</v>
      </c>
      <c r="J313" s="10" t="str">
        <f t="shared" si="147"/>
        <v>midazolam</v>
      </c>
      <c r="K313" s="10">
        <f t="shared" si="151"/>
        <v>2</v>
      </c>
      <c r="L313" s="12" t="s">
        <v>35</v>
      </c>
      <c r="M313" s="12" t="s">
        <v>36</v>
      </c>
      <c r="N313" s="10">
        <f t="shared" si="148"/>
        <v>24</v>
      </c>
      <c r="O313" s="16">
        <f t="shared" si="149"/>
        <v>0.5</v>
      </c>
      <c r="P313" s="17">
        <v>4.2000000000000003E-2</v>
      </c>
      <c r="Q313" s="12" t="s">
        <v>3218</v>
      </c>
      <c r="R313" s="12" t="s">
        <v>83</v>
      </c>
      <c r="S313" s="12" t="s">
        <v>39</v>
      </c>
      <c r="T313" s="15">
        <f t="shared" si="150"/>
        <v>0.4</v>
      </c>
      <c r="U313" s="12">
        <v>23.6</v>
      </c>
      <c r="V313" s="30">
        <v>1</v>
      </c>
      <c r="W313" s="31" t="s">
        <v>52</v>
      </c>
      <c r="X313" s="31">
        <v>2</v>
      </c>
      <c r="Y313" s="31" t="s">
        <v>35</v>
      </c>
      <c r="Z313" s="31" t="s">
        <v>36</v>
      </c>
      <c r="AA313" s="31">
        <v>24</v>
      </c>
      <c r="AB313" s="32">
        <v>0.5</v>
      </c>
      <c r="AC313" s="33">
        <v>4.2000000000000003E-2</v>
      </c>
      <c r="AD313" s="31" t="s">
        <v>3218</v>
      </c>
      <c r="AE313" s="31" t="s">
        <v>83</v>
      </c>
      <c r="AF313" s="31" t="s">
        <v>39</v>
      </c>
      <c r="AG313" s="31">
        <v>0.4</v>
      </c>
      <c r="AH313" s="31">
        <v>23.6</v>
      </c>
      <c r="AI313" s="29" t="b">
        <f t="shared" si="145"/>
        <v>1</v>
      </c>
      <c r="AJ313" s="29" t="b">
        <f t="shared" si="124"/>
        <v>1</v>
      </c>
      <c r="AK313" s="29" t="b">
        <f t="shared" si="125"/>
        <v>1</v>
      </c>
      <c r="AL313" s="29" t="b">
        <f t="shared" si="126"/>
        <v>1</v>
      </c>
      <c r="AM313" s="29" t="b">
        <f t="shared" si="127"/>
        <v>1</v>
      </c>
      <c r="AN313" s="29" t="b">
        <f t="shared" si="128"/>
        <v>1</v>
      </c>
      <c r="AO313" s="29" t="b">
        <f t="shared" si="129"/>
        <v>1</v>
      </c>
      <c r="AP313" s="29" t="b">
        <f t="shared" si="130"/>
        <v>1</v>
      </c>
      <c r="AQ313" s="29" t="b">
        <f t="shared" si="131"/>
        <v>1</v>
      </c>
      <c r="AR313" s="29" t="b">
        <f t="shared" si="132"/>
        <v>1</v>
      </c>
      <c r="AS313" s="29" t="b">
        <f t="shared" si="133"/>
        <v>1</v>
      </c>
      <c r="AT313" s="29" t="b">
        <f t="shared" si="134"/>
        <v>1</v>
      </c>
      <c r="AU313" s="29" t="b">
        <f t="shared" si="135"/>
        <v>1</v>
      </c>
      <c r="AV313" s="29" t="b">
        <f t="shared" si="136"/>
        <v>1</v>
      </c>
      <c r="AW313" s="29" t="s">
        <v>3430</v>
      </c>
      <c r="AX313" s="29" t="s">
        <v>3848</v>
      </c>
      <c r="AY313" s="29" t="s">
        <v>3297</v>
      </c>
    </row>
    <row r="314" spans="1:51" ht="45" customHeight="1" x14ac:dyDescent="0.25">
      <c r="A314" s="29">
        <f t="shared" si="137"/>
        <v>312</v>
      </c>
      <c r="B314" s="9">
        <v>1</v>
      </c>
      <c r="C314" s="10" t="s">
        <v>52</v>
      </c>
      <c r="D314" s="10">
        <v>2</v>
      </c>
      <c r="E314" s="10"/>
      <c r="F314" s="10"/>
      <c r="G314" s="10">
        <v>1</v>
      </c>
      <c r="H314" s="11" t="s">
        <v>3222</v>
      </c>
      <c r="I314" s="10">
        <f t="shared" si="146"/>
        <v>1</v>
      </c>
      <c r="J314" s="10" t="str">
        <f t="shared" si="147"/>
        <v>midazolam</v>
      </c>
      <c r="K314" s="10">
        <f t="shared" si="151"/>
        <v>2</v>
      </c>
      <c r="L314" s="12" t="s">
        <v>35</v>
      </c>
      <c r="M314" s="12" t="s">
        <v>36</v>
      </c>
      <c r="N314" s="10">
        <f t="shared" si="148"/>
        <v>12</v>
      </c>
      <c r="O314" s="16">
        <f t="shared" si="149"/>
        <v>1</v>
      </c>
      <c r="P314" s="17">
        <v>0.17</v>
      </c>
      <c r="Q314" s="12" t="s">
        <v>3218</v>
      </c>
      <c r="R314" s="12" t="s">
        <v>83</v>
      </c>
      <c r="S314" s="12" t="s">
        <v>40</v>
      </c>
      <c r="T314" s="15">
        <f t="shared" si="150"/>
        <v>0.4</v>
      </c>
      <c r="U314" s="12">
        <v>11.6</v>
      </c>
      <c r="V314" s="30">
        <v>1</v>
      </c>
      <c r="W314" s="31" t="s">
        <v>52</v>
      </c>
      <c r="X314" s="31">
        <v>2</v>
      </c>
      <c r="Y314" s="31" t="s">
        <v>35</v>
      </c>
      <c r="Z314" s="31" t="s">
        <v>36</v>
      </c>
      <c r="AA314" s="31">
        <v>12</v>
      </c>
      <c r="AB314" s="32">
        <v>1</v>
      </c>
      <c r="AC314" s="33">
        <v>0.17</v>
      </c>
      <c r="AD314" s="31" t="s">
        <v>3218</v>
      </c>
      <c r="AE314" s="31" t="s">
        <v>83</v>
      </c>
      <c r="AF314" s="31" t="s">
        <v>40</v>
      </c>
      <c r="AG314" s="31">
        <v>0.4</v>
      </c>
      <c r="AH314" s="31">
        <v>11.6</v>
      </c>
      <c r="AI314" s="29" t="b">
        <f t="shared" si="145"/>
        <v>1</v>
      </c>
      <c r="AJ314" s="29" t="b">
        <f t="shared" si="124"/>
        <v>1</v>
      </c>
      <c r="AK314" s="29" t="b">
        <f t="shared" si="125"/>
        <v>1</v>
      </c>
      <c r="AL314" s="29" t="b">
        <f t="shared" si="126"/>
        <v>1</v>
      </c>
      <c r="AM314" s="29" t="b">
        <f t="shared" si="127"/>
        <v>1</v>
      </c>
      <c r="AN314" s="29" t="b">
        <f t="shared" si="128"/>
        <v>1</v>
      </c>
      <c r="AO314" s="29" t="b">
        <f t="shared" si="129"/>
        <v>1</v>
      </c>
      <c r="AP314" s="29" t="b">
        <f t="shared" si="130"/>
        <v>1</v>
      </c>
      <c r="AQ314" s="29" t="b">
        <f t="shared" si="131"/>
        <v>1</v>
      </c>
      <c r="AR314" s="29" t="b">
        <f t="shared" si="132"/>
        <v>1</v>
      </c>
      <c r="AS314" s="29" t="b">
        <f t="shared" si="133"/>
        <v>1</v>
      </c>
      <c r="AT314" s="29" t="b">
        <f t="shared" si="134"/>
        <v>1</v>
      </c>
      <c r="AU314" s="29" t="b">
        <f t="shared" si="135"/>
        <v>1</v>
      </c>
      <c r="AV314" s="29" t="b">
        <f t="shared" si="136"/>
        <v>1</v>
      </c>
      <c r="AW314" s="29" t="s">
        <v>3299</v>
      </c>
      <c r="AX314" s="29" t="s">
        <v>3849</v>
      </c>
      <c r="AY314" s="29" t="s">
        <v>3297</v>
      </c>
    </row>
    <row r="315" spans="1:51" ht="45" customHeight="1" x14ac:dyDescent="0.25">
      <c r="A315" s="29">
        <f t="shared" si="137"/>
        <v>313</v>
      </c>
      <c r="B315" s="9">
        <v>1</v>
      </c>
      <c r="C315" s="10" t="s">
        <v>52</v>
      </c>
      <c r="D315" s="10">
        <v>2</v>
      </c>
      <c r="E315" s="10"/>
      <c r="F315" s="10">
        <v>24</v>
      </c>
      <c r="G315" s="10">
        <v>1</v>
      </c>
      <c r="H315" s="11" t="s">
        <v>3222</v>
      </c>
      <c r="I315" s="10">
        <f t="shared" si="146"/>
        <v>1</v>
      </c>
      <c r="J315" s="10" t="str">
        <f t="shared" si="147"/>
        <v>midazolam</v>
      </c>
      <c r="K315" s="10">
        <f t="shared" si="151"/>
        <v>2</v>
      </c>
      <c r="L315" s="12" t="s">
        <v>35</v>
      </c>
      <c r="M315" s="12" t="s">
        <v>36</v>
      </c>
      <c r="N315" s="10">
        <f t="shared" si="148"/>
        <v>24</v>
      </c>
      <c r="O315" s="16">
        <f t="shared" si="149"/>
        <v>1</v>
      </c>
      <c r="P315" s="17">
        <v>8.3000000000000004E-2</v>
      </c>
      <c r="Q315" s="12" t="s">
        <v>3218</v>
      </c>
      <c r="R315" s="12" t="s">
        <v>83</v>
      </c>
      <c r="S315" s="12" t="s">
        <v>38</v>
      </c>
      <c r="T315" s="15">
        <f t="shared" si="150"/>
        <v>0.4</v>
      </c>
      <c r="U315" s="12">
        <v>23.6</v>
      </c>
      <c r="V315" s="30">
        <v>1</v>
      </c>
      <c r="W315" s="31" t="s">
        <v>52</v>
      </c>
      <c r="X315" s="31">
        <v>2</v>
      </c>
      <c r="Y315" s="31" t="s">
        <v>35</v>
      </c>
      <c r="Z315" s="31" t="s">
        <v>36</v>
      </c>
      <c r="AA315" s="31">
        <v>24</v>
      </c>
      <c r="AB315" s="32">
        <v>1</v>
      </c>
      <c r="AC315" s="33">
        <v>8.3000000000000004E-2</v>
      </c>
      <c r="AD315" s="31" t="s">
        <v>3218</v>
      </c>
      <c r="AE315" s="31" t="s">
        <v>83</v>
      </c>
      <c r="AF315" s="31" t="s">
        <v>38</v>
      </c>
      <c r="AG315" s="31">
        <v>0.4</v>
      </c>
      <c r="AH315" s="31">
        <v>23.6</v>
      </c>
      <c r="AI315" s="29" t="b">
        <f t="shared" si="145"/>
        <v>1</v>
      </c>
      <c r="AJ315" s="29" t="b">
        <f t="shared" si="124"/>
        <v>1</v>
      </c>
      <c r="AK315" s="29" t="b">
        <f t="shared" si="125"/>
        <v>1</v>
      </c>
      <c r="AL315" s="29" t="b">
        <f t="shared" si="126"/>
        <v>1</v>
      </c>
      <c r="AM315" s="29" t="b">
        <f t="shared" si="127"/>
        <v>1</v>
      </c>
      <c r="AN315" s="29" t="b">
        <f t="shared" si="128"/>
        <v>1</v>
      </c>
      <c r="AO315" s="29" t="b">
        <f t="shared" si="129"/>
        <v>1</v>
      </c>
      <c r="AP315" s="29" t="b">
        <f t="shared" si="130"/>
        <v>1</v>
      </c>
      <c r="AQ315" s="29" t="b">
        <f t="shared" si="131"/>
        <v>1</v>
      </c>
      <c r="AR315" s="29" t="b">
        <f t="shared" si="132"/>
        <v>1</v>
      </c>
      <c r="AS315" s="29" t="b">
        <f t="shared" si="133"/>
        <v>1</v>
      </c>
      <c r="AT315" s="29" t="b">
        <f t="shared" si="134"/>
        <v>1</v>
      </c>
      <c r="AU315" s="29" t="b">
        <f t="shared" si="135"/>
        <v>1</v>
      </c>
      <c r="AV315" s="29" t="b">
        <f t="shared" si="136"/>
        <v>1</v>
      </c>
      <c r="AW315" s="29" t="s">
        <v>3431</v>
      </c>
      <c r="AX315" s="29" t="s">
        <v>3850</v>
      </c>
      <c r="AY315" s="29" t="s">
        <v>3297</v>
      </c>
    </row>
    <row r="316" spans="1:51" ht="45" customHeight="1" x14ac:dyDescent="0.25">
      <c r="A316" s="29">
        <f t="shared" si="137"/>
        <v>314</v>
      </c>
      <c r="B316" s="9">
        <v>1</v>
      </c>
      <c r="C316" s="10" t="s">
        <v>52</v>
      </c>
      <c r="D316" s="10"/>
      <c r="E316" s="10" t="s">
        <v>20</v>
      </c>
      <c r="F316" s="10">
        <v>24</v>
      </c>
      <c r="G316" s="10"/>
      <c r="H316" s="11">
        <v>0.03</v>
      </c>
      <c r="I316" s="10">
        <f t="shared" si="146"/>
        <v>1</v>
      </c>
      <c r="J316" s="10" t="str">
        <f t="shared" si="147"/>
        <v>midazolam</v>
      </c>
      <c r="K316" s="10">
        <v>0.7</v>
      </c>
      <c r="L316" s="12" t="s">
        <v>35</v>
      </c>
      <c r="M316" s="12" t="s">
        <v>20</v>
      </c>
      <c r="N316" s="10">
        <f t="shared" si="148"/>
        <v>24</v>
      </c>
      <c r="O316" s="16">
        <f t="shared" si="149"/>
        <v>0.5</v>
      </c>
      <c r="P316" s="17">
        <v>1.4999999999999999E-2</v>
      </c>
      <c r="Q316" s="12" t="s">
        <v>3218</v>
      </c>
      <c r="R316" s="12" t="s">
        <v>83</v>
      </c>
      <c r="S316" s="12" t="s">
        <v>39</v>
      </c>
      <c r="T316" s="15">
        <f t="shared" si="150"/>
        <v>0.13999999999999999</v>
      </c>
      <c r="U316" s="12">
        <v>23.86</v>
      </c>
      <c r="V316" s="30">
        <v>1</v>
      </c>
      <c r="W316" s="31" t="s">
        <v>52</v>
      </c>
      <c r="X316" s="31">
        <v>0.15000000000000002</v>
      </c>
      <c r="Y316" s="31" t="s">
        <v>35</v>
      </c>
      <c r="Z316" s="31" t="s">
        <v>20</v>
      </c>
      <c r="AA316" s="31">
        <v>24</v>
      </c>
      <c r="AB316" s="32">
        <v>0.5</v>
      </c>
      <c r="AC316" s="33">
        <v>3.0999999999999999E-3</v>
      </c>
      <c r="AD316" s="31" t="s">
        <v>3218</v>
      </c>
      <c r="AE316" s="31" t="s">
        <v>83</v>
      </c>
      <c r="AF316" s="31" t="s">
        <v>39</v>
      </c>
      <c r="AG316" s="31">
        <v>0.03</v>
      </c>
      <c r="AH316" s="31">
        <v>23.97</v>
      </c>
      <c r="AI316" s="29" t="b">
        <f t="shared" si="145"/>
        <v>0</v>
      </c>
      <c r="AJ316" s="29" t="b">
        <f t="shared" si="124"/>
        <v>1</v>
      </c>
      <c r="AK316" s="29" t="b">
        <f t="shared" si="125"/>
        <v>1</v>
      </c>
      <c r="AL316" s="29" t="b">
        <f t="shared" si="126"/>
        <v>0</v>
      </c>
      <c r="AM316" s="29" t="b">
        <f t="shared" si="127"/>
        <v>1</v>
      </c>
      <c r="AN316" s="29" t="b">
        <f t="shared" si="128"/>
        <v>1</v>
      </c>
      <c r="AO316" s="29" t="b">
        <f t="shared" si="129"/>
        <v>1</v>
      </c>
      <c r="AP316" s="29" t="b">
        <f t="shared" si="130"/>
        <v>1</v>
      </c>
      <c r="AQ316" s="29" t="b">
        <f t="shared" si="131"/>
        <v>0</v>
      </c>
      <c r="AR316" s="29" t="b">
        <f t="shared" si="132"/>
        <v>1</v>
      </c>
      <c r="AS316" s="29" t="b">
        <f t="shared" si="133"/>
        <v>1</v>
      </c>
      <c r="AT316" s="29" t="b">
        <f t="shared" si="134"/>
        <v>1</v>
      </c>
      <c r="AU316" s="29" t="b">
        <f t="shared" si="135"/>
        <v>0</v>
      </c>
      <c r="AV316" s="29" t="b">
        <f t="shared" si="136"/>
        <v>0</v>
      </c>
      <c r="AW316" s="29" t="s">
        <v>3851</v>
      </c>
      <c r="AX316" s="29" t="s">
        <v>3852</v>
      </c>
      <c r="AY316" s="29" t="s">
        <v>3836</v>
      </c>
    </row>
    <row r="317" spans="1:51" ht="45" customHeight="1" x14ac:dyDescent="0.25">
      <c r="A317" s="29">
        <f t="shared" si="137"/>
        <v>315</v>
      </c>
      <c r="B317" s="9">
        <v>1</v>
      </c>
      <c r="C317" s="10" t="s">
        <v>52</v>
      </c>
      <c r="D317" s="10"/>
      <c r="E317" s="10" t="s">
        <v>20</v>
      </c>
      <c r="F317" s="10"/>
      <c r="G317" s="10">
        <v>1</v>
      </c>
      <c r="H317" s="11">
        <v>0.1</v>
      </c>
      <c r="I317" s="10">
        <f t="shared" si="146"/>
        <v>1</v>
      </c>
      <c r="J317" s="10" t="str">
        <f t="shared" si="147"/>
        <v>midazolam</v>
      </c>
      <c r="K317" s="10">
        <v>2.4</v>
      </c>
      <c r="L317" s="12" t="s">
        <v>35</v>
      </c>
      <c r="M317" s="12" t="s">
        <v>20</v>
      </c>
      <c r="N317" s="10">
        <f t="shared" si="148"/>
        <v>12</v>
      </c>
      <c r="O317" s="16">
        <f t="shared" si="149"/>
        <v>1</v>
      </c>
      <c r="P317" s="17">
        <v>0.2</v>
      </c>
      <c r="Q317" s="12" t="s">
        <v>3218</v>
      </c>
      <c r="R317" s="12" t="s">
        <v>83</v>
      </c>
      <c r="S317" s="12" t="s">
        <v>40</v>
      </c>
      <c r="T317" s="15">
        <f t="shared" si="150"/>
        <v>0.48</v>
      </c>
      <c r="U317" s="12">
        <v>11.52</v>
      </c>
      <c r="V317" s="30">
        <v>1</v>
      </c>
      <c r="W317" s="31" t="s">
        <v>52</v>
      </c>
      <c r="X317" s="31">
        <v>0.1</v>
      </c>
      <c r="Y317" s="31" t="s">
        <v>35</v>
      </c>
      <c r="Z317" s="31" t="s">
        <v>20</v>
      </c>
      <c r="AA317" s="31">
        <v>12</v>
      </c>
      <c r="AB317" s="32">
        <v>1</v>
      </c>
      <c r="AC317" s="33">
        <v>8.3000000000000001E-3</v>
      </c>
      <c r="AD317" s="31" t="s">
        <v>3218</v>
      </c>
      <c r="AE317" s="31" t="s">
        <v>83</v>
      </c>
      <c r="AF317" s="31" t="s">
        <v>40</v>
      </c>
      <c r="AG317" s="31">
        <v>0.02</v>
      </c>
      <c r="AH317" s="31">
        <v>11.98</v>
      </c>
      <c r="AI317" s="29" t="b">
        <f t="shared" si="145"/>
        <v>0</v>
      </c>
      <c r="AJ317" s="29" t="b">
        <f t="shared" si="124"/>
        <v>1</v>
      </c>
      <c r="AK317" s="29" t="b">
        <f t="shared" si="125"/>
        <v>1</v>
      </c>
      <c r="AL317" s="29" t="b">
        <f t="shared" si="126"/>
        <v>0</v>
      </c>
      <c r="AM317" s="29" t="b">
        <f t="shared" si="127"/>
        <v>1</v>
      </c>
      <c r="AN317" s="29" t="b">
        <f t="shared" si="128"/>
        <v>1</v>
      </c>
      <c r="AO317" s="29" t="b">
        <f t="shared" si="129"/>
        <v>1</v>
      </c>
      <c r="AP317" s="29" t="b">
        <f t="shared" si="130"/>
        <v>1</v>
      </c>
      <c r="AQ317" s="29" t="b">
        <f t="shared" si="131"/>
        <v>0</v>
      </c>
      <c r="AR317" s="29" t="b">
        <f t="shared" si="132"/>
        <v>1</v>
      </c>
      <c r="AS317" s="29" t="b">
        <f t="shared" si="133"/>
        <v>1</v>
      </c>
      <c r="AT317" s="29" t="b">
        <f t="shared" si="134"/>
        <v>1</v>
      </c>
      <c r="AU317" s="29" t="b">
        <f t="shared" si="135"/>
        <v>0</v>
      </c>
      <c r="AV317" s="29" t="b">
        <f t="shared" si="136"/>
        <v>0</v>
      </c>
      <c r="AW317" s="29" t="s">
        <v>3853</v>
      </c>
      <c r="AX317" s="29" t="s">
        <v>3854</v>
      </c>
      <c r="AY317" s="29" t="s">
        <v>3836</v>
      </c>
    </row>
    <row r="318" spans="1:51" ht="45" customHeight="1" x14ac:dyDescent="0.25">
      <c r="A318" s="29">
        <f t="shared" si="137"/>
        <v>316</v>
      </c>
      <c r="B318" s="9">
        <v>1</v>
      </c>
      <c r="C318" s="10" t="s">
        <v>52</v>
      </c>
      <c r="D318" s="10"/>
      <c r="E318" s="10" t="s">
        <v>20</v>
      </c>
      <c r="F318" s="10">
        <v>24</v>
      </c>
      <c r="G318" s="10">
        <v>1</v>
      </c>
      <c r="H318" s="11">
        <v>0.05</v>
      </c>
      <c r="I318" s="10">
        <f t="shared" si="146"/>
        <v>1</v>
      </c>
      <c r="J318" s="10" t="str">
        <f t="shared" si="147"/>
        <v>midazolam</v>
      </c>
      <c r="K318" s="10">
        <f t="shared" si="151"/>
        <v>1.2</v>
      </c>
      <c r="L318" s="12" t="s">
        <v>35</v>
      </c>
      <c r="M318" s="12" t="s">
        <v>20</v>
      </c>
      <c r="N318" s="10">
        <f t="shared" si="148"/>
        <v>24</v>
      </c>
      <c r="O318" s="16">
        <f t="shared" si="149"/>
        <v>1</v>
      </c>
      <c r="P318" s="17">
        <v>0.05</v>
      </c>
      <c r="Q318" s="12" t="s">
        <v>3218</v>
      </c>
      <c r="R318" s="12" t="s">
        <v>83</v>
      </c>
      <c r="S318" s="12" t="s">
        <v>38</v>
      </c>
      <c r="T318" s="15">
        <f t="shared" si="150"/>
        <v>0.24</v>
      </c>
      <c r="U318" s="12">
        <v>23.76</v>
      </c>
      <c r="V318" s="30">
        <v>1</v>
      </c>
      <c r="W318" s="31" t="s">
        <v>52</v>
      </c>
      <c r="X318" s="31">
        <v>0.1</v>
      </c>
      <c r="Y318" s="31" t="s">
        <v>35</v>
      </c>
      <c r="Z318" s="31" t="s">
        <v>20</v>
      </c>
      <c r="AA318" s="31">
        <v>24</v>
      </c>
      <c r="AB318" s="32">
        <v>1</v>
      </c>
      <c r="AC318" s="33">
        <v>4.1999999999999997E-3</v>
      </c>
      <c r="AD318" s="31" t="s">
        <v>3218</v>
      </c>
      <c r="AE318" s="31" t="s">
        <v>83</v>
      </c>
      <c r="AF318" s="31" t="s">
        <v>38</v>
      </c>
      <c r="AG318" s="31">
        <v>0.02</v>
      </c>
      <c r="AH318" s="31">
        <v>23.98</v>
      </c>
      <c r="AI318" s="29" t="b">
        <f t="shared" si="145"/>
        <v>0</v>
      </c>
      <c r="AJ318" s="29" t="b">
        <f t="shared" si="124"/>
        <v>1</v>
      </c>
      <c r="AK318" s="29" t="b">
        <f t="shared" si="125"/>
        <v>1</v>
      </c>
      <c r="AL318" s="29" t="b">
        <f t="shared" si="126"/>
        <v>0</v>
      </c>
      <c r="AM318" s="29" t="b">
        <f t="shared" si="127"/>
        <v>1</v>
      </c>
      <c r="AN318" s="29" t="b">
        <f t="shared" si="128"/>
        <v>1</v>
      </c>
      <c r="AO318" s="29" t="b">
        <f t="shared" si="129"/>
        <v>1</v>
      </c>
      <c r="AP318" s="29" t="b">
        <f t="shared" si="130"/>
        <v>1</v>
      </c>
      <c r="AQ318" s="29" t="b">
        <f t="shared" si="131"/>
        <v>0</v>
      </c>
      <c r="AR318" s="29" t="b">
        <f t="shared" si="132"/>
        <v>1</v>
      </c>
      <c r="AS318" s="29" t="b">
        <f t="shared" si="133"/>
        <v>1</v>
      </c>
      <c r="AT318" s="29" t="b">
        <f t="shared" si="134"/>
        <v>1</v>
      </c>
      <c r="AU318" s="29" t="b">
        <f t="shared" si="135"/>
        <v>0</v>
      </c>
      <c r="AV318" s="29" t="b">
        <f t="shared" si="136"/>
        <v>0</v>
      </c>
      <c r="AW318" s="29" t="s">
        <v>3855</v>
      </c>
      <c r="AX318" s="29" t="s">
        <v>3856</v>
      </c>
      <c r="AY318" s="29" t="s">
        <v>3836</v>
      </c>
    </row>
    <row r="319" spans="1:51" ht="45" customHeight="1" x14ac:dyDescent="0.25">
      <c r="A319" s="29">
        <f t="shared" si="137"/>
        <v>317</v>
      </c>
      <c r="B319" s="9">
        <v>1</v>
      </c>
      <c r="C319" s="10" t="s">
        <v>52</v>
      </c>
      <c r="D319" s="10"/>
      <c r="E319" s="10"/>
      <c r="F319" s="10">
        <v>24</v>
      </c>
      <c r="G319" s="10">
        <v>1</v>
      </c>
      <c r="H319" s="11">
        <v>0.05</v>
      </c>
      <c r="I319" s="10">
        <f t="shared" si="146"/>
        <v>1</v>
      </c>
      <c r="J319" s="10" t="str">
        <f t="shared" si="147"/>
        <v>midazolam</v>
      </c>
      <c r="K319" s="10">
        <f t="shared" si="151"/>
        <v>1.2</v>
      </c>
      <c r="L319" s="12" t="s">
        <v>35</v>
      </c>
      <c r="M319" s="12" t="s">
        <v>36</v>
      </c>
      <c r="N319" s="10">
        <f t="shared" si="148"/>
        <v>24</v>
      </c>
      <c r="O319" s="16">
        <f t="shared" si="149"/>
        <v>1</v>
      </c>
      <c r="P319" s="17">
        <v>0.05</v>
      </c>
      <c r="Q319" s="12" t="s">
        <v>3218</v>
      </c>
      <c r="R319" s="12" t="s">
        <v>83</v>
      </c>
      <c r="S319" s="12" t="s">
        <v>38</v>
      </c>
      <c r="T319" s="15">
        <f t="shared" si="150"/>
        <v>0.24</v>
      </c>
      <c r="U319" s="12">
        <v>23.76</v>
      </c>
      <c r="V319" s="30">
        <v>1</v>
      </c>
      <c r="W319" s="31" t="s">
        <v>52</v>
      </c>
      <c r="X319" s="31">
        <v>0.1</v>
      </c>
      <c r="Y319" s="31" t="s">
        <v>35</v>
      </c>
      <c r="Z319" s="31" t="s">
        <v>36</v>
      </c>
      <c r="AA319" s="31">
        <v>24</v>
      </c>
      <c r="AB319" s="32">
        <v>1</v>
      </c>
      <c r="AC319" s="33">
        <v>4.1999999999999997E-3</v>
      </c>
      <c r="AD319" s="31" t="s">
        <v>3218</v>
      </c>
      <c r="AE319" s="31" t="s">
        <v>83</v>
      </c>
      <c r="AF319" s="31" t="s">
        <v>38</v>
      </c>
      <c r="AG319" s="31">
        <v>0.02</v>
      </c>
      <c r="AH319" s="31">
        <v>23.98</v>
      </c>
      <c r="AI319" s="29" t="b">
        <f t="shared" si="145"/>
        <v>0</v>
      </c>
      <c r="AJ319" s="29" t="b">
        <f t="shared" si="124"/>
        <v>1</v>
      </c>
      <c r="AK319" s="29" t="b">
        <f t="shared" si="125"/>
        <v>1</v>
      </c>
      <c r="AL319" s="29" t="b">
        <f t="shared" si="126"/>
        <v>0</v>
      </c>
      <c r="AM319" s="29" t="b">
        <f t="shared" si="127"/>
        <v>1</v>
      </c>
      <c r="AN319" s="29" t="b">
        <f t="shared" si="128"/>
        <v>1</v>
      </c>
      <c r="AO319" s="29" t="b">
        <f t="shared" si="129"/>
        <v>1</v>
      </c>
      <c r="AP319" s="29" t="b">
        <f t="shared" si="130"/>
        <v>1</v>
      </c>
      <c r="AQ319" s="29" t="b">
        <f t="shared" si="131"/>
        <v>0</v>
      </c>
      <c r="AR319" s="29" t="b">
        <f t="shared" si="132"/>
        <v>1</v>
      </c>
      <c r="AS319" s="29" t="b">
        <f t="shared" si="133"/>
        <v>1</v>
      </c>
      <c r="AT319" s="29" t="b">
        <f t="shared" si="134"/>
        <v>1</v>
      </c>
      <c r="AU319" s="29" t="b">
        <f t="shared" si="135"/>
        <v>0</v>
      </c>
      <c r="AV319" s="29" t="b">
        <f t="shared" si="136"/>
        <v>0</v>
      </c>
      <c r="AW319" s="29" t="s">
        <v>3857</v>
      </c>
      <c r="AX319" s="29" t="s">
        <v>3858</v>
      </c>
      <c r="AY319" s="29" t="s">
        <v>3836</v>
      </c>
    </row>
    <row r="320" spans="1:51" ht="45" customHeight="1" x14ac:dyDescent="0.25">
      <c r="A320" s="29">
        <f t="shared" si="137"/>
        <v>318</v>
      </c>
      <c r="B320" s="9">
        <v>0.5</v>
      </c>
      <c r="C320" s="10" t="s">
        <v>52</v>
      </c>
      <c r="D320" s="10"/>
      <c r="E320" s="10"/>
      <c r="F320" s="10"/>
      <c r="G320" s="10"/>
      <c r="H320" s="11">
        <v>0.05</v>
      </c>
      <c r="I320" s="10">
        <f t="shared" si="146"/>
        <v>0.5</v>
      </c>
      <c r="J320" s="10" t="str">
        <f t="shared" si="147"/>
        <v>midazolam</v>
      </c>
      <c r="K320" s="10">
        <v>0.6</v>
      </c>
      <c r="L320" s="12" t="s">
        <v>35</v>
      </c>
      <c r="M320" s="12" t="s">
        <v>36</v>
      </c>
      <c r="N320" s="10">
        <f t="shared" si="148"/>
        <v>12</v>
      </c>
      <c r="O320" s="16">
        <f t="shared" si="149"/>
        <v>0.5</v>
      </c>
      <c r="P320" s="17">
        <v>0.05</v>
      </c>
      <c r="Q320" s="12" t="s">
        <v>3218</v>
      </c>
      <c r="R320" s="12" t="s">
        <v>83</v>
      </c>
      <c r="S320" s="12" t="s">
        <v>38</v>
      </c>
      <c r="T320" s="15">
        <f t="shared" si="150"/>
        <v>0.12</v>
      </c>
      <c r="U320" s="12">
        <v>11.88</v>
      </c>
      <c r="V320" s="30">
        <v>0.5</v>
      </c>
      <c r="W320" s="31" t="s">
        <v>52</v>
      </c>
      <c r="X320" s="31">
        <v>0.05</v>
      </c>
      <c r="Y320" s="31" t="s">
        <v>35</v>
      </c>
      <c r="Z320" s="31" t="s">
        <v>36</v>
      </c>
      <c r="AA320" s="31">
        <v>12</v>
      </c>
      <c r="AB320" s="32">
        <v>0.5</v>
      </c>
      <c r="AC320" s="33">
        <v>4.1999999999999997E-3</v>
      </c>
      <c r="AD320" s="31" t="s">
        <v>3218</v>
      </c>
      <c r="AE320" s="31" t="s">
        <v>83</v>
      </c>
      <c r="AF320" s="31" t="s">
        <v>38</v>
      </c>
      <c r="AG320" s="31">
        <v>0.01</v>
      </c>
      <c r="AH320" s="31">
        <v>11.99</v>
      </c>
      <c r="AI320" s="29" t="b">
        <f t="shared" si="145"/>
        <v>0</v>
      </c>
      <c r="AJ320" s="29" t="b">
        <f t="shared" si="124"/>
        <v>1</v>
      </c>
      <c r="AK320" s="29" t="b">
        <f t="shared" si="125"/>
        <v>1</v>
      </c>
      <c r="AL320" s="29" t="b">
        <f t="shared" si="126"/>
        <v>0</v>
      </c>
      <c r="AM320" s="29" t="b">
        <f t="shared" si="127"/>
        <v>1</v>
      </c>
      <c r="AN320" s="29" t="b">
        <f t="shared" si="128"/>
        <v>1</v>
      </c>
      <c r="AO320" s="29" t="b">
        <f t="shared" si="129"/>
        <v>1</v>
      </c>
      <c r="AP320" s="29" t="b">
        <f t="shared" si="130"/>
        <v>1</v>
      </c>
      <c r="AQ320" s="29" t="b">
        <f t="shared" si="131"/>
        <v>0</v>
      </c>
      <c r="AR320" s="29" t="b">
        <f t="shared" si="132"/>
        <v>1</v>
      </c>
      <c r="AS320" s="29" t="b">
        <f t="shared" si="133"/>
        <v>1</v>
      </c>
      <c r="AT320" s="29" t="b">
        <f t="shared" si="134"/>
        <v>1</v>
      </c>
      <c r="AU320" s="29" t="b">
        <f t="shared" si="135"/>
        <v>0</v>
      </c>
      <c r="AV320" s="29" t="b">
        <f t="shared" si="136"/>
        <v>0</v>
      </c>
      <c r="AW320" s="29" t="s">
        <v>3859</v>
      </c>
      <c r="AX320" s="29" t="s">
        <v>3860</v>
      </c>
      <c r="AY320" s="29" t="s">
        <v>3836</v>
      </c>
    </row>
    <row r="321" spans="1:51" ht="45" customHeight="1" x14ac:dyDescent="0.25">
      <c r="A321" s="29">
        <f t="shared" si="137"/>
        <v>319</v>
      </c>
      <c r="B321" s="9">
        <v>5</v>
      </c>
      <c r="C321" s="10" t="s">
        <v>52</v>
      </c>
      <c r="D321" s="10"/>
      <c r="E321" s="10"/>
      <c r="F321" s="10"/>
      <c r="G321" s="10"/>
      <c r="H321" s="11">
        <v>0.05</v>
      </c>
      <c r="I321" s="10">
        <f t="shared" si="146"/>
        <v>5</v>
      </c>
      <c r="J321" s="10" t="str">
        <f t="shared" si="147"/>
        <v>midazolam</v>
      </c>
      <c r="K321" s="10">
        <v>6</v>
      </c>
      <c r="L321" s="12" t="s">
        <v>35</v>
      </c>
      <c r="M321" s="12" t="s">
        <v>36</v>
      </c>
      <c r="N321" s="10">
        <f t="shared" si="148"/>
        <v>12</v>
      </c>
      <c r="O321" s="16">
        <f t="shared" si="149"/>
        <v>0.5</v>
      </c>
      <c r="P321" s="17">
        <v>0.05</v>
      </c>
      <c r="Q321" s="12" t="s">
        <v>3218</v>
      </c>
      <c r="R321" s="12" t="s">
        <v>83</v>
      </c>
      <c r="S321" s="12" t="s">
        <v>38</v>
      </c>
      <c r="T321" s="15">
        <f t="shared" si="150"/>
        <v>1.2</v>
      </c>
      <c r="U321" s="12">
        <v>10.8</v>
      </c>
      <c r="V321" s="30">
        <v>5</v>
      </c>
      <c r="W321" s="31" t="s">
        <v>52</v>
      </c>
      <c r="X321" s="31">
        <v>0.5</v>
      </c>
      <c r="Y321" s="31" t="s">
        <v>35</v>
      </c>
      <c r="Z321" s="31" t="s">
        <v>36</v>
      </c>
      <c r="AA321" s="31">
        <v>12</v>
      </c>
      <c r="AB321" s="32">
        <v>0.5</v>
      </c>
      <c r="AC321" s="33">
        <v>4.1999999999999997E-3</v>
      </c>
      <c r="AD321" s="31" t="s">
        <v>3218</v>
      </c>
      <c r="AE321" s="31" t="s">
        <v>83</v>
      </c>
      <c r="AF321" s="31" t="s">
        <v>38</v>
      </c>
      <c r="AG321" s="31">
        <v>0.1</v>
      </c>
      <c r="AH321" s="31">
        <v>11.9</v>
      </c>
      <c r="AI321" s="29" t="b">
        <f t="shared" si="145"/>
        <v>0</v>
      </c>
      <c r="AJ321" s="29" t="b">
        <f t="shared" si="124"/>
        <v>1</v>
      </c>
      <c r="AK321" s="29" t="b">
        <f t="shared" si="125"/>
        <v>1</v>
      </c>
      <c r="AL321" s="29" t="b">
        <f t="shared" si="126"/>
        <v>0</v>
      </c>
      <c r="AM321" s="29" t="b">
        <f t="shared" si="127"/>
        <v>1</v>
      </c>
      <c r="AN321" s="29" t="b">
        <f t="shared" si="128"/>
        <v>1</v>
      </c>
      <c r="AO321" s="29" t="b">
        <f t="shared" si="129"/>
        <v>1</v>
      </c>
      <c r="AP321" s="29" t="b">
        <f t="shared" si="130"/>
        <v>1</v>
      </c>
      <c r="AQ321" s="29" t="b">
        <f t="shared" si="131"/>
        <v>0</v>
      </c>
      <c r="AR321" s="29" t="b">
        <f t="shared" si="132"/>
        <v>1</v>
      </c>
      <c r="AS321" s="29" t="b">
        <f t="shared" si="133"/>
        <v>1</v>
      </c>
      <c r="AT321" s="29" t="b">
        <f t="shared" si="134"/>
        <v>1</v>
      </c>
      <c r="AU321" s="29" t="b">
        <f t="shared" si="135"/>
        <v>0</v>
      </c>
      <c r="AV321" s="29" t="b">
        <f t="shared" si="136"/>
        <v>0</v>
      </c>
      <c r="AW321" s="29" t="s">
        <v>3861</v>
      </c>
      <c r="AX321" s="29" t="s">
        <v>3862</v>
      </c>
      <c r="AY321" s="29" t="s">
        <v>3297</v>
      </c>
    </row>
    <row r="322" spans="1:51" ht="45" customHeight="1" x14ac:dyDescent="0.25">
      <c r="A322" s="29">
        <f t="shared" si="137"/>
        <v>320</v>
      </c>
      <c r="B322" s="9">
        <v>0.5</v>
      </c>
      <c r="C322" s="10" t="s">
        <v>52</v>
      </c>
      <c r="D322" s="10">
        <v>0.6</v>
      </c>
      <c r="E322" s="10"/>
      <c r="F322" s="10"/>
      <c r="G322" s="10"/>
      <c r="H322" s="11" t="s">
        <v>3222</v>
      </c>
      <c r="I322" s="10">
        <f t="shared" si="146"/>
        <v>0.5</v>
      </c>
      <c r="J322" s="10" t="str">
        <f t="shared" si="147"/>
        <v>midazolam</v>
      </c>
      <c r="K322" s="10">
        <f t="shared" si="151"/>
        <v>0.6</v>
      </c>
      <c r="L322" s="12" t="s">
        <v>35</v>
      </c>
      <c r="M322" s="12" t="s">
        <v>36</v>
      </c>
      <c r="N322" s="10">
        <f t="shared" si="148"/>
        <v>12</v>
      </c>
      <c r="O322" s="16">
        <f t="shared" si="149"/>
        <v>0.5</v>
      </c>
      <c r="P322" s="17">
        <v>0.05</v>
      </c>
      <c r="Q322" s="12" t="s">
        <v>3218</v>
      </c>
      <c r="R322" s="12" t="s">
        <v>83</v>
      </c>
      <c r="S322" s="12" t="s">
        <v>38</v>
      </c>
      <c r="T322" s="15">
        <f t="shared" si="150"/>
        <v>0.12</v>
      </c>
      <c r="U322" s="12">
        <v>11.88</v>
      </c>
      <c r="V322" s="30">
        <v>0.5</v>
      </c>
      <c r="W322" s="31" t="s">
        <v>52</v>
      </c>
      <c r="X322" s="31">
        <v>0.5</v>
      </c>
      <c r="Y322" s="31" t="s">
        <v>35</v>
      </c>
      <c r="Z322" s="31" t="s">
        <v>36</v>
      </c>
      <c r="AA322" s="31">
        <v>12</v>
      </c>
      <c r="AB322" s="32">
        <v>0.5</v>
      </c>
      <c r="AC322" s="33">
        <v>4.2000000000000003E-2</v>
      </c>
      <c r="AD322" s="31" t="s">
        <v>3218</v>
      </c>
      <c r="AE322" s="31" t="s">
        <v>83</v>
      </c>
      <c r="AF322" s="31" t="s">
        <v>38</v>
      </c>
      <c r="AG322" s="31">
        <v>0.1</v>
      </c>
      <c r="AH322" s="31">
        <v>11.9</v>
      </c>
      <c r="AI322" s="29" t="b">
        <f t="shared" si="145"/>
        <v>0</v>
      </c>
      <c r="AJ322" s="29" t="b">
        <f t="shared" si="124"/>
        <v>1</v>
      </c>
      <c r="AK322" s="29" t="b">
        <f t="shared" si="125"/>
        <v>1</v>
      </c>
      <c r="AL322" s="29" t="b">
        <f t="shared" si="126"/>
        <v>0</v>
      </c>
      <c r="AM322" s="29" t="b">
        <f t="shared" si="127"/>
        <v>1</v>
      </c>
      <c r="AN322" s="29" t="b">
        <f t="shared" si="128"/>
        <v>1</v>
      </c>
      <c r="AO322" s="29" t="b">
        <f t="shared" si="129"/>
        <v>1</v>
      </c>
      <c r="AP322" s="29" t="b">
        <f t="shared" si="130"/>
        <v>1</v>
      </c>
      <c r="AQ322" s="29" t="b">
        <f t="shared" si="131"/>
        <v>0</v>
      </c>
      <c r="AR322" s="29" t="b">
        <f t="shared" si="132"/>
        <v>1</v>
      </c>
      <c r="AS322" s="29" t="b">
        <f t="shared" si="133"/>
        <v>1</v>
      </c>
      <c r="AT322" s="29" t="b">
        <f t="shared" si="134"/>
        <v>1</v>
      </c>
      <c r="AU322" s="29" t="b">
        <f t="shared" si="135"/>
        <v>0</v>
      </c>
      <c r="AV322" s="29" t="b">
        <f t="shared" si="136"/>
        <v>0</v>
      </c>
      <c r="AW322" s="29" t="s">
        <v>3486</v>
      </c>
      <c r="AX322" s="29" t="s">
        <v>3863</v>
      </c>
      <c r="AY322" s="29" t="s">
        <v>3297</v>
      </c>
    </row>
    <row r="323" spans="1:51" ht="45" customHeight="1" x14ac:dyDescent="0.25">
      <c r="A323" s="29">
        <f t="shared" si="137"/>
        <v>321</v>
      </c>
      <c r="B323" s="9">
        <v>5</v>
      </c>
      <c r="C323" s="10" t="s">
        <v>52</v>
      </c>
      <c r="D323" s="10">
        <v>60</v>
      </c>
      <c r="E323" s="10"/>
      <c r="F323" s="10"/>
      <c r="G323" s="10"/>
      <c r="H323" s="11" t="s">
        <v>3222</v>
      </c>
      <c r="I323" s="10">
        <f t="shared" si="146"/>
        <v>5</v>
      </c>
      <c r="J323" s="10" t="str">
        <f t="shared" si="147"/>
        <v>midazolam</v>
      </c>
      <c r="K323" s="10">
        <f t="shared" si="151"/>
        <v>60</v>
      </c>
      <c r="L323" s="12" t="s">
        <v>35</v>
      </c>
      <c r="M323" s="12" t="s">
        <v>36</v>
      </c>
      <c r="N323" s="10">
        <f t="shared" si="148"/>
        <v>12</v>
      </c>
      <c r="O323" s="16">
        <f t="shared" si="149"/>
        <v>0.5</v>
      </c>
      <c r="P323" s="17">
        <v>0.5</v>
      </c>
      <c r="Q323" s="12" t="s">
        <v>3218</v>
      </c>
      <c r="R323" s="12" t="s">
        <v>83</v>
      </c>
      <c r="S323" s="12" t="s">
        <v>38</v>
      </c>
      <c r="T323" s="15">
        <f t="shared" si="150"/>
        <v>12</v>
      </c>
      <c r="U323" s="12">
        <v>0</v>
      </c>
      <c r="V323" s="30">
        <v>5</v>
      </c>
      <c r="W323" s="31" t="s">
        <v>52</v>
      </c>
      <c r="X323" s="31">
        <v>60</v>
      </c>
      <c r="Y323" s="31" t="s">
        <v>35</v>
      </c>
      <c r="Z323" s="31" t="s">
        <v>36</v>
      </c>
      <c r="AA323" s="31">
        <v>12</v>
      </c>
      <c r="AB323" s="32">
        <v>0.5</v>
      </c>
      <c r="AC323" s="33">
        <v>0.5</v>
      </c>
      <c r="AD323" s="31" t="s">
        <v>3218</v>
      </c>
      <c r="AE323" s="31" t="s">
        <v>83</v>
      </c>
      <c r="AF323" s="31" t="s">
        <v>38</v>
      </c>
      <c r="AG323" s="31">
        <v>12</v>
      </c>
      <c r="AH323" s="31">
        <v>0</v>
      </c>
      <c r="AI323" s="29" t="b">
        <f t="shared" si="145"/>
        <v>1</v>
      </c>
      <c r="AJ323" s="29" t="b">
        <f t="shared" ref="AJ323:AJ386" si="152">I323=V323</f>
        <v>1</v>
      </c>
      <c r="AK323" s="29" t="b">
        <f t="shared" ref="AK323:AK386" si="153">J323=W323</f>
        <v>1</v>
      </c>
      <c r="AL323" s="29" t="b">
        <f t="shared" ref="AL323:AL386" si="154">K323=X323</f>
        <v>1</v>
      </c>
      <c r="AM323" s="29" t="b">
        <f t="shared" ref="AM323:AM386" si="155">L323=Y323</f>
        <v>1</v>
      </c>
      <c r="AN323" s="29" t="b">
        <f t="shared" ref="AN323:AN386" si="156">M323=Z323</f>
        <v>1</v>
      </c>
      <c r="AO323" s="29" t="b">
        <f t="shared" ref="AO323:AO386" si="157">N323=AA323</f>
        <v>1</v>
      </c>
      <c r="AP323" s="29" t="b">
        <f t="shared" ref="AP323:AP386" si="158">O323=AB323</f>
        <v>1</v>
      </c>
      <c r="AQ323" s="29" t="b">
        <f t="shared" ref="AQ323:AQ386" si="159">P323=AC323</f>
        <v>1</v>
      </c>
      <c r="AR323" s="29" t="b">
        <f t="shared" ref="AR323:AR386" si="160">Q323=AD323</f>
        <v>1</v>
      </c>
      <c r="AS323" s="29" t="b">
        <f t="shared" ref="AS323:AS386" si="161">R323=AE323</f>
        <v>1</v>
      </c>
      <c r="AT323" s="29" t="b">
        <f t="shared" ref="AT323:AT386" si="162">S323=AF323</f>
        <v>1</v>
      </c>
      <c r="AU323" s="29" t="b">
        <f t="shared" ref="AU323:AU386" si="163">T323=AG323</f>
        <v>1</v>
      </c>
      <c r="AV323" s="29" t="b">
        <f t="shared" ref="AV323:AV386" si="164">U323=AH323</f>
        <v>1</v>
      </c>
      <c r="AW323" s="29" t="s">
        <v>3300</v>
      </c>
      <c r="AX323" s="29" t="s">
        <v>3864</v>
      </c>
      <c r="AY323" s="29" t="s">
        <v>3297</v>
      </c>
    </row>
    <row r="324" spans="1:51" ht="45" customHeight="1" x14ac:dyDescent="0.25">
      <c r="A324" s="29">
        <f t="shared" si="137"/>
        <v>322</v>
      </c>
      <c r="B324" s="9">
        <v>1</v>
      </c>
      <c r="C324" s="10" t="s">
        <v>53</v>
      </c>
      <c r="D324" s="10"/>
      <c r="E324" s="10"/>
      <c r="F324" s="10"/>
      <c r="G324" s="10"/>
      <c r="H324" s="11">
        <v>0.28000000000000003</v>
      </c>
      <c r="I324" s="10">
        <f t="shared" si="146"/>
        <v>1</v>
      </c>
      <c r="J324" s="10" t="str">
        <f t="shared" si="147"/>
        <v>milrinone</v>
      </c>
      <c r="K324" s="10">
        <v>0.4</v>
      </c>
      <c r="L324" s="12" t="s">
        <v>35</v>
      </c>
      <c r="M324" s="12" t="s">
        <v>36</v>
      </c>
      <c r="N324" s="10">
        <f t="shared" si="148"/>
        <v>12</v>
      </c>
      <c r="O324" s="16">
        <f t="shared" si="149"/>
        <v>0.5</v>
      </c>
      <c r="P324" s="17">
        <v>0.28000000000000003</v>
      </c>
      <c r="Q324" s="12" t="s">
        <v>3214</v>
      </c>
      <c r="R324" s="12" t="s">
        <v>84</v>
      </c>
      <c r="S324" s="12" t="s">
        <v>38</v>
      </c>
      <c r="T324" s="15">
        <v>0.4</v>
      </c>
      <c r="U324" s="12">
        <v>11.6</v>
      </c>
      <c r="V324" s="30">
        <v>1</v>
      </c>
      <c r="W324" s="31" t="s">
        <v>53</v>
      </c>
      <c r="X324" s="31">
        <v>0.04</v>
      </c>
      <c r="Y324" s="31" t="s">
        <v>35</v>
      </c>
      <c r="Z324" s="31" t="s">
        <v>36</v>
      </c>
      <c r="AA324" s="31">
        <v>12</v>
      </c>
      <c r="AB324" s="32">
        <v>0.5</v>
      </c>
      <c r="AC324" s="33">
        <v>2.8000000000000001E-2</v>
      </c>
      <c r="AD324" s="31" t="s">
        <v>3214</v>
      </c>
      <c r="AE324" s="31" t="s">
        <v>84</v>
      </c>
      <c r="AF324" s="31" t="s">
        <v>38</v>
      </c>
      <c r="AG324" s="31">
        <v>0.04</v>
      </c>
      <c r="AH324" s="31">
        <v>11.96</v>
      </c>
      <c r="AI324" s="29" t="b">
        <f t="shared" si="145"/>
        <v>0</v>
      </c>
      <c r="AJ324" s="29" t="b">
        <f t="shared" si="152"/>
        <v>1</v>
      </c>
      <c r="AK324" s="29" t="b">
        <f t="shared" si="153"/>
        <v>1</v>
      </c>
      <c r="AL324" s="29" t="b">
        <f t="shared" si="154"/>
        <v>0</v>
      </c>
      <c r="AM324" s="29" t="b">
        <f t="shared" si="155"/>
        <v>1</v>
      </c>
      <c r="AN324" s="29" t="b">
        <f t="shared" si="156"/>
        <v>1</v>
      </c>
      <c r="AO324" s="29" t="b">
        <f t="shared" si="157"/>
        <v>1</v>
      </c>
      <c r="AP324" s="29" t="b">
        <f t="shared" si="158"/>
        <v>1</v>
      </c>
      <c r="AQ324" s="29" t="b">
        <f t="shared" si="159"/>
        <v>0</v>
      </c>
      <c r="AR324" s="29" t="b">
        <f t="shared" si="160"/>
        <v>1</v>
      </c>
      <c r="AS324" s="29" t="b">
        <f t="shared" si="161"/>
        <v>1</v>
      </c>
      <c r="AT324" s="29" t="b">
        <f t="shared" si="162"/>
        <v>1</v>
      </c>
      <c r="AU324" s="29" t="b">
        <f t="shared" si="163"/>
        <v>0</v>
      </c>
      <c r="AV324" s="29" t="b">
        <f t="shared" si="164"/>
        <v>0</v>
      </c>
      <c r="AW324" s="29" t="s">
        <v>3865</v>
      </c>
      <c r="AX324" s="29" t="s">
        <v>3866</v>
      </c>
      <c r="AY324" s="29" t="s">
        <v>3867</v>
      </c>
    </row>
    <row r="325" spans="1:51" ht="45" customHeight="1" x14ac:dyDescent="0.25">
      <c r="A325" s="29">
        <f t="shared" ref="A325:A388" si="165">A324+1</f>
        <v>323</v>
      </c>
      <c r="B325" s="9">
        <v>1</v>
      </c>
      <c r="C325" s="10" t="s">
        <v>53</v>
      </c>
      <c r="D325" s="10">
        <v>0.5</v>
      </c>
      <c r="E325" s="10"/>
      <c r="F325" s="10"/>
      <c r="G325" s="10"/>
      <c r="H325" s="11" t="s">
        <v>3222</v>
      </c>
      <c r="I325" s="10">
        <f t="shared" si="146"/>
        <v>1</v>
      </c>
      <c r="J325" s="10" t="str">
        <f t="shared" si="147"/>
        <v>milrinone</v>
      </c>
      <c r="K325" s="10">
        <f t="shared" ref="K325:K343" si="166">IF(D325="",0.36,D325)</f>
        <v>0.5</v>
      </c>
      <c r="L325" s="12" t="s">
        <v>35</v>
      </c>
      <c r="M325" s="12" t="s">
        <v>36</v>
      </c>
      <c r="N325" s="10">
        <f t="shared" si="148"/>
        <v>12</v>
      </c>
      <c r="O325" s="16">
        <f t="shared" si="149"/>
        <v>0.5</v>
      </c>
      <c r="P325" s="17">
        <v>0.35</v>
      </c>
      <c r="Q325" s="12" t="s">
        <v>3214</v>
      </c>
      <c r="R325" s="12" t="s">
        <v>84</v>
      </c>
      <c r="S325" s="12" t="s">
        <v>38</v>
      </c>
      <c r="T325" s="15">
        <f t="shared" ref="T325:T355" si="167">K325/1</f>
        <v>0.5</v>
      </c>
      <c r="U325" s="12">
        <v>11.5</v>
      </c>
      <c r="V325" s="30">
        <v>1</v>
      </c>
      <c r="W325" s="31" t="s">
        <v>53</v>
      </c>
      <c r="X325" s="31">
        <v>0.5</v>
      </c>
      <c r="Y325" s="31" t="s">
        <v>35</v>
      </c>
      <c r="Z325" s="31" t="s">
        <v>36</v>
      </c>
      <c r="AA325" s="31">
        <v>12</v>
      </c>
      <c r="AB325" s="32">
        <v>0.5</v>
      </c>
      <c r="AC325" s="33">
        <v>0.35</v>
      </c>
      <c r="AD325" s="31" t="s">
        <v>3214</v>
      </c>
      <c r="AE325" s="31" t="s">
        <v>84</v>
      </c>
      <c r="AF325" s="31" t="s">
        <v>38</v>
      </c>
      <c r="AG325" s="31">
        <v>0.5</v>
      </c>
      <c r="AH325" s="31">
        <v>11.5</v>
      </c>
      <c r="AI325" s="29" t="b">
        <f t="shared" si="145"/>
        <v>1</v>
      </c>
      <c r="AJ325" s="29" t="b">
        <f t="shared" si="152"/>
        <v>1</v>
      </c>
      <c r="AK325" s="29" t="b">
        <f t="shared" si="153"/>
        <v>1</v>
      </c>
      <c r="AL325" s="29" t="b">
        <f t="shared" si="154"/>
        <v>1</v>
      </c>
      <c r="AM325" s="29" t="b">
        <f t="shared" si="155"/>
        <v>1</v>
      </c>
      <c r="AN325" s="29" t="b">
        <f t="shared" si="156"/>
        <v>1</v>
      </c>
      <c r="AO325" s="29" t="b">
        <f t="shared" si="157"/>
        <v>1</v>
      </c>
      <c r="AP325" s="29" t="b">
        <f t="shared" si="158"/>
        <v>1</v>
      </c>
      <c r="AQ325" s="29" t="b">
        <f t="shared" si="159"/>
        <v>1</v>
      </c>
      <c r="AR325" s="29" t="b">
        <f t="shared" si="160"/>
        <v>1</v>
      </c>
      <c r="AS325" s="29" t="b">
        <f t="shared" si="161"/>
        <v>1</v>
      </c>
      <c r="AT325" s="29" t="b">
        <f t="shared" si="162"/>
        <v>1</v>
      </c>
      <c r="AU325" s="29" t="b">
        <f t="shared" si="163"/>
        <v>1</v>
      </c>
      <c r="AV325" s="29" t="b">
        <f t="shared" si="164"/>
        <v>1</v>
      </c>
      <c r="AW325" s="29" t="s">
        <v>3302</v>
      </c>
      <c r="AX325" s="29" t="s">
        <v>3868</v>
      </c>
      <c r="AY325" s="29" t="s">
        <v>3301</v>
      </c>
    </row>
    <row r="326" spans="1:51" ht="45" customHeight="1" x14ac:dyDescent="0.25">
      <c r="A326" s="29">
        <f t="shared" si="165"/>
        <v>324</v>
      </c>
      <c r="B326" s="9">
        <v>1</v>
      </c>
      <c r="C326" s="10" t="s">
        <v>53</v>
      </c>
      <c r="D326" s="10">
        <v>0.5</v>
      </c>
      <c r="E326" s="10" t="s">
        <v>20</v>
      </c>
      <c r="F326" s="10"/>
      <c r="G326" s="10"/>
      <c r="H326" s="11" t="s">
        <v>3222</v>
      </c>
      <c r="I326" s="10">
        <f t="shared" si="146"/>
        <v>1</v>
      </c>
      <c r="J326" s="10" t="str">
        <f t="shared" si="147"/>
        <v>milrinone</v>
      </c>
      <c r="K326" s="10">
        <f t="shared" si="166"/>
        <v>0.5</v>
      </c>
      <c r="L326" s="12" t="s">
        <v>35</v>
      </c>
      <c r="M326" s="12" t="s">
        <v>20</v>
      </c>
      <c r="N326" s="10">
        <f t="shared" si="148"/>
        <v>12</v>
      </c>
      <c r="O326" s="16">
        <f t="shared" si="149"/>
        <v>0.5</v>
      </c>
      <c r="P326" s="17">
        <v>0.35</v>
      </c>
      <c r="Q326" s="12" t="s">
        <v>3214</v>
      </c>
      <c r="R326" s="12" t="s">
        <v>84</v>
      </c>
      <c r="S326" s="12" t="s">
        <v>38</v>
      </c>
      <c r="T326" s="15">
        <f t="shared" si="167"/>
        <v>0.5</v>
      </c>
      <c r="U326" s="12">
        <v>11.5</v>
      </c>
      <c r="V326" s="30">
        <v>1</v>
      </c>
      <c r="W326" s="31" t="s">
        <v>53</v>
      </c>
      <c r="X326" s="31">
        <v>0.5</v>
      </c>
      <c r="Y326" s="31" t="s">
        <v>35</v>
      </c>
      <c r="Z326" s="31" t="s">
        <v>20</v>
      </c>
      <c r="AA326" s="31">
        <v>12</v>
      </c>
      <c r="AB326" s="32">
        <v>0.5</v>
      </c>
      <c r="AC326" s="33">
        <v>0.35</v>
      </c>
      <c r="AD326" s="31" t="s">
        <v>3214</v>
      </c>
      <c r="AE326" s="31" t="s">
        <v>84</v>
      </c>
      <c r="AF326" s="31" t="s">
        <v>38</v>
      </c>
      <c r="AG326" s="31">
        <v>0.5</v>
      </c>
      <c r="AH326" s="31">
        <v>11.5</v>
      </c>
      <c r="AI326" s="29" t="b">
        <f t="shared" si="145"/>
        <v>1</v>
      </c>
      <c r="AJ326" s="29" t="b">
        <f t="shared" si="152"/>
        <v>1</v>
      </c>
      <c r="AK326" s="29" t="b">
        <f t="shared" si="153"/>
        <v>1</v>
      </c>
      <c r="AL326" s="29" t="b">
        <f t="shared" si="154"/>
        <v>1</v>
      </c>
      <c r="AM326" s="29" t="b">
        <f t="shared" si="155"/>
        <v>1</v>
      </c>
      <c r="AN326" s="29" t="b">
        <f t="shared" si="156"/>
        <v>1</v>
      </c>
      <c r="AO326" s="29" t="b">
        <f t="shared" si="157"/>
        <v>1</v>
      </c>
      <c r="AP326" s="29" t="b">
        <f t="shared" si="158"/>
        <v>1</v>
      </c>
      <c r="AQ326" s="29" t="b">
        <f t="shared" si="159"/>
        <v>1</v>
      </c>
      <c r="AR326" s="29" t="b">
        <f t="shared" si="160"/>
        <v>1</v>
      </c>
      <c r="AS326" s="29" t="b">
        <f t="shared" si="161"/>
        <v>1</v>
      </c>
      <c r="AT326" s="29" t="b">
        <f t="shared" si="162"/>
        <v>1</v>
      </c>
      <c r="AU326" s="29" t="b">
        <f t="shared" si="163"/>
        <v>1</v>
      </c>
      <c r="AV326" s="29" t="b">
        <f t="shared" si="164"/>
        <v>1</v>
      </c>
      <c r="AW326" s="29" t="s">
        <v>3303</v>
      </c>
      <c r="AX326" s="29" t="s">
        <v>3869</v>
      </c>
      <c r="AY326" s="29" t="s">
        <v>3301</v>
      </c>
    </row>
    <row r="327" spans="1:51" ht="45" customHeight="1" x14ac:dyDescent="0.25">
      <c r="A327" s="29">
        <f t="shared" si="165"/>
        <v>325</v>
      </c>
      <c r="B327" s="9">
        <v>1</v>
      </c>
      <c r="C327" s="10" t="s">
        <v>53</v>
      </c>
      <c r="D327" s="10">
        <v>0.5</v>
      </c>
      <c r="E327" s="10" t="s">
        <v>20</v>
      </c>
      <c r="F327" s="10"/>
      <c r="G327" s="10">
        <v>1</v>
      </c>
      <c r="H327" s="11" t="s">
        <v>3222</v>
      </c>
      <c r="I327" s="10">
        <f t="shared" si="146"/>
        <v>1</v>
      </c>
      <c r="J327" s="10" t="str">
        <f t="shared" si="147"/>
        <v>milrinone</v>
      </c>
      <c r="K327" s="10">
        <f t="shared" si="166"/>
        <v>0.5</v>
      </c>
      <c r="L327" s="12" t="s">
        <v>35</v>
      </c>
      <c r="M327" s="12" t="s">
        <v>20</v>
      </c>
      <c r="N327" s="10">
        <f t="shared" si="148"/>
        <v>12</v>
      </c>
      <c r="O327" s="16">
        <f t="shared" si="149"/>
        <v>1</v>
      </c>
      <c r="P327" s="17">
        <v>0.69</v>
      </c>
      <c r="Q327" s="12" t="s">
        <v>3214</v>
      </c>
      <c r="R327" s="12" t="s">
        <v>84</v>
      </c>
      <c r="S327" s="12" t="s">
        <v>40</v>
      </c>
      <c r="T327" s="15">
        <f t="shared" si="167"/>
        <v>0.5</v>
      </c>
      <c r="U327" s="12">
        <v>11.5</v>
      </c>
      <c r="V327" s="30">
        <v>1</v>
      </c>
      <c r="W327" s="31" t="s">
        <v>53</v>
      </c>
      <c r="X327" s="31">
        <v>0.5</v>
      </c>
      <c r="Y327" s="31" t="s">
        <v>35</v>
      </c>
      <c r="Z327" s="31" t="s">
        <v>20</v>
      </c>
      <c r="AA327" s="31">
        <v>12</v>
      </c>
      <c r="AB327" s="32">
        <v>1</v>
      </c>
      <c r="AC327" s="33">
        <v>0.69</v>
      </c>
      <c r="AD327" s="31" t="s">
        <v>3214</v>
      </c>
      <c r="AE327" s="31" t="s">
        <v>84</v>
      </c>
      <c r="AF327" s="31" t="s">
        <v>40</v>
      </c>
      <c r="AG327" s="31">
        <v>0.5</v>
      </c>
      <c r="AH327" s="31">
        <v>11.5</v>
      </c>
      <c r="AI327" s="29" t="b">
        <f t="shared" si="145"/>
        <v>1</v>
      </c>
      <c r="AJ327" s="29" t="b">
        <f t="shared" si="152"/>
        <v>1</v>
      </c>
      <c r="AK327" s="29" t="b">
        <f t="shared" si="153"/>
        <v>1</v>
      </c>
      <c r="AL327" s="29" t="b">
        <f t="shared" si="154"/>
        <v>1</v>
      </c>
      <c r="AM327" s="29" t="b">
        <f t="shared" si="155"/>
        <v>1</v>
      </c>
      <c r="AN327" s="29" t="b">
        <f t="shared" si="156"/>
        <v>1</v>
      </c>
      <c r="AO327" s="29" t="b">
        <f t="shared" si="157"/>
        <v>1</v>
      </c>
      <c r="AP327" s="29" t="b">
        <f t="shared" si="158"/>
        <v>1</v>
      </c>
      <c r="AQ327" s="29" t="b">
        <f t="shared" si="159"/>
        <v>1</v>
      </c>
      <c r="AR327" s="29" t="b">
        <f t="shared" si="160"/>
        <v>1</v>
      </c>
      <c r="AS327" s="29" t="b">
        <f t="shared" si="161"/>
        <v>1</v>
      </c>
      <c r="AT327" s="29" t="b">
        <f t="shared" si="162"/>
        <v>1</v>
      </c>
      <c r="AU327" s="29" t="b">
        <f t="shared" si="163"/>
        <v>1</v>
      </c>
      <c r="AV327" s="29" t="b">
        <f t="shared" si="164"/>
        <v>1</v>
      </c>
      <c r="AW327" s="29" t="s">
        <v>3304</v>
      </c>
      <c r="AX327" s="29" t="s">
        <v>3870</v>
      </c>
      <c r="AY327" s="29" t="s">
        <v>3301</v>
      </c>
    </row>
    <row r="328" spans="1:51" ht="45" customHeight="1" x14ac:dyDescent="0.25">
      <c r="A328" s="29">
        <f t="shared" si="165"/>
        <v>326</v>
      </c>
      <c r="B328" s="9">
        <v>1</v>
      </c>
      <c r="C328" s="10" t="s">
        <v>53</v>
      </c>
      <c r="D328" s="10">
        <v>0.5</v>
      </c>
      <c r="E328" s="10" t="s">
        <v>20</v>
      </c>
      <c r="F328" s="10">
        <v>24</v>
      </c>
      <c r="G328" s="10"/>
      <c r="H328" s="11" t="s">
        <v>3222</v>
      </c>
      <c r="I328" s="10">
        <f t="shared" si="146"/>
        <v>1</v>
      </c>
      <c r="J328" s="10" t="str">
        <f t="shared" si="147"/>
        <v>milrinone</v>
      </c>
      <c r="K328" s="10">
        <f t="shared" si="166"/>
        <v>0.5</v>
      </c>
      <c r="L328" s="12" t="s">
        <v>35</v>
      </c>
      <c r="M328" s="12" t="s">
        <v>20</v>
      </c>
      <c r="N328" s="10">
        <f t="shared" si="148"/>
        <v>24</v>
      </c>
      <c r="O328" s="16">
        <f t="shared" si="149"/>
        <v>0.5</v>
      </c>
      <c r="P328" s="17">
        <v>0.17</v>
      </c>
      <c r="Q328" s="12" t="s">
        <v>3214</v>
      </c>
      <c r="R328" s="12" t="s">
        <v>84</v>
      </c>
      <c r="S328" s="12" t="s">
        <v>39</v>
      </c>
      <c r="T328" s="15">
        <f t="shared" si="167"/>
        <v>0.5</v>
      </c>
      <c r="U328" s="12">
        <v>23.5</v>
      </c>
      <c r="V328" s="30">
        <v>1</v>
      </c>
      <c r="W328" s="31" t="s">
        <v>53</v>
      </c>
      <c r="X328" s="31">
        <v>0.5</v>
      </c>
      <c r="Y328" s="31" t="s">
        <v>35</v>
      </c>
      <c r="Z328" s="31" t="s">
        <v>20</v>
      </c>
      <c r="AA328" s="31">
        <v>24</v>
      </c>
      <c r="AB328" s="32">
        <v>0.5</v>
      </c>
      <c r="AC328" s="33">
        <v>0.17</v>
      </c>
      <c r="AD328" s="31" t="s">
        <v>3214</v>
      </c>
      <c r="AE328" s="31" t="s">
        <v>84</v>
      </c>
      <c r="AF328" s="31" t="s">
        <v>39</v>
      </c>
      <c r="AG328" s="31">
        <v>0.5</v>
      </c>
      <c r="AH328" s="31">
        <v>23.5</v>
      </c>
      <c r="AI328" s="29" t="b">
        <f t="shared" si="145"/>
        <v>1</v>
      </c>
      <c r="AJ328" s="29" t="b">
        <f t="shared" si="152"/>
        <v>1</v>
      </c>
      <c r="AK328" s="29" t="b">
        <f t="shared" si="153"/>
        <v>1</v>
      </c>
      <c r="AL328" s="29" t="b">
        <f t="shared" si="154"/>
        <v>1</v>
      </c>
      <c r="AM328" s="29" t="b">
        <f t="shared" si="155"/>
        <v>1</v>
      </c>
      <c r="AN328" s="29" t="b">
        <f t="shared" si="156"/>
        <v>1</v>
      </c>
      <c r="AO328" s="29" t="b">
        <f t="shared" si="157"/>
        <v>1</v>
      </c>
      <c r="AP328" s="29" t="b">
        <f t="shared" si="158"/>
        <v>1</v>
      </c>
      <c r="AQ328" s="29" t="b">
        <f t="shared" si="159"/>
        <v>1</v>
      </c>
      <c r="AR328" s="29" t="b">
        <f t="shared" si="160"/>
        <v>1</v>
      </c>
      <c r="AS328" s="29" t="b">
        <f t="shared" si="161"/>
        <v>1</v>
      </c>
      <c r="AT328" s="29" t="b">
        <f t="shared" si="162"/>
        <v>1</v>
      </c>
      <c r="AU328" s="29" t="b">
        <f t="shared" si="163"/>
        <v>1</v>
      </c>
      <c r="AV328" s="29" t="b">
        <f t="shared" si="164"/>
        <v>1</v>
      </c>
      <c r="AW328" s="29" t="s">
        <v>3305</v>
      </c>
      <c r="AX328" s="29" t="s">
        <v>3871</v>
      </c>
      <c r="AY328" s="29" t="s">
        <v>3301</v>
      </c>
    </row>
    <row r="329" spans="1:51" ht="45" customHeight="1" x14ac:dyDescent="0.25">
      <c r="A329" s="29">
        <f t="shared" si="165"/>
        <v>327</v>
      </c>
      <c r="B329" s="9">
        <v>1</v>
      </c>
      <c r="C329" s="10" t="s">
        <v>53</v>
      </c>
      <c r="D329" s="10">
        <v>0.5</v>
      </c>
      <c r="E329" s="10" t="s">
        <v>20</v>
      </c>
      <c r="F329" s="10">
        <v>24</v>
      </c>
      <c r="G329" s="10">
        <v>1</v>
      </c>
      <c r="H329" s="11" t="s">
        <v>3222</v>
      </c>
      <c r="I329" s="10">
        <f t="shared" si="146"/>
        <v>1</v>
      </c>
      <c r="J329" s="10" t="str">
        <f t="shared" si="147"/>
        <v>milrinone</v>
      </c>
      <c r="K329" s="10">
        <f t="shared" si="166"/>
        <v>0.5</v>
      </c>
      <c r="L329" s="12" t="s">
        <v>35</v>
      </c>
      <c r="M329" s="12" t="s">
        <v>20</v>
      </c>
      <c r="N329" s="10">
        <f t="shared" si="148"/>
        <v>24</v>
      </c>
      <c r="O329" s="16">
        <f t="shared" si="149"/>
        <v>1</v>
      </c>
      <c r="P329" s="17">
        <v>0.35</v>
      </c>
      <c r="Q329" s="12" t="s">
        <v>3214</v>
      </c>
      <c r="R329" s="12" t="s">
        <v>84</v>
      </c>
      <c r="S329" s="12" t="s">
        <v>38</v>
      </c>
      <c r="T329" s="15">
        <f t="shared" si="167"/>
        <v>0.5</v>
      </c>
      <c r="U329" s="12">
        <v>23.5</v>
      </c>
      <c r="V329" s="30">
        <v>1</v>
      </c>
      <c r="W329" s="31" t="s">
        <v>53</v>
      </c>
      <c r="X329" s="31">
        <v>0.5</v>
      </c>
      <c r="Y329" s="31" t="s">
        <v>35</v>
      </c>
      <c r="Z329" s="31" t="s">
        <v>20</v>
      </c>
      <c r="AA329" s="31">
        <v>24</v>
      </c>
      <c r="AB329" s="32">
        <v>1</v>
      </c>
      <c r="AC329" s="33">
        <v>0.35</v>
      </c>
      <c r="AD329" s="31" t="s">
        <v>3214</v>
      </c>
      <c r="AE329" s="31" t="s">
        <v>84</v>
      </c>
      <c r="AF329" s="31" t="s">
        <v>38</v>
      </c>
      <c r="AG329" s="31">
        <v>0.5</v>
      </c>
      <c r="AH329" s="31">
        <v>23.5</v>
      </c>
      <c r="AI329" s="29" t="b">
        <f t="shared" si="145"/>
        <v>1</v>
      </c>
      <c r="AJ329" s="29" t="b">
        <f t="shared" si="152"/>
        <v>1</v>
      </c>
      <c r="AK329" s="29" t="b">
        <f t="shared" si="153"/>
        <v>1</v>
      </c>
      <c r="AL329" s="29" t="b">
        <f t="shared" si="154"/>
        <v>1</v>
      </c>
      <c r="AM329" s="29" t="b">
        <f t="shared" si="155"/>
        <v>1</v>
      </c>
      <c r="AN329" s="29" t="b">
        <f t="shared" si="156"/>
        <v>1</v>
      </c>
      <c r="AO329" s="29" t="b">
        <f t="shared" si="157"/>
        <v>1</v>
      </c>
      <c r="AP329" s="29" t="b">
        <f t="shared" si="158"/>
        <v>1</v>
      </c>
      <c r="AQ329" s="29" t="b">
        <f t="shared" si="159"/>
        <v>1</v>
      </c>
      <c r="AR329" s="29" t="b">
        <f t="shared" si="160"/>
        <v>1</v>
      </c>
      <c r="AS329" s="29" t="b">
        <f t="shared" si="161"/>
        <v>1</v>
      </c>
      <c r="AT329" s="29" t="b">
        <f t="shared" si="162"/>
        <v>1</v>
      </c>
      <c r="AU329" s="29" t="b">
        <f t="shared" si="163"/>
        <v>1</v>
      </c>
      <c r="AV329" s="29" t="b">
        <f t="shared" si="164"/>
        <v>1</v>
      </c>
      <c r="AW329" s="29" t="s">
        <v>3306</v>
      </c>
      <c r="AX329" s="29" t="s">
        <v>3872</v>
      </c>
      <c r="AY329" s="29" t="s">
        <v>3301</v>
      </c>
    </row>
    <row r="330" spans="1:51" ht="45" customHeight="1" x14ac:dyDescent="0.25">
      <c r="A330" s="29">
        <f t="shared" si="165"/>
        <v>328</v>
      </c>
      <c r="B330" s="9">
        <v>1</v>
      </c>
      <c r="C330" s="10" t="s">
        <v>53</v>
      </c>
      <c r="D330" s="10"/>
      <c r="E330" s="10" t="s">
        <v>20</v>
      </c>
      <c r="F330" s="10"/>
      <c r="G330" s="10"/>
      <c r="H330" s="11">
        <v>0.28000000000000003</v>
      </c>
      <c r="I330" s="10">
        <f t="shared" si="146"/>
        <v>1</v>
      </c>
      <c r="J330" s="10" t="str">
        <f t="shared" si="147"/>
        <v>milrinone</v>
      </c>
      <c r="K330" s="10">
        <v>0.4</v>
      </c>
      <c r="L330" s="12" t="s">
        <v>35</v>
      </c>
      <c r="M330" s="12" t="s">
        <v>20</v>
      </c>
      <c r="N330" s="10">
        <f t="shared" si="148"/>
        <v>12</v>
      </c>
      <c r="O330" s="16">
        <f t="shared" si="149"/>
        <v>0.5</v>
      </c>
      <c r="P330" s="17">
        <v>0.28000000000000003</v>
      </c>
      <c r="Q330" s="12" t="s">
        <v>3214</v>
      </c>
      <c r="R330" s="12" t="s">
        <v>84</v>
      </c>
      <c r="S330" s="12" t="s">
        <v>38</v>
      </c>
      <c r="T330" s="15">
        <f t="shared" si="167"/>
        <v>0.4</v>
      </c>
      <c r="U330" s="12">
        <v>11.6</v>
      </c>
      <c r="V330" s="30">
        <v>1</v>
      </c>
      <c r="W330" s="31" t="s">
        <v>53</v>
      </c>
      <c r="X330" s="31">
        <v>0.04</v>
      </c>
      <c r="Y330" s="31" t="s">
        <v>35</v>
      </c>
      <c r="Z330" s="31" t="s">
        <v>20</v>
      </c>
      <c r="AA330" s="31">
        <v>12</v>
      </c>
      <c r="AB330" s="32">
        <v>0.5</v>
      </c>
      <c r="AC330" s="33">
        <v>2.8000000000000001E-2</v>
      </c>
      <c r="AD330" s="31" t="s">
        <v>3214</v>
      </c>
      <c r="AE330" s="31" t="s">
        <v>84</v>
      </c>
      <c r="AF330" s="31" t="s">
        <v>38</v>
      </c>
      <c r="AG330" s="31">
        <v>0.04</v>
      </c>
      <c r="AH330" s="31">
        <v>11.96</v>
      </c>
      <c r="AI330" s="29" t="b">
        <f t="shared" si="145"/>
        <v>0</v>
      </c>
      <c r="AJ330" s="29" t="b">
        <f t="shared" si="152"/>
        <v>1</v>
      </c>
      <c r="AK330" s="29" t="b">
        <f t="shared" si="153"/>
        <v>1</v>
      </c>
      <c r="AL330" s="29" t="b">
        <f t="shared" si="154"/>
        <v>0</v>
      </c>
      <c r="AM330" s="29" t="b">
        <f t="shared" si="155"/>
        <v>1</v>
      </c>
      <c r="AN330" s="29" t="b">
        <f t="shared" si="156"/>
        <v>1</v>
      </c>
      <c r="AO330" s="29" t="b">
        <f t="shared" si="157"/>
        <v>1</v>
      </c>
      <c r="AP330" s="29" t="b">
        <f t="shared" si="158"/>
        <v>1</v>
      </c>
      <c r="AQ330" s="29" t="b">
        <f t="shared" si="159"/>
        <v>0</v>
      </c>
      <c r="AR330" s="29" t="b">
        <f t="shared" si="160"/>
        <v>1</v>
      </c>
      <c r="AS330" s="29" t="b">
        <f t="shared" si="161"/>
        <v>1</v>
      </c>
      <c r="AT330" s="29" t="b">
        <f t="shared" si="162"/>
        <v>1</v>
      </c>
      <c r="AU330" s="29" t="b">
        <f t="shared" si="163"/>
        <v>0</v>
      </c>
      <c r="AV330" s="29" t="b">
        <f t="shared" si="164"/>
        <v>0</v>
      </c>
      <c r="AW330" s="29" t="s">
        <v>3873</v>
      </c>
      <c r="AX330" s="29" t="s">
        <v>3874</v>
      </c>
      <c r="AY330" s="29" t="s">
        <v>3867</v>
      </c>
    </row>
    <row r="331" spans="1:51" ht="45" customHeight="1" x14ac:dyDescent="0.25">
      <c r="A331" s="29">
        <f t="shared" si="165"/>
        <v>329</v>
      </c>
      <c r="B331" s="9">
        <v>1</v>
      </c>
      <c r="C331" s="10" t="s">
        <v>53</v>
      </c>
      <c r="D331" s="10"/>
      <c r="E331" s="10"/>
      <c r="F331" s="10">
        <v>24</v>
      </c>
      <c r="G331" s="10"/>
      <c r="H331" s="11">
        <v>0.14000000000000001</v>
      </c>
      <c r="I331" s="10">
        <f t="shared" si="146"/>
        <v>1</v>
      </c>
      <c r="J331" s="10" t="str">
        <f t="shared" si="147"/>
        <v>milrinone</v>
      </c>
      <c r="K331" s="10">
        <v>0.2</v>
      </c>
      <c r="L331" s="12" t="s">
        <v>35</v>
      </c>
      <c r="M331" s="12" t="s">
        <v>36</v>
      </c>
      <c r="N331" s="10">
        <f t="shared" si="148"/>
        <v>24</v>
      </c>
      <c r="O331" s="16">
        <f t="shared" si="149"/>
        <v>0.5</v>
      </c>
      <c r="P331" s="17">
        <v>6.9000000000000006E-2</v>
      </c>
      <c r="Q331" s="12" t="s">
        <v>3214</v>
      </c>
      <c r="R331" s="12" t="s">
        <v>84</v>
      </c>
      <c r="S331" s="12" t="s">
        <v>39</v>
      </c>
      <c r="T331" s="15">
        <f t="shared" si="167"/>
        <v>0.2</v>
      </c>
      <c r="U331" s="12">
        <v>23.8</v>
      </c>
      <c r="V331" s="30">
        <v>1</v>
      </c>
      <c r="W331" s="31" t="s">
        <v>53</v>
      </c>
      <c r="X331" s="31">
        <v>0.04</v>
      </c>
      <c r="Y331" s="31" t="s">
        <v>35</v>
      </c>
      <c r="Z331" s="31" t="s">
        <v>36</v>
      </c>
      <c r="AA331" s="31">
        <v>24</v>
      </c>
      <c r="AB331" s="32">
        <v>0.5</v>
      </c>
      <c r="AC331" s="33">
        <v>1.4E-2</v>
      </c>
      <c r="AD331" s="31" t="s">
        <v>3214</v>
      </c>
      <c r="AE331" s="31" t="s">
        <v>84</v>
      </c>
      <c r="AF331" s="31" t="s">
        <v>39</v>
      </c>
      <c r="AG331" s="31">
        <v>0.04</v>
      </c>
      <c r="AH331" s="31">
        <v>23.96</v>
      </c>
      <c r="AI331" s="29" t="b">
        <f t="shared" si="145"/>
        <v>0</v>
      </c>
      <c r="AJ331" s="29" t="b">
        <f t="shared" si="152"/>
        <v>1</v>
      </c>
      <c r="AK331" s="29" t="b">
        <f t="shared" si="153"/>
        <v>1</v>
      </c>
      <c r="AL331" s="29" t="b">
        <f t="shared" si="154"/>
        <v>0</v>
      </c>
      <c r="AM331" s="29" t="b">
        <f t="shared" si="155"/>
        <v>1</v>
      </c>
      <c r="AN331" s="29" t="b">
        <f t="shared" si="156"/>
        <v>1</v>
      </c>
      <c r="AO331" s="29" t="b">
        <f t="shared" si="157"/>
        <v>1</v>
      </c>
      <c r="AP331" s="29" t="b">
        <f t="shared" si="158"/>
        <v>1</v>
      </c>
      <c r="AQ331" s="29" t="b">
        <f t="shared" si="159"/>
        <v>0</v>
      </c>
      <c r="AR331" s="29" t="b">
        <f t="shared" si="160"/>
        <v>1</v>
      </c>
      <c r="AS331" s="29" t="b">
        <f t="shared" si="161"/>
        <v>1</v>
      </c>
      <c r="AT331" s="29" t="b">
        <f t="shared" si="162"/>
        <v>1</v>
      </c>
      <c r="AU331" s="29" t="b">
        <f t="shared" si="163"/>
        <v>0</v>
      </c>
      <c r="AV331" s="29" t="b">
        <f t="shared" si="164"/>
        <v>0</v>
      </c>
      <c r="AW331" s="29" t="s">
        <v>3875</v>
      </c>
      <c r="AX331" s="29" t="s">
        <v>3876</v>
      </c>
      <c r="AY331" s="29" t="s">
        <v>3867</v>
      </c>
    </row>
    <row r="332" spans="1:51" ht="45" customHeight="1" x14ac:dyDescent="0.25">
      <c r="A332" s="29">
        <f t="shared" si="165"/>
        <v>330</v>
      </c>
      <c r="B332" s="9">
        <v>1</v>
      </c>
      <c r="C332" s="10" t="s">
        <v>53</v>
      </c>
      <c r="D332" s="10"/>
      <c r="E332" s="10"/>
      <c r="F332" s="10"/>
      <c r="G332" s="10">
        <v>1</v>
      </c>
      <c r="H332" s="11">
        <v>0.56000000000000005</v>
      </c>
      <c r="I332" s="10">
        <f t="shared" si="146"/>
        <v>1</v>
      </c>
      <c r="J332" s="10" t="str">
        <f t="shared" si="147"/>
        <v>milrinone</v>
      </c>
      <c r="K332" s="10">
        <v>0.81</v>
      </c>
      <c r="L332" s="12" t="s">
        <v>35</v>
      </c>
      <c r="M332" s="12" t="s">
        <v>36</v>
      </c>
      <c r="N332" s="10">
        <f t="shared" si="148"/>
        <v>12</v>
      </c>
      <c r="O332" s="16">
        <f t="shared" si="149"/>
        <v>1</v>
      </c>
      <c r="P332" s="17">
        <v>1.1000000000000001</v>
      </c>
      <c r="Q332" s="12" t="s">
        <v>3214</v>
      </c>
      <c r="R332" s="12" t="s">
        <v>84</v>
      </c>
      <c r="S332" s="12" t="s">
        <v>40</v>
      </c>
      <c r="T332" s="15">
        <f t="shared" si="167"/>
        <v>0.81</v>
      </c>
      <c r="U332" s="12">
        <v>11.19</v>
      </c>
      <c r="V332" s="30">
        <v>1</v>
      </c>
      <c r="W332" s="31" t="s">
        <v>53</v>
      </c>
      <c r="X332" s="31">
        <v>0.04</v>
      </c>
      <c r="Y332" s="31" t="s">
        <v>35</v>
      </c>
      <c r="Z332" s="31" t="s">
        <v>36</v>
      </c>
      <c r="AA332" s="31">
        <v>12</v>
      </c>
      <c r="AB332" s="32">
        <v>1</v>
      </c>
      <c r="AC332" s="33">
        <v>5.6000000000000001E-2</v>
      </c>
      <c r="AD332" s="31" t="s">
        <v>3214</v>
      </c>
      <c r="AE332" s="31" t="s">
        <v>84</v>
      </c>
      <c r="AF332" s="31" t="s">
        <v>40</v>
      </c>
      <c r="AG332" s="31">
        <v>0.04</v>
      </c>
      <c r="AH332" s="31">
        <v>11.96</v>
      </c>
      <c r="AI332" s="29" t="b">
        <f t="shared" si="145"/>
        <v>0</v>
      </c>
      <c r="AJ332" s="29" t="b">
        <f t="shared" si="152"/>
        <v>1</v>
      </c>
      <c r="AK332" s="29" t="b">
        <f t="shared" si="153"/>
        <v>1</v>
      </c>
      <c r="AL332" s="29" t="b">
        <f t="shared" si="154"/>
        <v>0</v>
      </c>
      <c r="AM332" s="29" t="b">
        <f t="shared" si="155"/>
        <v>1</v>
      </c>
      <c r="AN332" s="29" t="b">
        <f t="shared" si="156"/>
        <v>1</v>
      </c>
      <c r="AO332" s="29" t="b">
        <f t="shared" si="157"/>
        <v>1</v>
      </c>
      <c r="AP332" s="29" t="b">
        <f t="shared" si="158"/>
        <v>1</v>
      </c>
      <c r="AQ332" s="29" t="b">
        <f t="shared" si="159"/>
        <v>0</v>
      </c>
      <c r="AR332" s="29" t="b">
        <f t="shared" si="160"/>
        <v>1</v>
      </c>
      <c r="AS332" s="29" t="b">
        <f t="shared" si="161"/>
        <v>1</v>
      </c>
      <c r="AT332" s="29" t="b">
        <f t="shared" si="162"/>
        <v>1</v>
      </c>
      <c r="AU332" s="29" t="b">
        <f t="shared" si="163"/>
        <v>0</v>
      </c>
      <c r="AV332" s="29" t="b">
        <f t="shared" si="164"/>
        <v>0</v>
      </c>
      <c r="AW332" s="29" t="s">
        <v>3877</v>
      </c>
      <c r="AX332" s="29" t="s">
        <v>3878</v>
      </c>
      <c r="AY332" s="29" t="s">
        <v>3867</v>
      </c>
    </row>
    <row r="333" spans="1:51" ht="45" customHeight="1" x14ac:dyDescent="0.25">
      <c r="A333" s="29">
        <f t="shared" si="165"/>
        <v>331</v>
      </c>
      <c r="B333" s="9">
        <v>1</v>
      </c>
      <c r="C333" s="10" t="s">
        <v>53</v>
      </c>
      <c r="D333" s="10">
        <v>0.5</v>
      </c>
      <c r="E333" s="10"/>
      <c r="F333" s="10">
        <v>24</v>
      </c>
      <c r="G333" s="10"/>
      <c r="H333" s="11" t="s">
        <v>3222</v>
      </c>
      <c r="I333" s="10">
        <f t="shared" si="146"/>
        <v>1</v>
      </c>
      <c r="J333" s="10" t="str">
        <f t="shared" si="147"/>
        <v>milrinone</v>
      </c>
      <c r="K333" s="10">
        <f t="shared" si="166"/>
        <v>0.5</v>
      </c>
      <c r="L333" s="12" t="s">
        <v>35</v>
      </c>
      <c r="M333" s="12" t="s">
        <v>36</v>
      </c>
      <c r="N333" s="10">
        <f t="shared" si="148"/>
        <v>24</v>
      </c>
      <c r="O333" s="16">
        <f t="shared" si="149"/>
        <v>0.5</v>
      </c>
      <c r="P333" s="17">
        <v>0.17</v>
      </c>
      <c r="Q333" s="12" t="s">
        <v>3214</v>
      </c>
      <c r="R333" s="12" t="s">
        <v>84</v>
      </c>
      <c r="S333" s="12" t="s">
        <v>39</v>
      </c>
      <c r="T333" s="15">
        <f t="shared" si="167"/>
        <v>0.5</v>
      </c>
      <c r="U333" s="12">
        <v>23.5</v>
      </c>
      <c r="V333" s="30">
        <v>1</v>
      </c>
      <c r="W333" s="31" t="s">
        <v>53</v>
      </c>
      <c r="X333" s="31">
        <v>0.5</v>
      </c>
      <c r="Y333" s="31" t="s">
        <v>35</v>
      </c>
      <c r="Z333" s="31" t="s">
        <v>36</v>
      </c>
      <c r="AA333" s="31">
        <v>24</v>
      </c>
      <c r="AB333" s="32">
        <v>0.5</v>
      </c>
      <c r="AC333" s="33">
        <v>0.17</v>
      </c>
      <c r="AD333" s="31" t="s">
        <v>3214</v>
      </c>
      <c r="AE333" s="31" t="s">
        <v>84</v>
      </c>
      <c r="AF333" s="31" t="s">
        <v>39</v>
      </c>
      <c r="AG333" s="31">
        <v>0.5</v>
      </c>
      <c r="AH333" s="31">
        <v>23.5</v>
      </c>
      <c r="AI333" s="29" t="b">
        <f t="shared" si="145"/>
        <v>1</v>
      </c>
      <c r="AJ333" s="29" t="b">
        <f t="shared" si="152"/>
        <v>1</v>
      </c>
      <c r="AK333" s="29" t="b">
        <f t="shared" si="153"/>
        <v>1</v>
      </c>
      <c r="AL333" s="29" t="b">
        <f t="shared" si="154"/>
        <v>1</v>
      </c>
      <c r="AM333" s="29" t="b">
        <f t="shared" si="155"/>
        <v>1</v>
      </c>
      <c r="AN333" s="29" t="b">
        <f t="shared" si="156"/>
        <v>1</v>
      </c>
      <c r="AO333" s="29" t="b">
        <f t="shared" si="157"/>
        <v>1</v>
      </c>
      <c r="AP333" s="29" t="b">
        <f t="shared" si="158"/>
        <v>1</v>
      </c>
      <c r="AQ333" s="29" t="b">
        <f t="shared" si="159"/>
        <v>1</v>
      </c>
      <c r="AR333" s="29" t="b">
        <f t="shared" si="160"/>
        <v>1</v>
      </c>
      <c r="AS333" s="29" t="b">
        <f t="shared" si="161"/>
        <v>1</v>
      </c>
      <c r="AT333" s="29" t="b">
        <f t="shared" si="162"/>
        <v>1</v>
      </c>
      <c r="AU333" s="29" t="b">
        <f t="shared" si="163"/>
        <v>1</v>
      </c>
      <c r="AV333" s="29" t="b">
        <f t="shared" si="164"/>
        <v>1</v>
      </c>
      <c r="AW333" s="29" t="s">
        <v>3307</v>
      </c>
      <c r="AX333" s="29" t="s">
        <v>3879</v>
      </c>
      <c r="AY333" s="29" t="s">
        <v>3301</v>
      </c>
    </row>
    <row r="334" spans="1:51" ht="45" customHeight="1" x14ac:dyDescent="0.25">
      <c r="A334" s="29">
        <f t="shared" si="165"/>
        <v>332</v>
      </c>
      <c r="B334" s="9">
        <v>1</v>
      </c>
      <c r="C334" s="10" t="s">
        <v>53</v>
      </c>
      <c r="D334" s="10">
        <v>0.5</v>
      </c>
      <c r="E334" s="10"/>
      <c r="F334" s="10"/>
      <c r="G334" s="10">
        <v>1</v>
      </c>
      <c r="H334" s="11" t="s">
        <v>3222</v>
      </c>
      <c r="I334" s="10">
        <f t="shared" si="146"/>
        <v>1</v>
      </c>
      <c r="J334" s="10" t="str">
        <f t="shared" si="147"/>
        <v>milrinone</v>
      </c>
      <c r="K334" s="10">
        <f t="shared" si="166"/>
        <v>0.5</v>
      </c>
      <c r="L334" s="12" t="s">
        <v>35</v>
      </c>
      <c r="M334" s="12" t="s">
        <v>36</v>
      </c>
      <c r="N334" s="10">
        <f t="shared" si="148"/>
        <v>12</v>
      </c>
      <c r="O334" s="16">
        <f t="shared" si="149"/>
        <v>1</v>
      </c>
      <c r="P334" s="17">
        <v>0.69</v>
      </c>
      <c r="Q334" s="12" t="s">
        <v>3214</v>
      </c>
      <c r="R334" s="12" t="s">
        <v>84</v>
      </c>
      <c r="S334" s="12" t="s">
        <v>40</v>
      </c>
      <c r="T334" s="15">
        <f t="shared" si="167"/>
        <v>0.5</v>
      </c>
      <c r="U334" s="12">
        <v>11.5</v>
      </c>
      <c r="V334" s="30">
        <v>1</v>
      </c>
      <c r="W334" s="31" t="s">
        <v>53</v>
      </c>
      <c r="X334" s="31">
        <v>0.5</v>
      </c>
      <c r="Y334" s="31" t="s">
        <v>35</v>
      </c>
      <c r="Z334" s="31" t="s">
        <v>36</v>
      </c>
      <c r="AA334" s="31">
        <v>12</v>
      </c>
      <c r="AB334" s="32">
        <v>1</v>
      </c>
      <c r="AC334" s="33">
        <v>0.69</v>
      </c>
      <c r="AD334" s="31" t="s">
        <v>3214</v>
      </c>
      <c r="AE334" s="31" t="s">
        <v>84</v>
      </c>
      <c r="AF334" s="31" t="s">
        <v>40</v>
      </c>
      <c r="AG334" s="31">
        <v>0.5</v>
      </c>
      <c r="AH334" s="31">
        <v>11.5</v>
      </c>
      <c r="AI334" s="29" t="b">
        <f t="shared" si="145"/>
        <v>1</v>
      </c>
      <c r="AJ334" s="29" t="b">
        <f t="shared" si="152"/>
        <v>1</v>
      </c>
      <c r="AK334" s="29" t="b">
        <f t="shared" si="153"/>
        <v>1</v>
      </c>
      <c r="AL334" s="29" t="b">
        <f t="shared" si="154"/>
        <v>1</v>
      </c>
      <c r="AM334" s="29" t="b">
        <f t="shared" si="155"/>
        <v>1</v>
      </c>
      <c r="AN334" s="29" t="b">
        <f t="shared" si="156"/>
        <v>1</v>
      </c>
      <c r="AO334" s="29" t="b">
        <f t="shared" si="157"/>
        <v>1</v>
      </c>
      <c r="AP334" s="29" t="b">
        <f t="shared" si="158"/>
        <v>1</v>
      </c>
      <c r="AQ334" s="29" t="b">
        <f t="shared" si="159"/>
        <v>1</v>
      </c>
      <c r="AR334" s="29" t="b">
        <f t="shared" si="160"/>
        <v>1</v>
      </c>
      <c r="AS334" s="29" t="b">
        <f t="shared" si="161"/>
        <v>1</v>
      </c>
      <c r="AT334" s="29" t="b">
        <f t="shared" si="162"/>
        <v>1</v>
      </c>
      <c r="AU334" s="29" t="b">
        <f t="shared" si="163"/>
        <v>1</v>
      </c>
      <c r="AV334" s="29" t="b">
        <f t="shared" si="164"/>
        <v>1</v>
      </c>
      <c r="AW334" s="29" t="s">
        <v>3308</v>
      </c>
      <c r="AX334" s="29" t="s">
        <v>3880</v>
      </c>
      <c r="AY334" s="29" t="s">
        <v>3301</v>
      </c>
    </row>
    <row r="335" spans="1:51" ht="45" customHeight="1" x14ac:dyDescent="0.25">
      <c r="A335" s="29">
        <f t="shared" si="165"/>
        <v>333</v>
      </c>
      <c r="B335" s="9">
        <v>1</v>
      </c>
      <c r="C335" s="10" t="s">
        <v>53</v>
      </c>
      <c r="D335" s="10">
        <v>0.5</v>
      </c>
      <c r="E335" s="10"/>
      <c r="F335" s="10">
        <v>24</v>
      </c>
      <c r="G335" s="10">
        <v>1</v>
      </c>
      <c r="H335" s="11" t="s">
        <v>3222</v>
      </c>
      <c r="I335" s="10">
        <f t="shared" si="146"/>
        <v>1</v>
      </c>
      <c r="J335" s="10" t="str">
        <f t="shared" si="147"/>
        <v>milrinone</v>
      </c>
      <c r="K335" s="10">
        <f t="shared" si="166"/>
        <v>0.5</v>
      </c>
      <c r="L335" s="12" t="s">
        <v>35</v>
      </c>
      <c r="M335" s="12" t="s">
        <v>36</v>
      </c>
      <c r="N335" s="10">
        <f t="shared" si="148"/>
        <v>24</v>
      </c>
      <c r="O335" s="16">
        <f t="shared" si="149"/>
        <v>1</v>
      </c>
      <c r="P335" s="17">
        <v>0.35</v>
      </c>
      <c r="Q335" s="12" t="s">
        <v>3214</v>
      </c>
      <c r="R335" s="12" t="s">
        <v>84</v>
      </c>
      <c r="S335" s="12" t="s">
        <v>38</v>
      </c>
      <c r="T335" s="15">
        <f t="shared" si="167"/>
        <v>0.5</v>
      </c>
      <c r="U335" s="12">
        <v>23.5</v>
      </c>
      <c r="V335" s="30">
        <v>1</v>
      </c>
      <c r="W335" s="31" t="s">
        <v>53</v>
      </c>
      <c r="X335" s="31">
        <v>0.5</v>
      </c>
      <c r="Y335" s="31" t="s">
        <v>35</v>
      </c>
      <c r="Z335" s="31" t="s">
        <v>36</v>
      </c>
      <c r="AA335" s="31">
        <v>24</v>
      </c>
      <c r="AB335" s="32">
        <v>1</v>
      </c>
      <c r="AC335" s="33">
        <v>0.35</v>
      </c>
      <c r="AD335" s="31" t="s">
        <v>3214</v>
      </c>
      <c r="AE335" s="31" t="s">
        <v>84</v>
      </c>
      <c r="AF335" s="31" t="s">
        <v>38</v>
      </c>
      <c r="AG335" s="31">
        <v>0.5</v>
      </c>
      <c r="AH335" s="31">
        <v>23.5</v>
      </c>
      <c r="AI335" s="29" t="b">
        <f t="shared" si="145"/>
        <v>1</v>
      </c>
      <c r="AJ335" s="29" t="b">
        <f t="shared" si="152"/>
        <v>1</v>
      </c>
      <c r="AK335" s="29" t="b">
        <f t="shared" si="153"/>
        <v>1</v>
      </c>
      <c r="AL335" s="29" t="b">
        <f t="shared" si="154"/>
        <v>1</v>
      </c>
      <c r="AM335" s="29" t="b">
        <f t="shared" si="155"/>
        <v>1</v>
      </c>
      <c r="AN335" s="29" t="b">
        <f t="shared" si="156"/>
        <v>1</v>
      </c>
      <c r="AO335" s="29" t="b">
        <f t="shared" si="157"/>
        <v>1</v>
      </c>
      <c r="AP335" s="29" t="b">
        <f t="shared" si="158"/>
        <v>1</v>
      </c>
      <c r="AQ335" s="29" t="b">
        <f t="shared" si="159"/>
        <v>1</v>
      </c>
      <c r="AR335" s="29" t="b">
        <f t="shared" si="160"/>
        <v>1</v>
      </c>
      <c r="AS335" s="29" t="b">
        <f t="shared" si="161"/>
        <v>1</v>
      </c>
      <c r="AT335" s="29" t="b">
        <f t="shared" si="162"/>
        <v>1</v>
      </c>
      <c r="AU335" s="29" t="b">
        <f t="shared" si="163"/>
        <v>1</v>
      </c>
      <c r="AV335" s="29" t="b">
        <f t="shared" si="164"/>
        <v>1</v>
      </c>
      <c r="AW335" s="29" t="s">
        <v>3309</v>
      </c>
      <c r="AX335" s="29" t="s">
        <v>3881</v>
      </c>
      <c r="AY335" s="29" t="s">
        <v>3301</v>
      </c>
    </row>
    <row r="336" spans="1:51" ht="45" customHeight="1" x14ac:dyDescent="0.25">
      <c r="A336" s="29">
        <f t="shared" si="165"/>
        <v>334</v>
      </c>
      <c r="B336" s="9">
        <v>1</v>
      </c>
      <c r="C336" s="10" t="s">
        <v>53</v>
      </c>
      <c r="D336" s="10"/>
      <c r="E336" s="10" t="s">
        <v>20</v>
      </c>
      <c r="F336" s="10">
        <v>24</v>
      </c>
      <c r="G336" s="10"/>
      <c r="H336" s="11">
        <v>0.14000000000000001</v>
      </c>
      <c r="I336" s="10">
        <f t="shared" si="146"/>
        <v>1</v>
      </c>
      <c r="J336" s="10" t="str">
        <f t="shared" si="147"/>
        <v>milrinone</v>
      </c>
      <c r="K336" s="10">
        <v>0.2</v>
      </c>
      <c r="L336" s="12" t="s">
        <v>35</v>
      </c>
      <c r="M336" s="12" t="s">
        <v>20</v>
      </c>
      <c r="N336" s="10">
        <f t="shared" ref="N336:N367" si="168">IF(F336="",12,F336)</f>
        <v>24</v>
      </c>
      <c r="O336" s="16">
        <f t="shared" ref="O336:O367" si="169">IF(G336="",0.5,G336)</f>
        <v>0.5</v>
      </c>
      <c r="P336" s="17">
        <v>6.9000000000000006E-2</v>
      </c>
      <c r="Q336" s="12" t="s">
        <v>3214</v>
      </c>
      <c r="R336" s="12" t="s">
        <v>84</v>
      </c>
      <c r="S336" s="12" t="s">
        <v>39</v>
      </c>
      <c r="T336" s="15">
        <f t="shared" si="167"/>
        <v>0.2</v>
      </c>
      <c r="U336" s="12">
        <v>23.8</v>
      </c>
      <c r="V336" s="30">
        <v>1</v>
      </c>
      <c r="W336" s="31" t="s">
        <v>53</v>
      </c>
      <c r="X336" s="31">
        <v>0.04</v>
      </c>
      <c r="Y336" s="31" t="s">
        <v>35</v>
      </c>
      <c r="Z336" s="31" t="s">
        <v>20</v>
      </c>
      <c r="AA336" s="31">
        <v>24</v>
      </c>
      <c r="AB336" s="32">
        <v>0.5</v>
      </c>
      <c r="AC336" s="33">
        <v>1.4E-2</v>
      </c>
      <c r="AD336" s="31" t="s">
        <v>3214</v>
      </c>
      <c r="AE336" s="31" t="s">
        <v>84</v>
      </c>
      <c r="AF336" s="31" t="s">
        <v>39</v>
      </c>
      <c r="AG336" s="31">
        <v>0.04</v>
      </c>
      <c r="AH336" s="31">
        <v>23.96</v>
      </c>
      <c r="AI336" s="29" t="b">
        <f t="shared" si="145"/>
        <v>0</v>
      </c>
      <c r="AJ336" s="29" t="b">
        <f t="shared" si="152"/>
        <v>1</v>
      </c>
      <c r="AK336" s="29" t="b">
        <f t="shared" si="153"/>
        <v>1</v>
      </c>
      <c r="AL336" s="29" t="b">
        <f t="shared" si="154"/>
        <v>0</v>
      </c>
      <c r="AM336" s="29" t="b">
        <f t="shared" si="155"/>
        <v>1</v>
      </c>
      <c r="AN336" s="29" t="b">
        <f t="shared" si="156"/>
        <v>1</v>
      </c>
      <c r="AO336" s="29" t="b">
        <f t="shared" si="157"/>
        <v>1</v>
      </c>
      <c r="AP336" s="29" t="b">
        <f t="shared" si="158"/>
        <v>1</v>
      </c>
      <c r="AQ336" s="29" t="b">
        <f t="shared" si="159"/>
        <v>0</v>
      </c>
      <c r="AR336" s="29" t="b">
        <f t="shared" si="160"/>
        <v>1</v>
      </c>
      <c r="AS336" s="29" t="b">
        <f t="shared" si="161"/>
        <v>1</v>
      </c>
      <c r="AT336" s="29" t="b">
        <f t="shared" si="162"/>
        <v>1</v>
      </c>
      <c r="AU336" s="29" t="b">
        <f t="shared" si="163"/>
        <v>0</v>
      </c>
      <c r="AV336" s="29" t="b">
        <f t="shared" si="164"/>
        <v>0</v>
      </c>
      <c r="AW336" s="29" t="s">
        <v>3882</v>
      </c>
      <c r="AX336" s="29" t="s">
        <v>3883</v>
      </c>
      <c r="AY336" s="29" t="s">
        <v>3867</v>
      </c>
    </row>
    <row r="337" spans="1:51" ht="45" customHeight="1" x14ac:dyDescent="0.25">
      <c r="A337" s="29">
        <f t="shared" si="165"/>
        <v>335</v>
      </c>
      <c r="B337" s="9">
        <v>1</v>
      </c>
      <c r="C337" s="10" t="s">
        <v>53</v>
      </c>
      <c r="D337" s="10"/>
      <c r="E337" s="10" t="s">
        <v>20</v>
      </c>
      <c r="F337" s="10"/>
      <c r="G337" s="10">
        <v>1</v>
      </c>
      <c r="H337" s="11">
        <v>0.56000000000000005</v>
      </c>
      <c r="I337" s="10">
        <f t="shared" si="146"/>
        <v>1</v>
      </c>
      <c r="J337" s="10" t="str">
        <f t="shared" si="147"/>
        <v>milrinone</v>
      </c>
      <c r="K337" s="10">
        <v>0.81</v>
      </c>
      <c r="L337" s="12" t="s">
        <v>35</v>
      </c>
      <c r="M337" s="12" t="s">
        <v>20</v>
      </c>
      <c r="N337" s="10">
        <f t="shared" si="168"/>
        <v>12</v>
      </c>
      <c r="O337" s="16">
        <f t="shared" si="169"/>
        <v>1</v>
      </c>
      <c r="P337" s="17">
        <v>1.1000000000000001</v>
      </c>
      <c r="Q337" s="12" t="s">
        <v>3214</v>
      </c>
      <c r="R337" s="12" t="s">
        <v>84</v>
      </c>
      <c r="S337" s="12" t="s">
        <v>40</v>
      </c>
      <c r="T337" s="15">
        <f t="shared" si="167"/>
        <v>0.81</v>
      </c>
      <c r="U337" s="12">
        <v>11.19</v>
      </c>
      <c r="V337" s="30">
        <v>1</v>
      </c>
      <c r="W337" s="31" t="s">
        <v>53</v>
      </c>
      <c r="X337" s="31">
        <v>0.04</v>
      </c>
      <c r="Y337" s="31" t="s">
        <v>35</v>
      </c>
      <c r="Z337" s="31" t="s">
        <v>20</v>
      </c>
      <c r="AA337" s="31">
        <v>12</v>
      </c>
      <c r="AB337" s="32">
        <v>1</v>
      </c>
      <c r="AC337" s="33">
        <v>5.6000000000000001E-2</v>
      </c>
      <c r="AD337" s="31" t="s">
        <v>3214</v>
      </c>
      <c r="AE337" s="31" t="s">
        <v>84</v>
      </c>
      <c r="AF337" s="31" t="s">
        <v>40</v>
      </c>
      <c r="AG337" s="31">
        <v>0.04</v>
      </c>
      <c r="AH337" s="31">
        <v>11.96</v>
      </c>
      <c r="AI337" s="29" t="b">
        <f t="shared" si="145"/>
        <v>0</v>
      </c>
      <c r="AJ337" s="29" t="b">
        <f t="shared" si="152"/>
        <v>1</v>
      </c>
      <c r="AK337" s="29" t="b">
        <f t="shared" si="153"/>
        <v>1</v>
      </c>
      <c r="AL337" s="29" t="b">
        <f t="shared" si="154"/>
        <v>0</v>
      </c>
      <c r="AM337" s="29" t="b">
        <f t="shared" si="155"/>
        <v>1</v>
      </c>
      <c r="AN337" s="29" t="b">
        <f t="shared" si="156"/>
        <v>1</v>
      </c>
      <c r="AO337" s="29" t="b">
        <f t="shared" si="157"/>
        <v>1</v>
      </c>
      <c r="AP337" s="29" t="b">
        <f t="shared" si="158"/>
        <v>1</v>
      </c>
      <c r="AQ337" s="29" t="b">
        <f t="shared" si="159"/>
        <v>0</v>
      </c>
      <c r="AR337" s="29" t="b">
        <f t="shared" si="160"/>
        <v>1</v>
      </c>
      <c r="AS337" s="29" t="b">
        <f t="shared" si="161"/>
        <v>1</v>
      </c>
      <c r="AT337" s="29" t="b">
        <f t="shared" si="162"/>
        <v>1</v>
      </c>
      <c r="AU337" s="29" t="b">
        <f t="shared" si="163"/>
        <v>0</v>
      </c>
      <c r="AV337" s="29" t="b">
        <f t="shared" si="164"/>
        <v>0</v>
      </c>
      <c r="AW337" s="29" t="s">
        <v>3884</v>
      </c>
      <c r="AX337" s="29" t="s">
        <v>3885</v>
      </c>
      <c r="AY337" s="29" t="s">
        <v>3867</v>
      </c>
    </row>
    <row r="338" spans="1:51" ht="45" customHeight="1" x14ac:dyDescent="0.25">
      <c r="A338" s="29">
        <f t="shared" si="165"/>
        <v>336</v>
      </c>
      <c r="B338" s="9">
        <v>1</v>
      </c>
      <c r="C338" s="10" t="s">
        <v>53</v>
      </c>
      <c r="D338" s="10"/>
      <c r="E338" s="10" t="s">
        <v>20</v>
      </c>
      <c r="F338" s="10">
        <v>24</v>
      </c>
      <c r="G338" s="10">
        <v>1</v>
      </c>
      <c r="H338" s="11">
        <v>0.28000000000000003</v>
      </c>
      <c r="I338" s="10">
        <f t="shared" si="146"/>
        <v>1</v>
      </c>
      <c r="J338" s="10" t="str">
        <f t="shared" si="147"/>
        <v>milrinone</v>
      </c>
      <c r="K338" s="10">
        <v>0.4</v>
      </c>
      <c r="L338" s="12" t="s">
        <v>35</v>
      </c>
      <c r="M338" s="12" t="s">
        <v>20</v>
      </c>
      <c r="N338" s="10">
        <f t="shared" si="168"/>
        <v>24</v>
      </c>
      <c r="O338" s="16">
        <f t="shared" si="169"/>
        <v>1</v>
      </c>
      <c r="P338" s="17">
        <v>0.28000000000000003</v>
      </c>
      <c r="Q338" s="12" t="s">
        <v>3214</v>
      </c>
      <c r="R338" s="12" t="s">
        <v>84</v>
      </c>
      <c r="S338" s="12" t="s">
        <v>38</v>
      </c>
      <c r="T338" s="15">
        <f t="shared" si="167"/>
        <v>0.4</v>
      </c>
      <c r="U338" s="12">
        <v>23.6</v>
      </c>
      <c r="V338" s="30">
        <v>1</v>
      </c>
      <c r="W338" s="31" t="s">
        <v>53</v>
      </c>
      <c r="X338" s="31">
        <v>0.04</v>
      </c>
      <c r="Y338" s="31" t="s">
        <v>35</v>
      </c>
      <c r="Z338" s="31" t="s">
        <v>20</v>
      </c>
      <c r="AA338" s="31">
        <v>24</v>
      </c>
      <c r="AB338" s="32">
        <v>1</v>
      </c>
      <c r="AC338" s="33">
        <v>2.8000000000000001E-2</v>
      </c>
      <c r="AD338" s="31" t="s">
        <v>3214</v>
      </c>
      <c r="AE338" s="31" t="s">
        <v>84</v>
      </c>
      <c r="AF338" s="31" t="s">
        <v>38</v>
      </c>
      <c r="AG338" s="31">
        <v>0.04</v>
      </c>
      <c r="AH338" s="31">
        <v>23.96</v>
      </c>
      <c r="AI338" s="29" t="b">
        <f t="shared" si="145"/>
        <v>0</v>
      </c>
      <c r="AJ338" s="29" t="b">
        <f t="shared" si="152"/>
        <v>1</v>
      </c>
      <c r="AK338" s="29" t="b">
        <f t="shared" si="153"/>
        <v>1</v>
      </c>
      <c r="AL338" s="29" t="b">
        <f t="shared" si="154"/>
        <v>0</v>
      </c>
      <c r="AM338" s="29" t="b">
        <f t="shared" si="155"/>
        <v>1</v>
      </c>
      <c r="AN338" s="29" t="b">
        <f t="shared" si="156"/>
        <v>1</v>
      </c>
      <c r="AO338" s="29" t="b">
        <f t="shared" si="157"/>
        <v>1</v>
      </c>
      <c r="AP338" s="29" t="b">
        <f t="shared" si="158"/>
        <v>1</v>
      </c>
      <c r="AQ338" s="29" t="b">
        <f t="shared" si="159"/>
        <v>0</v>
      </c>
      <c r="AR338" s="29" t="b">
        <f t="shared" si="160"/>
        <v>1</v>
      </c>
      <c r="AS338" s="29" t="b">
        <f t="shared" si="161"/>
        <v>1</v>
      </c>
      <c r="AT338" s="29" t="b">
        <f t="shared" si="162"/>
        <v>1</v>
      </c>
      <c r="AU338" s="29" t="b">
        <f t="shared" si="163"/>
        <v>0</v>
      </c>
      <c r="AV338" s="29" t="b">
        <f t="shared" si="164"/>
        <v>0</v>
      </c>
      <c r="AW338" s="29" t="s">
        <v>3886</v>
      </c>
      <c r="AX338" s="29" t="s">
        <v>3887</v>
      </c>
      <c r="AY338" s="29" t="s">
        <v>3867</v>
      </c>
    </row>
    <row r="339" spans="1:51" ht="45" customHeight="1" x14ac:dyDescent="0.25">
      <c r="A339" s="29">
        <f t="shared" si="165"/>
        <v>337</v>
      </c>
      <c r="B339" s="9">
        <v>1</v>
      </c>
      <c r="C339" s="10" t="s">
        <v>53</v>
      </c>
      <c r="D339" s="10"/>
      <c r="E339" s="10"/>
      <c r="F339" s="10">
        <v>24</v>
      </c>
      <c r="G339" s="10">
        <v>1</v>
      </c>
      <c r="H339" s="11">
        <v>0.28000000000000003</v>
      </c>
      <c r="I339" s="10">
        <f t="shared" si="146"/>
        <v>1</v>
      </c>
      <c r="J339" s="10" t="str">
        <f t="shared" si="147"/>
        <v>milrinone</v>
      </c>
      <c r="K339" s="10">
        <v>0.4</v>
      </c>
      <c r="L339" s="12" t="s">
        <v>35</v>
      </c>
      <c r="M339" s="12" t="s">
        <v>36</v>
      </c>
      <c r="N339" s="10">
        <f t="shared" si="168"/>
        <v>24</v>
      </c>
      <c r="O339" s="16">
        <f t="shared" si="169"/>
        <v>1</v>
      </c>
      <c r="P339" s="17">
        <v>0.28000000000000003</v>
      </c>
      <c r="Q339" s="12" t="s">
        <v>3214</v>
      </c>
      <c r="R339" s="12" t="s">
        <v>84</v>
      </c>
      <c r="S339" s="12" t="s">
        <v>38</v>
      </c>
      <c r="T339" s="15">
        <f t="shared" si="167"/>
        <v>0.4</v>
      </c>
      <c r="U339" s="12">
        <v>23.6</v>
      </c>
      <c r="V339" s="30">
        <v>1</v>
      </c>
      <c r="W339" s="31" t="s">
        <v>53</v>
      </c>
      <c r="X339" s="31">
        <v>0.04</v>
      </c>
      <c r="Y339" s="31" t="s">
        <v>35</v>
      </c>
      <c r="Z339" s="31" t="s">
        <v>36</v>
      </c>
      <c r="AA339" s="31">
        <v>24</v>
      </c>
      <c r="AB339" s="32">
        <v>1</v>
      </c>
      <c r="AC339" s="33">
        <v>2.8000000000000001E-2</v>
      </c>
      <c r="AD339" s="31" t="s">
        <v>3214</v>
      </c>
      <c r="AE339" s="31" t="s">
        <v>84</v>
      </c>
      <c r="AF339" s="31" t="s">
        <v>38</v>
      </c>
      <c r="AG339" s="31">
        <v>0.04</v>
      </c>
      <c r="AH339" s="31">
        <v>23.96</v>
      </c>
      <c r="AI339" s="29" t="b">
        <f t="shared" si="145"/>
        <v>0</v>
      </c>
      <c r="AJ339" s="29" t="b">
        <f t="shared" si="152"/>
        <v>1</v>
      </c>
      <c r="AK339" s="29" t="b">
        <f t="shared" si="153"/>
        <v>1</v>
      </c>
      <c r="AL339" s="29" t="b">
        <f t="shared" si="154"/>
        <v>0</v>
      </c>
      <c r="AM339" s="29" t="b">
        <f t="shared" si="155"/>
        <v>1</v>
      </c>
      <c r="AN339" s="29" t="b">
        <f t="shared" si="156"/>
        <v>1</v>
      </c>
      <c r="AO339" s="29" t="b">
        <f t="shared" si="157"/>
        <v>1</v>
      </c>
      <c r="AP339" s="29" t="b">
        <f t="shared" si="158"/>
        <v>1</v>
      </c>
      <c r="AQ339" s="29" t="b">
        <f t="shared" si="159"/>
        <v>0</v>
      </c>
      <c r="AR339" s="29" t="b">
        <f t="shared" si="160"/>
        <v>1</v>
      </c>
      <c r="AS339" s="29" t="b">
        <f t="shared" si="161"/>
        <v>1</v>
      </c>
      <c r="AT339" s="29" t="b">
        <f t="shared" si="162"/>
        <v>1</v>
      </c>
      <c r="AU339" s="29" t="b">
        <f t="shared" si="163"/>
        <v>0</v>
      </c>
      <c r="AV339" s="29" t="b">
        <f t="shared" si="164"/>
        <v>0</v>
      </c>
      <c r="AW339" s="29" t="s">
        <v>3888</v>
      </c>
      <c r="AX339" s="29" t="s">
        <v>3889</v>
      </c>
      <c r="AY339" s="29" t="s">
        <v>3867</v>
      </c>
    </row>
    <row r="340" spans="1:51" ht="45" customHeight="1" x14ac:dyDescent="0.25">
      <c r="A340" s="29">
        <f t="shared" si="165"/>
        <v>338</v>
      </c>
      <c r="B340" s="9">
        <v>0.5</v>
      </c>
      <c r="C340" s="10" t="s">
        <v>53</v>
      </c>
      <c r="D340" s="10"/>
      <c r="E340" s="10"/>
      <c r="F340" s="10"/>
      <c r="G340" s="10"/>
      <c r="H340" s="11">
        <v>0.28000000000000003</v>
      </c>
      <c r="I340" s="10">
        <f t="shared" si="146"/>
        <v>0.5</v>
      </c>
      <c r="J340" s="10" t="str">
        <f t="shared" si="147"/>
        <v>milrinone</v>
      </c>
      <c r="K340" s="10">
        <v>0.2</v>
      </c>
      <c r="L340" s="12" t="s">
        <v>35</v>
      </c>
      <c r="M340" s="12" t="s">
        <v>36</v>
      </c>
      <c r="N340" s="10">
        <f t="shared" si="168"/>
        <v>12</v>
      </c>
      <c r="O340" s="16">
        <f t="shared" si="169"/>
        <v>0.5</v>
      </c>
      <c r="P340" s="17">
        <v>0.28000000000000003</v>
      </c>
      <c r="Q340" s="12" t="s">
        <v>3214</v>
      </c>
      <c r="R340" s="12" t="s">
        <v>84</v>
      </c>
      <c r="S340" s="12" t="s">
        <v>38</v>
      </c>
      <c r="T340" s="15">
        <f t="shared" si="167"/>
        <v>0.2</v>
      </c>
      <c r="U340" s="12">
        <v>11.8</v>
      </c>
      <c r="V340" s="30">
        <v>0.5</v>
      </c>
      <c r="W340" s="31" t="s">
        <v>53</v>
      </c>
      <c r="X340" s="31">
        <v>0.02</v>
      </c>
      <c r="Y340" s="31" t="s">
        <v>35</v>
      </c>
      <c r="Z340" s="31" t="s">
        <v>36</v>
      </c>
      <c r="AA340" s="31">
        <v>12</v>
      </c>
      <c r="AB340" s="32">
        <v>0.5</v>
      </c>
      <c r="AC340" s="33">
        <v>2.8000000000000001E-2</v>
      </c>
      <c r="AD340" s="31" t="s">
        <v>3214</v>
      </c>
      <c r="AE340" s="31" t="s">
        <v>84</v>
      </c>
      <c r="AF340" s="31" t="s">
        <v>38</v>
      </c>
      <c r="AG340" s="31">
        <v>0.02</v>
      </c>
      <c r="AH340" s="31">
        <v>11.98</v>
      </c>
      <c r="AI340" s="29" t="b">
        <f t="shared" si="145"/>
        <v>0</v>
      </c>
      <c r="AJ340" s="29" t="b">
        <f t="shared" si="152"/>
        <v>1</v>
      </c>
      <c r="AK340" s="29" t="b">
        <f t="shared" si="153"/>
        <v>1</v>
      </c>
      <c r="AL340" s="29" t="b">
        <f t="shared" si="154"/>
        <v>0</v>
      </c>
      <c r="AM340" s="29" t="b">
        <f t="shared" si="155"/>
        <v>1</v>
      </c>
      <c r="AN340" s="29" t="b">
        <f t="shared" si="156"/>
        <v>1</v>
      </c>
      <c r="AO340" s="29" t="b">
        <f t="shared" si="157"/>
        <v>1</v>
      </c>
      <c r="AP340" s="29" t="b">
        <f t="shared" si="158"/>
        <v>1</v>
      </c>
      <c r="AQ340" s="29" t="b">
        <f t="shared" si="159"/>
        <v>0</v>
      </c>
      <c r="AR340" s="29" t="b">
        <f t="shared" si="160"/>
        <v>1</v>
      </c>
      <c r="AS340" s="29" t="b">
        <f t="shared" si="161"/>
        <v>1</v>
      </c>
      <c r="AT340" s="29" t="b">
        <f t="shared" si="162"/>
        <v>1</v>
      </c>
      <c r="AU340" s="29" t="b">
        <f t="shared" si="163"/>
        <v>0</v>
      </c>
      <c r="AV340" s="29" t="b">
        <f t="shared" si="164"/>
        <v>0</v>
      </c>
      <c r="AW340" s="29" t="s">
        <v>3890</v>
      </c>
      <c r="AX340" s="29" t="s">
        <v>3891</v>
      </c>
      <c r="AY340" s="29" t="s">
        <v>3867</v>
      </c>
    </row>
    <row r="341" spans="1:51" ht="45" customHeight="1" x14ac:dyDescent="0.25">
      <c r="A341" s="29">
        <f t="shared" si="165"/>
        <v>339</v>
      </c>
      <c r="B341" s="9">
        <v>5</v>
      </c>
      <c r="C341" s="10" t="s">
        <v>53</v>
      </c>
      <c r="D341" s="10"/>
      <c r="E341" s="10"/>
      <c r="F341" s="10"/>
      <c r="G341" s="10"/>
      <c r="H341" s="11">
        <v>0.25</v>
      </c>
      <c r="I341" s="10">
        <f t="shared" si="146"/>
        <v>5</v>
      </c>
      <c r="J341" s="10" t="str">
        <f t="shared" si="147"/>
        <v>milrinone</v>
      </c>
      <c r="K341" s="10">
        <v>1.8</v>
      </c>
      <c r="L341" s="12" t="s">
        <v>35</v>
      </c>
      <c r="M341" s="12" t="s">
        <v>36</v>
      </c>
      <c r="N341" s="10">
        <f t="shared" si="168"/>
        <v>12</v>
      </c>
      <c r="O341" s="16">
        <f t="shared" si="169"/>
        <v>0.5</v>
      </c>
      <c r="P341" s="17">
        <v>0.25</v>
      </c>
      <c r="Q341" s="12" t="s">
        <v>3214</v>
      </c>
      <c r="R341" s="12" t="s">
        <v>84</v>
      </c>
      <c r="S341" s="12" t="s">
        <v>38</v>
      </c>
      <c r="T341" s="15">
        <f t="shared" si="167"/>
        <v>1.8</v>
      </c>
      <c r="U341" s="12">
        <v>10.199999999999999</v>
      </c>
      <c r="V341" s="30">
        <v>5</v>
      </c>
      <c r="W341" s="31" t="s">
        <v>53</v>
      </c>
      <c r="X341" s="31">
        <v>0.2</v>
      </c>
      <c r="Y341" s="31" t="s">
        <v>35</v>
      </c>
      <c r="Z341" s="31" t="s">
        <v>36</v>
      </c>
      <c r="AA341" s="31">
        <v>12</v>
      </c>
      <c r="AB341" s="32">
        <v>0.5</v>
      </c>
      <c r="AC341" s="33">
        <v>2.8000000000000001E-2</v>
      </c>
      <c r="AD341" s="31" t="s">
        <v>3214</v>
      </c>
      <c r="AE341" s="31" t="s">
        <v>84</v>
      </c>
      <c r="AF341" s="31" t="s">
        <v>38</v>
      </c>
      <c r="AG341" s="31">
        <v>0.2</v>
      </c>
      <c r="AH341" s="31">
        <v>11.8</v>
      </c>
      <c r="AI341" s="29" t="b">
        <f t="shared" si="145"/>
        <v>0</v>
      </c>
      <c r="AJ341" s="29" t="b">
        <f t="shared" si="152"/>
        <v>1</v>
      </c>
      <c r="AK341" s="29" t="b">
        <f t="shared" si="153"/>
        <v>1</v>
      </c>
      <c r="AL341" s="29" t="b">
        <f t="shared" si="154"/>
        <v>0</v>
      </c>
      <c r="AM341" s="29" t="b">
        <f t="shared" si="155"/>
        <v>1</v>
      </c>
      <c r="AN341" s="29" t="b">
        <f t="shared" si="156"/>
        <v>1</v>
      </c>
      <c r="AO341" s="29" t="b">
        <f t="shared" si="157"/>
        <v>1</v>
      </c>
      <c r="AP341" s="29" t="b">
        <f t="shared" si="158"/>
        <v>1</v>
      </c>
      <c r="AQ341" s="29" t="b">
        <f t="shared" si="159"/>
        <v>0</v>
      </c>
      <c r="AR341" s="29" t="b">
        <f t="shared" si="160"/>
        <v>1</v>
      </c>
      <c r="AS341" s="29" t="b">
        <f t="shared" si="161"/>
        <v>1</v>
      </c>
      <c r="AT341" s="29" t="b">
        <f t="shared" si="162"/>
        <v>1</v>
      </c>
      <c r="AU341" s="29" t="b">
        <f t="shared" si="163"/>
        <v>0</v>
      </c>
      <c r="AV341" s="29" t="b">
        <f t="shared" si="164"/>
        <v>0</v>
      </c>
      <c r="AW341" s="29" t="s">
        <v>3892</v>
      </c>
      <c r="AX341" s="29" t="s">
        <v>3893</v>
      </c>
      <c r="AY341" s="29" t="s">
        <v>3301</v>
      </c>
    </row>
    <row r="342" spans="1:51" ht="45" customHeight="1" x14ac:dyDescent="0.25">
      <c r="A342" s="29">
        <f t="shared" si="165"/>
        <v>340</v>
      </c>
      <c r="B342" s="9">
        <v>0.5</v>
      </c>
      <c r="C342" s="10" t="s">
        <v>53</v>
      </c>
      <c r="D342" s="10">
        <v>0.18</v>
      </c>
      <c r="E342" s="10"/>
      <c r="F342" s="10"/>
      <c r="G342" s="10"/>
      <c r="H342" s="11" t="s">
        <v>3222</v>
      </c>
      <c r="I342" s="10">
        <f t="shared" si="146"/>
        <v>0.5</v>
      </c>
      <c r="J342" s="10" t="str">
        <f t="shared" si="147"/>
        <v>milrinone</v>
      </c>
      <c r="K342" s="10">
        <f t="shared" si="166"/>
        <v>0.18</v>
      </c>
      <c r="L342" s="12" t="s">
        <v>35</v>
      </c>
      <c r="M342" s="12" t="s">
        <v>36</v>
      </c>
      <c r="N342" s="10">
        <f t="shared" si="168"/>
        <v>12</v>
      </c>
      <c r="O342" s="16">
        <f t="shared" si="169"/>
        <v>0.5</v>
      </c>
      <c r="P342" s="17">
        <v>0.25</v>
      </c>
      <c r="Q342" s="12" t="s">
        <v>3214</v>
      </c>
      <c r="R342" s="12" t="s">
        <v>84</v>
      </c>
      <c r="S342" s="12" t="s">
        <v>38</v>
      </c>
      <c r="T342" s="15">
        <f t="shared" si="167"/>
        <v>0.18</v>
      </c>
      <c r="U342" s="12">
        <v>11.82</v>
      </c>
      <c r="V342" s="30">
        <v>0.5</v>
      </c>
      <c r="W342" s="31" t="s">
        <v>53</v>
      </c>
      <c r="X342" s="31">
        <v>0.2</v>
      </c>
      <c r="Y342" s="31" t="s">
        <v>35</v>
      </c>
      <c r="Z342" s="31" t="s">
        <v>36</v>
      </c>
      <c r="AA342" s="31">
        <v>12</v>
      </c>
      <c r="AB342" s="32">
        <v>0.5</v>
      </c>
      <c r="AC342" s="33">
        <v>0.28000000000000003</v>
      </c>
      <c r="AD342" s="31" t="s">
        <v>3214</v>
      </c>
      <c r="AE342" s="31" t="s">
        <v>84</v>
      </c>
      <c r="AF342" s="31" t="s">
        <v>38</v>
      </c>
      <c r="AG342" s="31">
        <v>0.2</v>
      </c>
      <c r="AH342" s="31">
        <v>11.8</v>
      </c>
      <c r="AI342" s="29" t="b">
        <f t="shared" si="145"/>
        <v>0</v>
      </c>
      <c r="AJ342" s="29" t="b">
        <f t="shared" si="152"/>
        <v>1</v>
      </c>
      <c r="AK342" s="29" t="b">
        <f t="shared" si="153"/>
        <v>1</v>
      </c>
      <c r="AL342" s="29" t="b">
        <f t="shared" si="154"/>
        <v>0</v>
      </c>
      <c r="AM342" s="29" t="b">
        <f t="shared" si="155"/>
        <v>1</v>
      </c>
      <c r="AN342" s="29" t="b">
        <f t="shared" si="156"/>
        <v>1</v>
      </c>
      <c r="AO342" s="29" t="b">
        <f t="shared" si="157"/>
        <v>1</v>
      </c>
      <c r="AP342" s="29" t="b">
        <f t="shared" si="158"/>
        <v>1</v>
      </c>
      <c r="AQ342" s="29" t="b">
        <f t="shared" si="159"/>
        <v>0</v>
      </c>
      <c r="AR342" s="29" t="b">
        <f t="shared" si="160"/>
        <v>1</v>
      </c>
      <c r="AS342" s="29" t="b">
        <f t="shared" si="161"/>
        <v>1</v>
      </c>
      <c r="AT342" s="29" t="b">
        <f t="shared" si="162"/>
        <v>1</v>
      </c>
      <c r="AU342" s="29" t="b">
        <f t="shared" si="163"/>
        <v>0</v>
      </c>
      <c r="AV342" s="29" t="b">
        <f t="shared" si="164"/>
        <v>0</v>
      </c>
      <c r="AW342" s="29" t="s">
        <v>3432</v>
      </c>
      <c r="AX342" s="29" t="s">
        <v>3894</v>
      </c>
      <c r="AY342" s="29" t="s">
        <v>3301</v>
      </c>
    </row>
    <row r="343" spans="1:51" ht="45" customHeight="1" x14ac:dyDescent="0.25">
      <c r="A343" s="29">
        <f t="shared" si="165"/>
        <v>341</v>
      </c>
      <c r="B343" s="9">
        <v>5</v>
      </c>
      <c r="C343" s="10" t="s">
        <v>53</v>
      </c>
      <c r="D343" s="10">
        <v>5.4</v>
      </c>
      <c r="E343" s="10"/>
      <c r="F343" s="10"/>
      <c r="G343" s="10"/>
      <c r="H343" s="11" t="s">
        <v>3222</v>
      </c>
      <c r="I343" s="10">
        <f t="shared" si="146"/>
        <v>5</v>
      </c>
      <c r="J343" s="10" t="str">
        <f t="shared" si="147"/>
        <v>milrinone</v>
      </c>
      <c r="K343" s="10">
        <f t="shared" si="166"/>
        <v>5.4</v>
      </c>
      <c r="L343" s="12" t="s">
        <v>35</v>
      </c>
      <c r="M343" s="12" t="s">
        <v>36</v>
      </c>
      <c r="N343" s="10">
        <f t="shared" si="168"/>
        <v>12</v>
      </c>
      <c r="O343" s="16">
        <f t="shared" si="169"/>
        <v>0.5</v>
      </c>
      <c r="P343" s="17">
        <v>0.75</v>
      </c>
      <c r="Q343" s="12" t="s">
        <v>3214</v>
      </c>
      <c r="R343" s="12" t="s">
        <v>84</v>
      </c>
      <c r="S343" s="12" t="s">
        <v>38</v>
      </c>
      <c r="T343" s="15">
        <f t="shared" si="167"/>
        <v>5.4</v>
      </c>
      <c r="U343" s="12">
        <v>6.6</v>
      </c>
      <c r="V343" s="30">
        <v>5</v>
      </c>
      <c r="W343" s="31" t="s">
        <v>53</v>
      </c>
      <c r="X343" s="31">
        <v>5.4</v>
      </c>
      <c r="Y343" s="31" t="s">
        <v>35</v>
      </c>
      <c r="Z343" s="31" t="s">
        <v>36</v>
      </c>
      <c r="AA343" s="31">
        <v>12</v>
      </c>
      <c r="AB343" s="32">
        <v>0.5</v>
      </c>
      <c r="AC343" s="33">
        <v>0.75</v>
      </c>
      <c r="AD343" s="31" t="s">
        <v>3214</v>
      </c>
      <c r="AE343" s="31" t="s">
        <v>84</v>
      </c>
      <c r="AF343" s="31" t="s">
        <v>38</v>
      </c>
      <c r="AG343" s="31">
        <v>5.4</v>
      </c>
      <c r="AH343" s="31">
        <v>6.6</v>
      </c>
      <c r="AI343" s="29" t="b">
        <f t="shared" si="145"/>
        <v>1</v>
      </c>
      <c r="AJ343" s="29" t="b">
        <f t="shared" si="152"/>
        <v>1</v>
      </c>
      <c r="AK343" s="29" t="b">
        <f t="shared" si="153"/>
        <v>1</v>
      </c>
      <c r="AL343" s="29" t="b">
        <f t="shared" si="154"/>
        <v>1</v>
      </c>
      <c r="AM343" s="29" t="b">
        <f t="shared" si="155"/>
        <v>1</v>
      </c>
      <c r="AN343" s="29" t="b">
        <f t="shared" si="156"/>
        <v>1</v>
      </c>
      <c r="AO343" s="29" t="b">
        <f t="shared" si="157"/>
        <v>1</v>
      </c>
      <c r="AP343" s="29" t="b">
        <f t="shared" si="158"/>
        <v>1</v>
      </c>
      <c r="AQ343" s="29" t="b">
        <f t="shared" si="159"/>
        <v>1</v>
      </c>
      <c r="AR343" s="29" t="b">
        <f t="shared" si="160"/>
        <v>1</v>
      </c>
      <c r="AS343" s="29" t="b">
        <f t="shared" si="161"/>
        <v>1</v>
      </c>
      <c r="AT343" s="29" t="b">
        <f t="shared" si="162"/>
        <v>1</v>
      </c>
      <c r="AU343" s="29" t="b">
        <f t="shared" si="163"/>
        <v>1</v>
      </c>
      <c r="AV343" s="29" t="b">
        <f t="shared" si="164"/>
        <v>1</v>
      </c>
      <c r="AW343" s="29" t="s">
        <v>3895</v>
      </c>
      <c r="AX343" s="29" t="s">
        <v>3896</v>
      </c>
      <c r="AY343" s="29" t="s">
        <v>3301</v>
      </c>
    </row>
    <row r="344" spans="1:51" ht="45" customHeight="1" x14ac:dyDescent="0.25">
      <c r="A344" s="29">
        <f t="shared" si="165"/>
        <v>342</v>
      </c>
      <c r="B344" s="9">
        <v>1</v>
      </c>
      <c r="C344" s="10" t="s">
        <v>54</v>
      </c>
      <c r="D344" s="10"/>
      <c r="E344" s="10"/>
      <c r="F344" s="10"/>
      <c r="G344" s="10"/>
      <c r="H344" s="11">
        <v>0.1</v>
      </c>
      <c r="I344" s="10">
        <f t="shared" si="146"/>
        <v>1</v>
      </c>
      <c r="J344" s="10" t="str">
        <f t="shared" si="147"/>
        <v>morfine</v>
      </c>
      <c r="K344" s="10">
        <v>0.1</v>
      </c>
      <c r="L344" s="12" t="s">
        <v>35</v>
      </c>
      <c r="M344" s="12" t="s">
        <v>36</v>
      </c>
      <c r="N344" s="10">
        <f t="shared" si="168"/>
        <v>12</v>
      </c>
      <c r="O344" s="16">
        <f t="shared" si="169"/>
        <v>0.5</v>
      </c>
      <c r="P344" s="17">
        <v>0.1</v>
      </c>
      <c r="Q344" s="12" t="s">
        <v>3220</v>
      </c>
      <c r="R344" s="12" t="s">
        <v>85</v>
      </c>
      <c r="S344" s="12" t="s">
        <v>38</v>
      </c>
      <c r="T344" s="15">
        <f t="shared" si="167"/>
        <v>0.1</v>
      </c>
      <c r="U344" s="12">
        <v>11.9</v>
      </c>
      <c r="V344" s="30">
        <v>1</v>
      </c>
      <c r="W344" s="31" t="s">
        <v>54</v>
      </c>
      <c r="X344" s="31">
        <v>0.01</v>
      </c>
      <c r="Y344" s="31" t="s">
        <v>35</v>
      </c>
      <c r="Z344" s="31" t="s">
        <v>36</v>
      </c>
      <c r="AA344" s="31">
        <v>12</v>
      </c>
      <c r="AB344" s="32">
        <v>0.5</v>
      </c>
      <c r="AC344" s="33">
        <v>0.01</v>
      </c>
      <c r="AD344" s="31" t="s">
        <v>3220</v>
      </c>
      <c r="AE344" s="31" t="s">
        <v>85</v>
      </c>
      <c r="AF344" s="31" t="s">
        <v>38</v>
      </c>
      <c r="AG344" s="31">
        <v>0.01</v>
      </c>
      <c r="AH344" s="31">
        <v>11.99</v>
      </c>
      <c r="AI344" s="29" t="b">
        <f t="shared" si="145"/>
        <v>0</v>
      </c>
      <c r="AJ344" s="29" t="b">
        <f t="shared" si="152"/>
        <v>1</v>
      </c>
      <c r="AK344" s="29" t="b">
        <f t="shared" si="153"/>
        <v>1</v>
      </c>
      <c r="AL344" s="29" t="b">
        <f t="shared" si="154"/>
        <v>0</v>
      </c>
      <c r="AM344" s="29" t="b">
        <f t="shared" si="155"/>
        <v>1</v>
      </c>
      <c r="AN344" s="29" t="b">
        <f t="shared" si="156"/>
        <v>1</v>
      </c>
      <c r="AO344" s="29" t="b">
        <f t="shared" si="157"/>
        <v>1</v>
      </c>
      <c r="AP344" s="29" t="b">
        <f t="shared" si="158"/>
        <v>1</v>
      </c>
      <c r="AQ344" s="29" t="b">
        <f t="shared" si="159"/>
        <v>0</v>
      </c>
      <c r="AR344" s="29" t="b">
        <f t="shared" si="160"/>
        <v>1</v>
      </c>
      <c r="AS344" s="29" t="b">
        <f t="shared" si="161"/>
        <v>1</v>
      </c>
      <c r="AT344" s="29" t="b">
        <f t="shared" si="162"/>
        <v>1</v>
      </c>
      <c r="AU344" s="29" t="b">
        <f t="shared" si="163"/>
        <v>0</v>
      </c>
      <c r="AV344" s="29" t="b">
        <f t="shared" si="164"/>
        <v>0</v>
      </c>
      <c r="AW344" s="29" t="s">
        <v>3897</v>
      </c>
      <c r="AX344" s="29" t="s">
        <v>3898</v>
      </c>
      <c r="AY344" s="29" t="s">
        <v>3899</v>
      </c>
    </row>
    <row r="345" spans="1:51" ht="45" customHeight="1" x14ac:dyDescent="0.25">
      <c r="A345" s="29">
        <f t="shared" si="165"/>
        <v>343</v>
      </c>
      <c r="B345" s="9">
        <v>1</v>
      </c>
      <c r="C345" s="10" t="s">
        <v>54</v>
      </c>
      <c r="D345" s="10">
        <v>0.2</v>
      </c>
      <c r="E345" s="10"/>
      <c r="F345" s="10"/>
      <c r="G345" s="10"/>
      <c r="H345" s="11" t="s">
        <v>3222</v>
      </c>
      <c r="I345" s="10">
        <f t="shared" si="146"/>
        <v>1</v>
      </c>
      <c r="J345" s="10" t="str">
        <f t="shared" si="147"/>
        <v>morfine</v>
      </c>
      <c r="K345" s="10">
        <f t="shared" ref="K345:K363" si="170">IF(D345="",0.125,D345)</f>
        <v>0.2</v>
      </c>
      <c r="L345" s="12" t="s">
        <v>35</v>
      </c>
      <c r="M345" s="12" t="s">
        <v>36</v>
      </c>
      <c r="N345" s="10">
        <f t="shared" si="168"/>
        <v>12</v>
      </c>
      <c r="O345" s="16">
        <f t="shared" si="169"/>
        <v>0.5</v>
      </c>
      <c r="P345" s="17">
        <v>0.2</v>
      </c>
      <c r="Q345" s="12" t="s">
        <v>3220</v>
      </c>
      <c r="R345" s="12" t="s">
        <v>85</v>
      </c>
      <c r="S345" s="12" t="s">
        <v>38</v>
      </c>
      <c r="T345" s="15">
        <f t="shared" si="167"/>
        <v>0.2</v>
      </c>
      <c r="U345" s="12">
        <v>11.8</v>
      </c>
      <c r="V345" s="30">
        <v>1</v>
      </c>
      <c r="W345" s="31" t="s">
        <v>54</v>
      </c>
      <c r="X345" s="31">
        <v>0.2</v>
      </c>
      <c r="Y345" s="31" t="s">
        <v>35</v>
      </c>
      <c r="Z345" s="31" t="s">
        <v>36</v>
      </c>
      <c r="AA345" s="31">
        <v>12</v>
      </c>
      <c r="AB345" s="32">
        <v>0.5</v>
      </c>
      <c r="AC345" s="33">
        <v>0.2</v>
      </c>
      <c r="AD345" s="31" t="s">
        <v>3220</v>
      </c>
      <c r="AE345" s="31" t="s">
        <v>85</v>
      </c>
      <c r="AF345" s="31" t="s">
        <v>38</v>
      </c>
      <c r="AG345" s="31">
        <v>0.2</v>
      </c>
      <c r="AH345" s="31">
        <v>11.8</v>
      </c>
      <c r="AI345" s="29" t="b">
        <f t="shared" si="145"/>
        <v>1</v>
      </c>
      <c r="AJ345" s="29" t="b">
        <f t="shared" si="152"/>
        <v>1</v>
      </c>
      <c r="AK345" s="29" t="b">
        <f t="shared" si="153"/>
        <v>1</v>
      </c>
      <c r="AL345" s="29" t="b">
        <f t="shared" si="154"/>
        <v>1</v>
      </c>
      <c r="AM345" s="29" t="b">
        <f t="shared" si="155"/>
        <v>1</v>
      </c>
      <c r="AN345" s="29" t="b">
        <f t="shared" si="156"/>
        <v>1</v>
      </c>
      <c r="AO345" s="29" t="b">
        <f t="shared" si="157"/>
        <v>1</v>
      </c>
      <c r="AP345" s="29" t="b">
        <f t="shared" si="158"/>
        <v>1</v>
      </c>
      <c r="AQ345" s="29" t="b">
        <f t="shared" si="159"/>
        <v>1</v>
      </c>
      <c r="AR345" s="29" t="b">
        <f t="shared" si="160"/>
        <v>1</v>
      </c>
      <c r="AS345" s="29" t="b">
        <f t="shared" si="161"/>
        <v>1</v>
      </c>
      <c r="AT345" s="29" t="b">
        <f t="shared" si="162"/>
        <v>1</v>
      </c>
      <c r="AU345" s="29" t="b">
        <f t="shared" si="163"/>
        <v>1</v>
      </c>
      <c r="AV345" s="29" t="b">
        <f t="shared" si="164"/>
        <v>1</v>
      </c>
      <c r="AW345" s="29" t="s">
        <v>3311</v>
      </c>
      <c r="AX345" s="29" t="s">
        <v>3900</v>
      </c>
      <c r="AY345" s="29" t="s">
        <v>3310</v>
      </c>
    </row>
    <row r="346" spans="1:51" ht="45" customHeight="1" x14ac:dyDescent="0.25">
      <c r="A346" s="29">
        <f t="shared" si="165"/>
        <v>344</v>
      </c>
      <c r="B346" s="9">
        <v>1</v>
      </c>
      <c r="C346" s="10" t="s">
        <v>54</v>
      </c>
      <c r="D346" s="10">
        <v>0.2</v>
      </c>
      <c r="E346" s="10" t="s">
        <v>20</v>
      </c>
      <c r="F346" s="10"/>
      <c r="G346" s="10"/>
      <c r="H346" s="11" t="s">
        <v>3222</v>
      </c>
      <c r="I346" s="10">
        <f t="shared" si="146"/>
        <v>1</v>
      </c>
      <c r="J346" s="10" t="str">
        <f t="shared" si="147"/>
        <v>morfine</v>
      </c>
      <c r="K346" s="10">
        <f t="shared" si="170"/>
        <v>0.2</v>
      </c>
      <c r="L346" s="12" t="s">
        <v>35</v>
      </c>
      <c r="M346" s="12" t="s">
        <v>20</v>
      </c>
      <c r="N346" s="10">
        <f t="shared" si="168"/>
        <v>12</v>
      </c>
      <c r="O346" s="16">
        <f t="shared" si="169"/>
        <v>0.5</v>
      </c>
      <c r="P346" s="17">
        <v>0.2</v>
      </c>
      <c r="Q346" s="12" t="s">
        <v>3220</v>
      </c>
      <c r="R346" s="12" t="s">
        <v>85</v>
      </c>
      <c r="S346" s="12" t="s">
        <v>38</v>
      </c>
      <c r="T346" s="15">
        <f t="shared" si="167"/>
        <v>0.2</v>
      </c>
      <c r="U346" s="12">
        <v>11.8</v>
      </c>
      <c r="V346" s="30">
        <v>1</v>
      </c>
      <c r="W346" s="31" t="s">
        <v>54</v>
      </c>
      <c r="X346" s="31">
        <v>0.2</v>
      </c>
      <c r="Y346" s="31" t="s">
        <v>35</v>
      </c>
      <c r="Z346" s="31" t="s">
        <v>20</v>
      </c>
      <c r="AA346" s="31">
        <v>12</v>
      </c>
      <c r="AB346" s="32">
        <v>0.5</v>
      </c>
      <c r="AC346" s="33">
        <v>0.2</v>
      </c>
      <c r="AD346" s="31" t="s">
        <v>3220</v>
      </c>
      <c r="AE346" s="31" t="s">
        <v>85</v>
      </c>
      <c r="AF346" s="31" t="s">
        <v>38</v>
      </c>
      <c r="AG346" s="31">
        <v>0.2</v>
      </c>
      <c r="AH346" s="31">
        <v>11.8</v>
      </c>
      <c r="AI346" s="29" t="b">
        <f t="shared" si="145"/>
        <v>1</v>
      </c>
      <c r="AJ346" s="29" t="b">
        <f t="shared" si="152"/>
        <v>1</v>
      </c>
      <c r="AK346" s="29" t="b">
        <f t="shared" si="153"/>
        <v>1</v>
      </c>
      <c r="AL346" s="29" t="b">
        <f t="shared" si="154"/>
        <v>1</v>
      </c>
      <c r="AM346" s="29" t="b">
        <f t="shared" si="155"/>
        <v>1</v>
      </c>
      <c r="AN346" s="29" t="b">
        <f t="shared" si="156"/>
        <v>1</v>
      </c>
      <c r="AO346" s="29" t="b">
        <f t="shared" si="157"/>
        <v>1</v>
      </c>
      <c r="AP346" s="29" t="b">
        <f t="shared" si="158"/>
        <v>1</v>
      </c>
      <c r="AQ346" s="29" t="b">
        <f t="shared" si="159"/>
        <v>1</v>
      </c>
      <c r="AR346" s="29" t="b">
        <f t="shared" si="160"/>
        <v>1</v>
      </c>
      <c r="AS346" s="29" t="b">
        <f t="shared" si="161"/>
        <v>1</v>
      </c>
      <c r="AT346" s="29" t="b">
        <f t="shared" si="162"/>
        <v>1</v>
      </c>
      <c r="AU346" s="29" t="b">
        <f t="shared" si="163"/>
        <v>1</v>
      </c>
      <c r="AV346" s="29" t="b">
        <f t="shared" si="164"/>
        <v>1</v>
      </c>
      <c r="AW346" s="29" t="s">
        <v>3312</v>
      </c>
      <c r="AX346" s="29" t="s">
        <v>3901</v>
      </c>
      <c r="AY346" s="29" t="s">
        <v>3310</v>
      </c>
    </row>
    <row r="347" spans="1:51" ht="45" customHeight="1" x14ac:dyDescent="0.25">
      <c r="A347" s="29">
        <f t="shared" si="165"/>
        <v>345</v>
      </c>
      <c r="B347" s="9">
        <v>1</v>
      </c>
      <c r="C347" s="10" t="s">
        <v>54</v>
      </c>
      <c r="D347" s="10">
        <v>0.2</v>
      </c>
      <c r="E347" s="10" t="s">
        <v>20</v>
      </c>
      <c r="F347" s="10"/>
      <c r="G347" s="10">
        <v>1</v>
      </c>
      <c r="H347" s="11" t="s">
        <v>3222</v>
      </c>
      <c r="I347" s="10">
        <f t="shared" si="146"/>
        <v>1</v>
      </c>
      <c r="J347" s="10" t="str">
        <f t="shared" si="147"/>
        <v>morfine</v>
      </c>
      <c r="K347" s="10">
        <f t="shared" si="170"/>
        <v>0.2</v>
      </c>
      <c r="L347" s="12" t="s">
        <v>35</v>
      </c>
      <c r="M347" s="12" t="s">
        <v>20</v>
      </c>
      <c r="N347" s="10">
        <f t="shared" si="168"/>
        <v>12</v>
      </c>
      <c r="O347" s="16">
        <f t="shared" si="169"/>
        <v>1</v>
      </c>
      <c r="P347" s="17">
        <v>0.4</v>
      </c>
      <c r="Q347" s="12" t="s">
        <v>3220</v>
      </c>
      <c r="R347" s="12" t="s">
        <v>85</v>
      </c>
      <c r="S347" s="12" t="s">
        <v>40</v>
      </c>
      <c r="T347" s="15">
        <f t="shared" si="167"/>
        <v>0.2</v>
      </c>
      <c r="U347" s="12">
        <v>11.8</v>
      </c>
      <c r="V347" s="30">
        <v>1</v>
      </c>
      <c r="W347" s="31" t="s">
        <v>54</v>
      </c>
      <c r="X347" s="31">
        <v>0.2</v>
      </c>
      <c r="Y347" s="31" t="s">
        <v>35</v>
      </c>
      <c r="Z347" s="31" t="s">
        <v>20</v>
      </c>
      <c r="AA347" s="31">
        <v>12</v>
      </c>
      <c r="AB347" s="32">
        <v>1</v>
      </c>
      <c r="AC347" s="33">
        <v>0.4</v>
      </c>
      <c r="AD347" s="31" t="s">
        <v>3220</v>
      </c>
      <c r="AE347" s="31" t="s">
        <v>85</v>
      </c>
      <c r="AF347" s="31" t="s">
        <v>40</v>
      </c>
      <c r="AG347" s="31">
        <v>0.2</v>
      </c>
      <c r="AH347" s="31">
        <v>11.8</v>
      </c>
      <c r="AI347" s="29" t="b">
        <f t="shared" si="145"/>
        <v>1</v>
      </c>
      <c r="AJ347" s="29" t="b">
        <f t="shared" si="152"/>
        <v>1</v>
      </c>
      <c r="AK347" s="29" t="b">
        <f t="shared" si="153"/>
        <v>1</v>
      </c>
      <c r="AL347" s="29" t="b">
        <f t="shared" si="154"/>
        <v>1</v>
      </c>
      <c r="AM347" s="29" t="b">
        <f t="shared" si="155"/>
        <v>1</v>
      </c>
      <c r="AN347" s="29" t="b">
        <f t="shared" si="156"/>
        <v>1</v>
      </c>
      <c r="AO347" s="29" t="b">
        <f t="shared" si="157"/>
        <v>1</v>
      </c>
      <c r="AP347" s="29" t="b">
        <f t="shared" si="158"/>
        <v>1</v>
      </c>
      <c r="AQ347" s="29" t="b">
        <f t="shared" si="159"/>
        <v>1</v>
      </c>
      <c r="AR347" s="29" t="b">
        <f t="shared" si="160"/>
        <v>1</v>
      </c>
      <c r="AS347" s="29" t="b">
        <f t="shared" si="161"/>
        <v>1</v>
      </c>
      <c r="AT347" s="29" t="b">
        <f t="shared" si="162"/>
        <v>1</v>
      </c>
      <c r="AU347" s="29" t="b">
        <f t="shared" si="163"/>
        <v>1</v>
      </c>
      <c r="AV347" s="29" t="b">
        <f t="shared" si="164"/>
        <v>1</v>
      </c>
      <c r="AW347" s="29" t="s">
        <v>3313</v>
      </c>
      <c r="AX347" s="29" t="s">
        <v>3902</v>
      </c>
      <c r="AY347" s="29" t="s">
        <v>3310</v>
      </c>
    </row>
    <row r="348" spans="1:51" ht="45" customHeight="1" x14ac:dyDescent="0.25">
      <c r="A348" s="29">
        <f t="shared" si="165"/>
        <v>346</v>
      </c>
      <c r="B348" s="9">
        <v>1</v>
      </c>
      <c r="C348" s="10" t="s">
        <v>54</v>
      </c>
      <c r="D348" s="10">
        <v>0.2</v>
      </c>
      <c r="E348" s="10" t="s">
        <v>20</v>
      </c>
      <c r="F348" s="10">
        <v>24</v>
      </c>
      <c r="G348" s="10"/>
      <c r="H348" s="11" t="s">
        <v>3222</v>
      </c>
      <c r="I348" s="10">
        <f t="shared" si="146"/>
        <v>1</v>
      </c>
      <c r="J348" s="10" t="str">
        <f t="shared" si="147"/>
        <v>morfine</v>
      </c>
      <c r="K348" s="10">
        <f t="shared" si="170"/>
        <v>0.2</v>
      </c>
      <c r="L348" s="12" t="s">
        <v>35</v>
      </c>
      <c r="M348" s="12" t="s">
        <v>20</v>
      </c>
      <c r="N348" s="10">
        <f t="shared" si="168"/>
        <v>24</v>
      </c>
      <c r="O348" s="16">
        <f t="shared" si="169"/>
        <v>0.5</v>
      </c>
      <c r="P348" s="17">
        <v>0.1</v>
      </c>
      <c r="Q348" s="12" t="s">
        <v>3220</v>
      </c>
      <c r="R348" s="12" t="s">
        <v>85</v>
      </c>
      <c r="S348" s="12" t="s">
        <v>39</v>
      </c>
      <c r="T348" s="15">
        <f t="shared" si="167"/>
        <v>0.2</v>
      </c>
      <c r="U348" s="12">
        <v>23.8</v>
      </c>
      <c r="V348" s="30">
        <v>1</v>
      </c>
      <c r="W348" s="31" t="s">
        <v>54</v>
      </c>
      <c r="X348" s="31">
        <v>0.2</v>
      </c>
      <c r="Y348" s="31" t="s">
        <v>35</v>
      </c>
      <c r="Z348" s="31" t="s">
        <v>20</v>
      </c>
      <c r="AA348" s="31">
        <v>24</v>
      </c>
      <c r="AB348" s="32">
        <v>0.5</v>
      </c>
      <c r="AC348" s="33">
        <v>0.1</v>
      </c>
      <c r="AD348" s="31" t="s">
        <v>3220</v>
      </c>
      <c r="AE348" s="31" t="s">
        <v>85</v>
      </c>
      <c r="AF348" s="31" t="s">
        <v>39</v>
      </c>
      <c r="AG348" s="31">
        <v>0.2</v>
      </c>
      <c r="AH348" s="31">
        <v>23.8</v>
      </c>
      <c r="AI348" s="29" t="b">
        <f t="shared" si="145"/>
        <v>1</v>
      </c>
      <c r="AJ348" s="29" t="b">
        <f t="shared" si="152"/>
        <v>1</v>
      </c>
      <c r="AK348" s="29" t="b">
        <f t="shared" si="153"/>
        <v>1</v>
      </c>
      <c r="AL348" s="29" t="b">
        <f t="shared" si="154"/>
        <v>1</v>
      </c>
      <c r="AM348" s="29" t="b">
        <f t="shared" si="155"/>
        <v>1</v>
      </c>
      <c r="AN348" s="29" t="b">
        <f t="shared" si="156"/>
        <v>1</v>
      </c>
      <c r="AO348" s="29" t="b">
        <f t="shared" si="157"/>
        <v>1</v>
      </c>
      <c r="AP348" s="29" t="b">
        <f t="shared" si="158"/>
        <v>1</v>
      </c>
      <c r="AQ348" s="29" t="b">
        <f t="shared" si="159"/>
        <v>1</v>
      </c>
      <c r="AR348" s="29" t="b">
        <f t="shared" si="160"/>
        <v>1</v>
      </c>
      <c r="AS348" s="29" t="b">
        <f t="shared" si="161"/>
        <v>1</v>
      </c>
      <c r="AT348" s="29" t="b">
        <f t="shared" si="162"/>
        <v>1</v>
      </c>
      <c r="AU348" s="29" t="b">
        <f t="shared" si="163"/>
        <v>1</v>
      </c>
      <c r="AV348" s="29" t="b">
        <f t="shared" si="164"/>
        <v>1</v>
      </c>
      <c r="AW348" s="29" t="s">
        <v>3314</v>
      </c>
      <c r="AX348" s="29" t="s">
        <v>3903</v>
      </c>
      <c r="AY348" s="29" t="s">
        <v>3310</v>
      </c>
    </row>
    <row r="349" spans="1:51" ht="45" customHeight="1" x14ac:dyDescent="0.25">
      <c r="A349" s="29">
        <f t="shared" si="165"/>
        <v>347</v>
      </c>
      <c r="B349" s="9">
        <v>1</v>
      </c>
      <c r="C349" s="10" t="s">
        <v>54</v>
      </c>
      <c r="D349" s="10">
        <v>0.2</v>
      </c>
      <c r="E349" s="10" t="s">
        <v>20</v>
      </c>
      <c r="F349" s="10">
        <v>24</v>
      </c>
      <c r="G349" s="10">
        <v>1</v>
      </c>
      <c r="H349" s="11" t="s">
        <v>3222</v>
      </c>
      <c r="I349" s="10">
        <f t="shared" si="146"/>
        <v>1</v>
      </c>
      <c r="J349" s="10" t="str">
        <f t="shared" si="147"/>
        <v>morfine</v>
      </c>
      <c r="K349" s="10">
        <f t="shared" si="170"/>
        <v>0.2</v>
      </c>
      <c r="L349" s="12" t="s">
        <v>35</v>
      </c>
      <c r="M349" s="12" t="s">
        <v>20</v>
      </c>
      <c r="N349" s="10">
        <f t="shared" si="168"/>
        <v>24</v>
      </c>
      <c r="O349" s="16">
        <f t="shared" si="169"/>
        <v>1</v>
      </c>
      <c r="P349" s="17">
        <v>0.2</v>
      </c>
      <c r="Q349" s="12" t="s">
        <v>3220</v>
      </c>
      <c r="R349" s="12" t="s">
        <v>85</v>
      </c>
      <c r="S349" s="12" t="s">
        <v>38</v>
      </c>
      <c r="T349" s="15">
        <f t="shared" si="167"/>
        <v>0.2</v>
      </c>
      <c r="U349" s="12">
        <v>23.8</v>
      </c>
      <c r="V349" s="30">
        <v>1</v>
      </c>
      <c r="W349" s="31" t="s">
        <v>54</v>
      </c>
      <c r="X349" s="31">
        <v>0.2</v>
      </c>
      <c r="Y349" s="31" t="s">
        <v>35</v>
      </c>
      <c r="Z349" s="31" t="s">
        <v>20</v>
      </c>
      <c r="AA349" s="31">
        <v>24</v>
      </c>
      <c r="AB349" s="32">
        <v>1</v>
      </c>
      <c r="AC349" s="33">
        <v>0.2</v>
      </c>
      <c r="AD349" s="31" t="s">
        <v>3220</v>
      </c>
      <c r="AE349" s="31" t="s">
        <v>85</v>
      </c>
      <c r="AF349" s="31" t="s">
        <v>38</v>
      </c>
      <c r="AG349" s="31">
        <v>0.2</v>
      </c>
      <c r="AH349" s="31">
        <v>23.8</v>
      </c>
      <c r="AI349" s="29" t="b">
        <f t="shared" si="145"/>
        <v>1</v>
      </c>
      <c r="AJ349" s="29" t="b">
        <f t="shared" si="152"/>
        <v>1</v>
      </c>
      <c r="AK349" s="29" t="b">
        <f t="shared" si="153"/>
        <v>1</v>
      </c>
      <c r="AL349" s="29" t="b">
        <f t="shared" si="154"/>
        <v>1</v>
      </c>
      <c r="AM349" s="29" t="b">
        <f t="shared" si="155"/>
        <v>1</v>
      </c>
      <c r="AN349" s="29" t="b">
        <f t="shared" si="156"/>
        <v>1</v>
      </c>
      <c r="AO349" s="29" t="b">
        <f t="shared" si="157"/>
        <v>1</v>
      </c>
      <c r="AP349" s="29" t="b">
        <f t="shared" si="158"/>
        <v>1</v>
      </c>
      <c r="AQ349" s="29" t="b">
        <f t="shared" si="159"/>
        <v>1</v>
      </c>
      <c r="AR349" s="29" t="b">
        <f t="shared" si="160"/>
        <v>1</v>
      </c>
      <c r="AS349" s="29" t="b">
        <f t="shared" si="161"/>
        <v>1</v>
      </c>
      <c r="AT349" s="29" t="b">
        <f t="shared" si="162"/>
        <v>1</v>
      </c>
      <c r="AU349" s="29" t="b">
        <f t="shared" si="163"/>
        <v>1</v>
      </c>
      <c r="AV349" s="29" t="b">
        <f t="shared" si="164"/>
        <v>1</v>
      </c>
      <c r="AW349" s="29" t="s">
        <v>3315</v>
      </c>
      <c r="AX349" s="29" t="s">
        <v>3904</v>
      </c>
      <c r="AY349" s="29" t="s">
        <v>3310</v>
      </c>
    </row>
    <row r="350" spans="1:51" ht="45" customHeight="1" x14ac:dyDescent="0.25">
      <c r="A350" s="29">
        <f t="shared" si="165"/>
        <v>348</v>
      </c>
      <c r="B350" s="9">
        <v>1</v>
      </c>
      <c r="C350" s="10" t="s">
        <v>54</v>
      </c>
      <c r="D350" s="10"/>
      <c r="E350" s="10" t="s">
        <v>20</v>
      </c>
      <c r="F350" s="10"/>
      <c r="G350" s="10"/>
      <c r="H350" s="11">
        <v>0.1</v>
      </c>
      <c r="I350" s="10">
        <f t="shared" si="146"/>
        <v>1</v>
      </c>
      <c r="J350" s="10" t="str">
        <f t="shared" si="147"/>
        <v>morfine</v>
      </c>
      <c r="K350" s="10">
        <v>0.1</v>
      </c>
      <c r="L350" s="12" t="s">
        <v>35</v>
      </c>
      <c r="M350" s="12" t="s">
        <v>20</v>
      </c>
      <c r="N350" s="10">
        <f t="shared" si="168"/>
        <v>12</v>
      </c>
      <c r="O350" s="16">
        <f t="shared" si="169"/>
        <v>0.5</v>
      </c>
      <c r="P350" s="17">
        <v>0.1</v>
      </c>
      <c r="Q350" s="12" t="s">
        <v>3220</v>
      </c>
      <c r="R350" s="12" t="s">
        <v>85</v>
      </c>
      <c r="S350" s="12" t="s">
        <v>38</v>
      </c>
      <c r="T350" s="15">
        <f t="shared" si="167"/>
        <v>0.1</v>
      </c>
      <c r="U350" s="12">
        <v>11.9</v>
      </c>
      <c r="V350" s="30">
        <v>1</v>
      </c>
      <c r="W350" s="31" t="s">
        <v>54</v>
      </c>
      <c r="X350" s="31">
        <v>0.01</v>
      </c>
      <c r="Y350" s="31" t="s">
        <v>35</v>
      </c>
      <c r="Z350" s="31" t="s">
        <v>20</v>
      </c>
      <c r="AA350" s="31">
        <v>12</v>
      </c>
      <c r="AB350" s="32">
        <v>0.5</v>
      </c>
      <c r="AC350" s="33">
        <v>0.01</v>
      </c>
      <c r="AD350" s="31" t="s">
        <v>3220</v>
      </c>
      <c r="AE350" s="31" t="s">
        <v>85</v>
      </c>
      <c r="AF350" s="31" t="s">
        <v>38</v>
      </c>
      <c r="AG350" s="31">
        <v>0.01</v>
      </c>
      <c r="AH350" s="31">
        <v>11.99</v>
      </c>
      <c r="AI350" s="29" t="b">
        <f t="shared" si="145"/>
        <v>0</v>
      </c>
      <c r="AJ350" s="29" t="b">
        <f t="shared" si="152"/>
        <v>1</v>
      </c>
      <c r="AK350" s="29" t="b">
        <f t="shared" si="153"/>
        <v>1</v>
      </c>
      <c r="AL350" s="29" t="b">
        <f t="shared" si="154"/>
        <v>0</v>
      </c>
      <c r="AM350" s="29" t="b">
        <f t="shared" si="155"/>
        <v>1</v>
      </c>
      <c r="AN350" s="29" t="b">
        <f t="shared" si="156"/>
        <v>1</v>
      </c>
      <c r="AO350" s="29" t="b">
        <f t="shared" si="157"/>
        <v>1</v>
      </c>
      <c r="AP350" s="29" t="b">
        <f t="shared" si="158"/>
        <v>1</v>
      </c>
      <c r="AQ350" s="29" t="b">
        <f t="shared" si="159"/>
        <v>0</v>
      </c>
      <c r="AR350" s="29" t="b">
        <f t="shared" si="160"/>
        <v>1</v>
      </c>
      <c r="AS350" s="29" t="b">
        <f t="shared" si="161"/>
        <v>1</v>
      </c>
      <c r="AT350" s="29" t="b">
        <f t="shared" si="162"/>
        <v>1</v>
      </c>
      <c r="AU350" s="29" t="b">
        <f t="shared" si="163"/>
        <v>0</v>
      </c>
      <c r="AV350" s="29" t="b">
        <f t="shared" si="164"/>
        <v>0</v>
      </c>
      <c r="AW350" s="29" t="s">
        <v>3905</v>
      </c>
      <c r="AX350" s="29" t="s">
        <v>3906</v>
      </c>
      <c r="AY350" s="29" t="s">
        <v>3899</v>
      </c>
    </row>
    <row r="351" spans="1:51" ht="45" customHeight="1" x14ac:dyDescent="0.25">
      <c r="A351" s="29">
        <f t="shared" si="165"/>
        <v>349</v>
      </c>
      <c r="B351" s="9">
        <v>1</v>
      </c>
      <c r="C351" s="10" t="s">
        <v>54</v>
      </c>
      <c r="D351" s="10"/>
      <c r="E351" s="10"/>
      <c r="F351" s="10">
        <v>24</v>
      </c>
      <c r="G351" s="10"/>
      <c r="H351" s="11">
        <v>0.05</v>
      </c>
      <c r="I351" s="10">
        <f t="shared" si="146"/>
        <v>1</v>
      </c>
      <c r="J351" s="10" t="str">
        <f t="shared" si="147"/>
        <v>morfine</v>
      </c>
      <c r="K351" s="10">
        <v>0.05</v>
      </c>
      <c r="L351" s="12" t="s">
        <v>35</v>
      </c>
      <c r="M351" s="12" t="s">
        <v>36</v>
      </c>
      <c r="N351" s="10">
        <f t="shared" si="168"/>
        <v>24</v>
      </c>
      <c r="O351" s="16">
        <f t="shared" si="169"/>
        <v>0.5</v>
      </c>
      <c r="P351" s="17">
        <v>2.5000000000000001E-2</v>
      </c>
      <c r="Q351" s="12" t="s">
        <v>3220</v>
      </c>
      <c r="R351" s="12" t="s">
        <v>85</v>
      </c>
      <c r="S351" s="12" t="s">
        <v>39</v>
      </c>
      <c r="T351" s="15">
        <f t="shared" si="167"/>
        <v>0.05</v>
      </c>
      <c r="U351" s="12">
        <v>23.95</v>
      </c>
      <c r="V351" s="30">
        <v>1</v>
      </c>
      <c r="W351" s="31" t="s">
        <v>54</v>
      </c>
      <c r="X351" s="31">
        <v>0.01</v>
      </c>
      <c r="Y351" s="31" t="s">
        <v>35</v>
      </c>
      <c r="Z351" s="31" t="s">
        <v>36</v>
      </c>
      <c r="AA351" s="31">
        <v>24</v>
      </c>
      <c r="AB351" s="32">
        <v>0.5</v>
      </c>
      <c r="AC351" s="33">
        <v>5.0000000000000001E-3</v>
      </c>
      <c r="AD351" s="31" t="s">
        <v>3220</v>
      </c>
      <c r="AE351" s="31" t="s">
        <v>85</v>
      </c>
      <c r="AF351" s="31" t="s">
        <v>39</v>
      </c>
      <c r="AG351" s="31">
        <v>0.01</v>
      </c>
      <c r="AH351" s="31">
        <v>23.99</v>
      </c>
      <c r="AI351" s="29" t="b">
        <f t="shared" si="145"/>
        <v>0</v>
      </c>
      <c r="AJ351" s="29" t="b">
        <f t="shared" si="152"/>
        <v>1</v>
      </c>
      <c r="AK351" s="29" t="b">
        <f t="shared" si="153"/>
        <v>1</v>
      </c>
      <c r="AL351" s="29" t="b">
        <f t="shared" si="154"/>
        <v>0</v>
      </c>
      <c r="AM351" s="29" t="b">
        <f t="shared" si="155"/>
        <v>1</v>
      </c>
      <c r="AN351" s="29" t="b">
        <f t="shared" si="156"/>
        <v>1</v>
      </c>
      <c r="AO351" s="29" t="b">
        <f t="shared" si="157"/>
        <v>1</v>
      </c>
      <c r="AP351" s="29" t="b">
        <f t="shared" si="158"/>
        <v>1</v>
      </c>
      <c r="AQ351" s="29" t="b">
        <f t="shared" si="159"/>
        <v>0</v>
      </c>
      <c r="AR351" s="29" t="b">
        <f t="shared" si="160"/>
        <v>1</v>
      </c>
      <c r="AS351" s="29" t="b">
        <f t="shared" si="161"/>
        <v>1</v>
      </c>
      <c r="AT351" s="29" t="b">
        <f t="shared" si="162"/>
        <v>1</v>
      </c>
      <c r="AU351" s="29" t="b">
        <f t="shared" si="163"/>
        <v>0</v>
      </c>
      <c r="AV351" s="29" t="b">
        <f t="shared" si="164"/>
        <v>0</v>
      </c>
      <c r="AW351" s="29" t="s">
        <v>3907</v>
      </c>
      <c r="AX351" s="29" t="s">
        <v>3908</v>
      </c>
      <c r="AY351" s="29" t="s">
        <v>3899</v>
      </c>
    </row>
    <row r="352" spans="1:51" ht="45" customHeight="1" x14ac:dyDescent="0.25">
      <c r="A352" s="29">
        <f t="shared" si="165"/>
        <v>350</v>
      </c>
      <c r="B352" s="9">
        <v>1</v>
      </c>
      <c r="C352" s="10" t="s">
        <v>54</v>
      </c>
      <c r="D352" s="10"/>
      <c r="E352" s="10"/>
      <c r="F352" s="10"/>
      <c r="G352" s="10">
        <v>1</v>
      </c>
      <c r="H352" s="11">
        <v>0.2</v>
      </c>
      <c r="I352" s="10">
        <f t="shared" si="146"/>
        <v>1</v>
      </c>
      <c r="J352" s="10" t="str">
        <f t="shared" si="147"/>
        <v>morfine</v>
      </c>
      <c r="K352" s="10">
        <v>0.2</v>
      </c>
      <c r="L352" s="12" t="s">
        <v>35</v>
      </c>
      <c r="M352" s="12" t="s">
        <v>36</v>
      </c>
      <c r="N352" s="10">
        <f t="shared" si="168"/>
        <v>12</v>
      </c>
      <c r="O352" s="16">
        <f t="shared" si="169"/>
        <v>1</v>
      </c>
      <c r="P352" s="17">
        <v>0.4</v>
      </c>
      <c r="Q352" s="12" t="s">
        <v>3220</v>
      </c>
      <c r="R352" s="12" t="s">
        <v>85</v>
      </c>
      <c r="S352" s="12" t="s">
        <v>40</v>
      </c>
      <c r="T352" s="15">
        <f t="shared" si="167"/>
        <v>0.2</v>
      </c>
      <c r="U352" s="12">
        <v>11.8</v>
      </c>
      <c r="V352" s="30">
        <v>1</v>
      </c>
      <c r="W352" s="31" t="s">
        <v>54</v>
      </c>
      <c r="X352" s="31">
        <v>0.01</v>
      </c>
      <c r="Y352" s="31" t="s">
        <v>35</v>
      </c>
      <c r="Z352" s="31" t="s">
        <v>36</v>
      </c>
      <c r="AA352" s="31">
        <v>12</v>
      </c>
      <c r="AB352" s="32">
        <v>1</v>
      </c>
      <c r="AC352" s="33">
        <v>0.02</v>
      </c>
      <c r="AD352" s="31" t="s">
        <v>3220</v>
      </c>
      <c r="AE352" s="31" t="s">
        <v>85</v>
      </c>
      <c r="AF352" s="31" t="s">
        <v>40</v>
      </c>
      <c r="AG352" s="31">
        <v>0.01</v>
      </c>
      <c r="AH352" s="31">
        <v>11.99</v>
      </c>
      <c r="AI352" s="29" t="b">
        <f t="shared" si="145"/>
        <v>0</v>
      </c>
      <c r="AJ352" s="29" t="b">
        <f t="shared" si="152"/>
        <v>1</v>
      </c>
      <c r="AK352" s="29" t="b">
        <f t="shared" si="153"/>
        <v>1</v>
      </c>
      <c r="AL352" s="29" t="b">
        <f t="shared" si="154"/>
        <v>0</v>
      </c>
      <c r="AM352" s="29" t="b">
        <f t="shared" si="155"/>
        <v>1</v>
      </c>
      <c r="AN352" s="29" t="b">
        <f t="shared" si="156"/>
        <v>1</v>
      </c>
      <c r="AO352" s="29" t="b">
        <f t="shared" si="157"/>
        <v>1</v>
      </c>
      <c r="AP352" s="29" t="b">
        <f t="shared" si="158"/>
        <v>1</v>
      </c>
      <c r="AQ352" s="29" t="b">
        <f t="shared" si="159"/>
        <v>0</v>
      </c>
      <c r="AR352" s="29" t="b">
        <f t="shared" si="160"/>
        <v>1</v>
      </c>
      <c r="AS352" s="29" t="b">
        <f t="shared" si="161"/>
        <v>1</v>
      </c>
      <c r="AT352" s="29" t="b">
        <f t="shared" si="162"/>
        <v>1</v>
      </c>
      <c r="AU352" s="29" t="b">
        <f t="shared" si="163"/>
        <v>0</v>
      </c>
      <c r="AV352" s="29" t="b">
        <f t="shared" si="164"/>
        <v>0</v>
      </c>
      <c r="AW352" s="29" t="s">
        <v>3909</v>
      </c>
      <c r="AX352" s="29" t="s">
        <v>3910</v>
      </c>
      <c r="AY352" s="29" t="s">
        <v>3899</v>
      </c>
    </row>
    <row r="353" spans="1:51" ht="45" customHeight="1" x14ac:dyDescent="0.25">
      <c r="A353" s="29">
        <f t="shared" si="165"/>
        <v>351</v>
      </c>
      <c r="B353" s="9">
        <v>1</v>
      </c>
      <c r="C353" s="10" t="s">
        <v>54</v>
      </c>
      <c r="D353" s="10">
        <v>0.2</v>
      </c>
      <c r="E353" s="10"/>
      <c r="F353" s="10">
        <v>24</v>
      </c>
      <c r="G353" s="10"/>
      <c r="H353" s="11" t="s">
        <v>3222</v>
      </c>
      <c r="I353" s="10">
        <f t="shared" si="146"/>
        <v>1</v>
      </c>
      <c r="J353" s="10" t="str">
        <f t="shared" si="147"/>
        <v>morfine</v>
      </c>
      <c r="K353" s="10">
        <f t="shared" si="170"/>
        <v>0.2</v>
      </c>
      <c r="L353" s="12" t="s">
        <v>35</v>
      </c>
      <c r="M353" s="12" t="s">
        <v>36</v>
      </c>
      <c r="N353" s="10">
        <f t="shared" si="168"/>
        <v>24</v>
      </c>
      <c r="O353" s="16">
        <f t="shared" si="169"/>
        <v>0.5</v>
      </c>
      <c r="P353" s="17">
        <v>0.1</v>
      </c>
      <c r="Q353" s="12" t="s">
        <v>3220</v>
      </c>
      <c r="R353" s="12" t="s">
        <v>85</v>
      </c>
      <c r="S353" s="12" t="s">
        <v>39</v>
      </c>
      <c r="T353" s="15">
        <f t="shared" si="167"/>
        <v>0.2</v>
      </c>
      <c r="U353" s="12">
        <v>23.8</v>
      </c>
      <c r="V353" s="30">
        <v>1</v>
      </c>
      <c r="W353" s="31" t="s">
        <v>54</v>
      </c>
      <c r="X353" s="31">
        <v>0.2</v>
      </c>
      <c r="Y353" s="31" t="s">
        <v>35</v>
      </c>
      <c r="Z353" s="31" t="s">
        <v>36</v>
      </c>
      <c r="AA353" s="31">
        <v>24</v>
      </c>
      <c r="AB353" s="32">
        <v>0.5</v>
      </c>
      <c r="AC353" s="33">
        <v>0.1</v>
      </c>
      <c r="AD353" s="31" t="s">
        <v>3220</v>
      </c>
      <c r="AE353" s="31" t="s">
        <v>85</v>
      </c>
      <c r="AF353" s="31" t="s">
        <v>39</v>
      </c>
      <c r="AG353" s="31">
        <v>0.2</v>
      </c>
      <c r="AH353" s="31">
        <v>23.8</v>
      </c>
      <c r="AI353" s="29" t="b">
        <f t="shared" si="145"/>
        <v>1</v>
      </c>
      <c r="AJ353" s="29" t="b">
        <f t="shared" si="152"/>
        <v>1</v>
      </c>
      <c r="AK353" s="29" t="b">
        <f t="shared" si="153"/>
        <v>1</v>
      </c>
      <c r="AL353" s="29" t="b">
        <f t="shared" si="154"/>
        <v>1</v>
      </c>
      <c r="AM353" s="29" t="b">
        <f t="shared" si="155"/>
        <v>1</v>
      </c>
      <c r="AN353" s="29" t="b">
        <f t="shared" si="156"/>
        <v>1</v>
      </c>
      <c r="AO353" s="29" t="b">
        <f t="shared" si="157"/>
        <v>1</v>
      </c>
      <c r="AP353" s="29" t="b">
        <f t="shared" si="158"/>
        <v>1</v>
      </c>
      <c r="AQ353" s="29" t="b">
        <f t="shared" si="159"/>
        <v>1</v>
      </c>
      <c r="AR353" s="29" t="b">
        <f t="shared" si="160"/>
        <v>1</v>
      </c>
      <c r="AS353" s="29" t="b">
        <f t="shared" si="161"/>
        <v>1</v>
      </c>
      <c r="AT353" s="29" t="b">
        <f t="shared" si="162"/>
        <v>1</v>
      </c>
      <c r="AU353" s="29" t="b">
        <f t="shared" si="163"/>
        <v>1</v>
      </c>
      <c r="AV353" s="29" t="b">
        <f t="shared" si="164"/>
        <v>1</v>
      </c>
      <c r="AW353" s="29" t="s">
        <v>3317</v>
      </c>
      <c r="AX353" s="29" t="s">
        <v>3911</v>
      </c>
      <c r="AY353" s="29" t="s">
        <v>3310</v>
      </c>
    </row>
    <row r="354" spans="1:51" ht="45" customHeight="1" x14ac:dyDescent="0.25">
      <c r="A354" s="29">
        <f t="shared" si="165"/>
        <v>352</v>
      </c>
      <c r="B354" s="9">
        <v>1</v>
      </c>
      <c r="C354" s="10" t="s">
        <v>54</v>
      </c>
      <c r="D354" s="10">
        <v>0.2</v>
      </c>
      <c r="E354" s="10"/>
      <c r="F354" s="10"/>
      <c r="G354" s="10">
        <v>1</v>
      </c>
      <c r="H354" s="11" t="s">
        <v>3222</v>
      </c>
      <c r="I354" s="10">
        <f t="shared" si="146"/>
        <v>1</v>
      </c>
      <c r="J354" s="10" t="str">
        <f t="shared" si="147"/>
        <v>morfine</v>
      </c>
      <c r="K354" s="10">
        <f t="shared" si="170"/>
        <v>0.2</v>
      </c>
      <c r="L354" s="12" t="s">
        <v>35</v>
      </c>
      <c r="M354" s="12" t="s">
        <v>36</v>
      </c>
      <c r="N354" s="10">
        <f t="shared" si="168"/>
        <v>12</v>
      </c>
      <c r="O354" s="16">
        <f t="shared" si="169"/>
        <v>1</v>
      </c>
      <c r="P354" s="17">
        <v>0.4</v>
      </c>
      <c r="Q354" s="12" t="s">
        <v>3220</v>
      </c>
      <c r="R354" s="12" t="s">
        <v>85</v>
      </c>
      <c r="S354" s="12" t="s">
        <v>40</v>
      </c>
      <c r="T354" s="15">
        <f t="shared" si="167"/>
        <v>0.2</v>
      </c>
      <c r="U354" s="12">
        <v>11.8</v>
      </c>
      <c r="V354" s="30">
        <v>1</v>
      </c>
      <c r="W354" s="31" t="s">
        <v>54</v>
      </c>
      <c r="X354" s="31">
        <v>0.2</v>
      </c>
      <c r="Y354" s="31" t="s">
        <v>35</v>
      </c>
      <c r="Z354" s="31" t="s">
        <v>36</v>
      </c>
      <c r="AA354" s="31">
        <v>12</v>
      </c>
      <c r="AB354" s="32">
        <v>1</v>
      </c>
      <c r="AC354" s="33">
        <v>0.4</v>
      </c>
      <c r="AD354" s="31" t="s">
        <v>3220</v>
      </c>
      <c r="AE354" s="31" t="s">
        <v>85</v>
      </c>
      <c r="AF354" s="31" t="s">
        <v>40</v>
      </c>
      <c r="AG354" s="31">
        <v>0.2</v>
      </c>
      <c r="AH354" s="31">
        <v>11.8</v>
      </c>
      <c r="AI354" s="29" t="b">
        <f t="shared" si="145"/>
        <v>1</v>
      </c>
      <c r="AJ354" s="29" t="b">
        <f t="shared" si="152"/>
        <v>1</v>
      </c>
      <c r="AK354" s="29" t="b">
        <f t="shared" si="153"/>
        <v>1</v>
      </c>
      <c r="AL354" s="29" t="b">
        <f t="shared" si="154"/>
        <v>1</v>
      </c>
      <c r="AM354" s="29" t="b">
        <f t="shared" si="155"/>
        <v>1</v>
      </c>
      <c r="AN354" s="29" t="b">
        <f t="shared" si="156"/>
        <v>1</v>
      </c>
      <c r="AO354" s="29" t="b">
        <f t="shared" si="157"/>
        <v>1</v>
      </c>
      <c r="AP354" s="29" t="b">
        <f t="shared" si="158"/>
        <v>1</v>
      </c>
      <c r="AQ354" s="29" t="b">
        <f t="shared" si="159"/>
        <v>1</v>
      </c>
      <c r="AR354" s="29" t="b">
        <f t="shared" si="160"/>
        <v>1</v>
      </c>
      <c r="AS354" s="29" t="b">
        <f t="shared" si="161"/>
        <v>1</v>
      </c>
      <c r="AT354" s="29" t="b">
        <f t="shared" si="162"/>
        <v>1</v>
      </c>
      <c r="AU354" s="29" t="b">
        <f t="shared" si="163"/>
        <v>1</v>
      </c>
      <c r="AV354" s="29" t="b">
        <f t="shared" si="164"/>
        <v>1</v>
      </c>
      <c r="AW354" s="29" t="s">
        <v>3316</v>
      </c>
      <c r="AX354" s="29" t="s">
        <v>3912</v>
      </c>
      <c r="AY354" s="29" t="s">
        <v>3310</v>
      </c>
    </row>
    <row r="355" spans="1:51" ht="45" customHeight="1" x14ac:dyDescent="0.25">
      <c r="A355" s="29">
        <f t="shared" si="165"/>
        <v>353</v>
      </c>
      <c r="B355" s="9">
        <v>1</v>
      </c>
      <c r="C355" s="10" t="s">
        <v>54</v>
      </c>
      <c r="D355" s="10">
        <v>0.2</v>
      </c>
      <c r="E355" s="10"/>
      <c r="F355" s="10">
        <v>24</v>
      </c>
      <c r="G355" s="10">
        <v>1</v>
      </c>
      <c r="H355" s="11" t="s">
        <v>3222</v>
      </c>
      <c r="I355" s="10">
        <f t="shared" si="146"/>
        <v>1</v>
      </c>
      <c r="J355" s="10" t="str">
        <f t="shared" si="147"/>
        <v>morfine</v>
      </c>
      <c r="K355" s="10">
        <f t="shared" si="170"/>
        <v>0.2</v>
      </c>
      <c r="L355" s="12" t="s">
        <v>35</v>
      </c>
      <c r="M355" s="12" t="s">
        <v>36</v>
      </c>
      <c r="N355" s="10">
        <f t="shared" si="168"/>
        <v>24</v>
      </c>
      <c r="O355" s="16">
        <f t="shared" si="169"/>
        <v>1</v>
      </c>
      <c r="P355" s="17">
        <v>0.2</v>
      </c>
      <c r="Q355" s="12" t="s">
        <v>3220</v>
      </c>
      <c r="R355" s="12" t="s">
        <v>85</v>
      </c>
      <c r="S355" s="12" t="s">
        <v>38</v>
      </c>
      <c r="T355" s="15">
        <f t="shared" si="167"/>
        <v>0.2</v>
      </c>
      <c r="U355" s="12">
        <v>23.8</v>
      </c>
      <c r="V355" s="30">
        <v>1</v>
      </c>
      <c r="W355" s="31" t="s">
        <v>54</v>
      </c>
      <c r="X355" s="31">
        <v>0.2</v>
      </c>
      <c r="Y355" s="31" t="s">
        <v>35</v>
      </c>
      <c r="Z355" s="31" t="s">
        <v>36</v>
      </c>
      <c r="AA355" s="31">
        <v>24</v>
      </c>
      <c r="AB355" s="32">
        <v>1</v>
      </c>
      <c r="AC355" s="33">
        <v>0.2</v>
      </c>
      <c r="AD355" s="31" t="s">
        <v>3220</v>
      </c>
      <c r="AE355" s="31" t="s">
        <v>85</v>
      </c>
      <c r="AF355" s="31" t="s">
        <v>38</v>
      </c>
      <c r="AG355" s="31">
        <v>0.2</v>
      </c>
      <c r="AH355" s="31">
        <v>23.8</v>
      </c>
      <c r="AI355" s="29" t="b">
        <f t="shared" si="145"/>
        <v>1</v>
      </c>
      <c r="AJ355" s="29" t="b">
        <f t="shared" si="152"/>
        <v>1</v>
      </c>
      <c r="AK355" s="29" t="b">
        <f t="shared" si="153"/>
        <v>1</v>
      </c>
      <c r="AL355" s="29" t="b">
        <f t="shared" si="154"/>
        <v>1</v>
      </c>
      <c r="AM355" s="29" t="b">
        <f t="shared" si="155"/>
        <v>1</v>
      </c>
      <c r="AN355" s="29" t="b">
        <f t="shared" si="156"/>
        <v>1</v>
      </c>
      <c r="AO355" s="29" t="b">
        <f t="shared" si="157"/>
        <v>1</v>
      </c>
      <c r="AP355" s="29" t="b">
        <f t="shared" si="158"/>
        <v>1</v>
      </c>
      <c r="AQ355" s="29" t="b">
        <f t="shared" si="159"/>
        <v>1</v>
      </c>
      <c r="AR355" s="29" t="b">
        <f t="shared" si="160"/>
        <v>1</v>
      </c>
      <c r="AS355" s="29" t="b">
        <f t="shared" si="161"/>
        <v>1</v>
      </c>
      <c r="AT355" s="29" t="b">
        <f t="shared" si="162"/>
        <v>1</v>
      </c>
      <c r="AU355" s="29" t="b">
        <f t="shared" si="163"/>
        <v>1</v>
      </c>
      <c r="AV355" s="29" t="b">
        <f t="shared" si="164"/>
        <v>1</v>
      </c>
      <c r="AW355" s="29" t="s">
        <v>3318</v>
      </c>
      <c r="AX355" s="29" t="s">
        <v>3913</v>
      </c>
      <c r="AY355" s="29" t="s">
        <v>3310</v>
      </c>
    </row>
    <row r="356" spans="1:51" ht="45" customHeight="1" x14ac:dyDescent="0.25">
      <c r="A356" s="29">
        <f t="shared" si="165"/>
        <v>354</v>
      </c>
      <c r="B356" s="9">
        <v>1</v>
      </c>
      <c r="C356" s="10" t="s">
        <v>54</v>
      </c>
      <c r="D356" s="10"/>
      <c r="E356" s="10" t="s">
        <v>20</v>
      </c>
      <c r="F356" s="10">
        <v>24</v>
      </c>
      <c r="G356" s="10"/>
      <c r="H356" s="11">
        <v>0.05</v>
      </c>
      <c r="I356" s="10">
        <f t="shared" si="146"/>
        <v>1</v>
      </c>
      <c r="J356" s="10" t="str">
        <f t="shared" si="147"/>
        <v>morfine</v>
      </c>
      <c r="K356" s="10">
        <v>0.05</v>
      </c>
      <c r="L356" s="12" t="s">
        <v>35</v>
      </c>
      <c r="M356" s="12" t="s">
        <v>20</v>
      </c>
      <c r="N356" s="10">
        <f t="shared" si="168"/>
        <v>24</v>
      </c>
      <c r="O356" s="16">
        <f t="shared" si="169"/>
        <v>0.5</v>
      </c>
      <c r="P356" s="17">
        <v>2.5000000000000001E-2</v>
      </c>
      <c r="Q356" s="12" t="s">
        <v>3220</v>
      </c>
      <c r="R356" s="12" t="s">
        <v>85</v>
      </c>
      <c r="S356" s="12" t="s">
        <v>39</v>
      </c>
      <c r="T356" s="15">
        <f t="shared" ref="T356:T383" si="171">K356/1</f>
        <v>0.05</v>
      </c>
      <c r="U356" s="12">
        <v>23.95</v>
      </c>
      <c r="V356" s="30">
        <v>1</v>
      </c>
      <c r="W356" s="31" t="s">
        <v>54</v>
      </c>
      <c r="X356" s="31">
        <v>0.01</v>
      </c>
      <c r="Y356" s="31" t="s">
        <v>35</v>
      </c>
      <c r="Z356" s="31" t="s">
        <v>20</v>
      </c>
      <c r="AA356" s="31">
        <v>24</v>
      </c>
      <c r="AB356" s="32">
        <v>0.5</v>
      </c>
      <c r="AC356" s="33">
        <v>5.0000000000000001E-3</v>
      </c>
      <c r="AD356" s="31" t="s">
        <v>3220</v>
      </c>
      <c r="AE356" s="31" t="s">
        <v>85</v>
      </c>
      <c r="AF356" s="31" t="s">
        <v>39</v>
      </c>
      <c r="AG356" s="31">
        <v>0.01</v>
      </c>
      <c r="AH356" s="31">
        <v>23.99</v>
      </c>
      <c r="AI356" s="29" t="b">
        <f t="shared" si="145"/>
        <v>0</v>
      </c>
      <c r="AJ356" s="29" t="b">
        <f t="shared" si="152"/>
        <v>1</v>
      </c>
      <c r="AK356" s="29" t="b">
        <f t="shared" si="153"/>
        <v>1</v>
      </c>
      <c r="AL356" s="29" t="b">
        <f t="shared" si="154"/>
        <v>0</v>
      </c>
      <c r="AM356" s="29" t="b">
        <f t="shared" si="155"/>
        <v>1</v>
      </c>
      <c r="AN356" s="29" t="b">
        <f t="shared" si="156"/>
        <v>1</v>
      </c>
      <c r="AO356" s="29" t="b">
        <f t="shared" si="157"/>
        <v>1</v>
      </c>
      <c r="AP356" s="29" t="b">
        <f t="shared" si="158"/>
        <v>1</v>
      </c>
      <c r="AQ356" s="29" t="b">
        <f t="shared" si="159"/>
        <v>0</v>
      </c>
      <c r="AR356" s="29" t="b">
        <f t="shared" si="160"/>
        <v>1</v>
      </c>
      <c r="AS356" s="29" t="b">
        <f t="shared" si="161"/>
        <v>1</v>
      </c>
      <c r="AT356" s="29" t="b">
        <f t="shared" si="162"/>
        <v>1</v>
      </c>
      <c r="AU356" s="29" t="b">
        <f t="shared" si="163"/>
        <v>0</v>
      </c>
      <c r="AV356" s="29" t="b">
        <f t="shared" si="164"/>
        <v>0</v>
      </c>
      <c r="AW356" s="29" t="s">
        <v>3914</v>
      </c>
      <c r="AX356" s="29" t="s">
        <v>3915</v>
      </c>
      <c r="AY356" s="29" t="s">
        <v>3899</v>
      </c>
    </row>
    <row r="357" spans="1:51" ht="45" customHeight="1" x14ac:dyDescent="0.25">
      <c r="A357" s="29">
        <f t="shared" si="165"/>
        <v>355</v>
      </c>
      <c r="B357" s="9">
        <v>1</v>
      </c>
      <c r="C357" s="10" t="s">
        <v>54</v>
      </c>
      <c r="D357" s="10"/>
      <c r="E357" s="10" t="s">
        <v>20</v>
      </c>
      <c r="F357" s="10"/>
      <c r="G357" s="10">
        <v>1</v>
      </c>
      <c r="H357" s="11">
        <v>0.2</v>
      </c>
      <c r="I357" s="10">
        <f t="shared" si="146"/>
        <v>1</v>
      </c>
      <c r="J357" s="10" t="str">
        <f t="shared" si="147"/>
        <v>morfine</v>
      </c>
      <c r="K357" s="10">
        <v>0.2</v>
      </c>
      <c r="L357" s="12" t="s">
        <v>35</v>
      </c>
      <c r="M357" s="12" t="s">
        <v>20</v>
      </c>
      <c r="N357" s="10">
        <f t="shared" si="168"/>
        <v>12</v>
      </c>
      <c r="O357" s="16">
        <f t="shared" si="169"/>
        <v>1</v>
      </c>
      <c r="P357" s="17">
        <v>0.4</v>
      </c>
      <c r="Q357" s="12" t="s">
        <v>3220</v>
      </c>
      <c r="R357" s="12" t="s">
        <v>85</v>
      </c>
      <c r="S357" s="12" t="s">
        <v>40</v>
      </c>
      <c r="T357" s="15">
        <f t="shared" si="171"/>
        <v>0.2</v>
      </c>
      <c r="U357" s="12">
        <v>11.8</v>
      </c>
      <c r="V357" s="30">
        <v>1</v>
      </c>
      <c r="W357" s="31" t="s">
        <v>54</v>
      </c>
      <c r="X357" s="31">
        <v>0.01</v>
      </c>
      <c r="Y357" s="31" t="s">
        <v>35</v>
      </c>
      <c r="Z357" s="31" t="s">
        <v>20</v>
      </c>
      <c r="AA357" s="31">
        <v>12</v>
      </c>
      <c r="AB357" s="32">
        <v>1</v>
      </c>
      <c r="AC357" s="33">
        <v>0.02</v>
      </c>
      <c r="AD357" s="31" t="s">
        <v>3220</v>
      </c>
      <c r="AE357" s="31" t="s">
        <v>85</v>
      </c>
      <c r="AF357" s="31" t="s">
        <v>40</v>
      </c>
      <c r="AG357" s="31">
        <v>0.01</v>
      </c>
      <c r="AH357" s="31">
        <v>11.99</v>
      </c>
      <c r="AI357" s="29" t="b">
        <f t="shared" si="145"/>
        <v>0</v>
      </c>
      <c r="AJ357" s="29" t="b">
        <f t="shared" si="152"/>
        <v>1</v>
      </c>
      <c r="AK357" s="29" t="b">
        <f t="shared" si="153"/>
        <v>1</v>
      </c>
      <c r="AL357" s="29" t="b">
        <f t="shared" si="154"/>
        <v>0</v>
      </c>
      <c r="AM357" s="29" t="b">
        <f t="shared" si="155"/>
        <v>1</v>
      </c>
      <c r="AN357" s="29" t="b">
        <f t="shared" si="156"/>
        <v>1</v>
      </c>
      <c r="AO357" s="29" t="b">
        <f t="shared" si="157"/>
        <v>1</v>
      </c>
      <c r="AP357" s="29" t="b">
        <f t="shared" si="158"/>
        <v>1</v>
      </c>
      <c r="AQ357" s="29" t="b">
        <f t="shared" si="159"/>
        <v>0</v>
      </c>
      <c r="AR357" s="29" t="b">
        <f t="shared" si="160"/>
        <v>1</v>
      </c>
      <c r="AS357" s="29" t="b">
        <f t="shared" si="161"/>
        <v>1</v>
      </c>
      <c r="AT357" s="29" t="b">
        <f t="shared" si="162"/>
        <v>1</v>
      </c>
      <c r="AU357" s="29" t="b">
        <f t="shared" si="163"/>
        <v>0</v>
      </c>
      <c r="AV357" s="29" t="b">
        <f t="shared" si="164"/>
        <v>0</v>
      </c>
      <c r="AW357" s="29" t="s">
        <v>3916</v>
      </c>
      <c r="AX357" s="29" t="s">
        <v>3917</v>
      </c>
      <c r="AY357" s="29" t="s">
        <v>3899</v>
      </c>
    </row>
    <row r="358" spans="1:51" ht="45" customHeight="1" x14ac:dyDescent="0.25">
      <c r="A358" s="29">
        <f t="shared" si="165"/>
        <v>356</v>
      </c>
      <c r="B358" s="9">
        <v>1</v>
      </c>
      <c r="C358" s="10" t="s">
        <v>54</v>
      </c>
      <c r="D358" s="10"/>
      <c r="E358" s="10" t="s">
        <v>20</v>
      </c>
      <c r="F358" s="10">
        <v>24</v>
      </c>
      <c r="G358" s="10">
        <v>1</v>
      </c>
      <c r="H358" s="11">
        <v>0.1</v>
      </c>
      <c r="I358" s="10">
        <f t="shared" si="146"/>
        <v>1</v>
      </c>
      <c r="J358" s="10" t="str">
        <f t="shared" si="147"/>
        <v>morfine</v>
      </c>
      <c r="K358" s="10">
        <v>0.1</v>
      </c>
      <c r="L358" s="12" t="s">
        <v>35</v>
      </c>
      <c r="M358" s="12" t="s">
        <v>20</v>
      </c>
      <c r="N358" s="10">
        <f t="shared" si="168"/>
        <v>24</v>
      </c>
      <c r="O358" s="16">
        <f t="shared" si="169"/>
        <v>1</v>
      </c>
      <c r="P358" s="17">
        <v>0.1</v>
      </c>
      <c r="Q358" s="12" t="s">
        <v>3220</v>
      </c>
      <c r="R358" s="12" t="s">
        <v>85</v>
      </c>
      <c r="S358" s="12" t="s">
        <v>38</v>
      </c>
      <c r="T358" s="15">
        <f t="shared" si="171"/>
        <v>0.1</v>
      </c>
      <c r="U358" s="12">
        <v>23.9</v>
      </c>
      <c r="V358" s="30">
        <v>1</v>
      </c>
      <c r="W358" s="31" t="s">
        <v>54</v>
      </c>
      <c r="X358" s="31">
        <v>0.01</v>
      </c>
      <c r="Y358" s="31" t="s">
        <v>35</v>
      </c>
      <c r="Z358" s="31" t="s">
        <v>20</v>
      </c>
      <c r="AA358" s="31">
        <v>24</v>
      </c>
      <c r="AB358" s="32">
        <v>1</v>
      </c>
      <c r="AC358" s="33">
        <v>0.01</v>
      </c>
      <c r="AD358" s="31" t="s">
        <v>3220</v>
      </c>
      <c r="AE358" s="31" t="s">
        <v>85</v>
      </c>
      <c r="AF358" s="31" t="s">
        <v>38</v>
      </c>
      <c r="AG358" s="31">
        <v>0.01</v>
      </c>
      <c r="AH358" s="31">
        <v>23.99</v>
      </c>
      <c r="AI358" s="29" t="b">
        <f t="shared" ref="AI358:AI421" si="172">AND(AJ358:AV358)</f>
        <v>0</v>
      </c>
      <c r="AJ358" s="29" t="b">
        <f t="shared" si="152"/>
        <v>1</v>
      </c>
      <c r="AK358" s="29" t="b">
        <f t="shared" si="153"/>
        <v>1</v>
      </c>
      <c r="AL358" s="29" t="b">
        <f t="shared" si="154"/>
        <v>0</v>
      </c>
      <c r="AM358" s="29" t="b">
        <f t="shared" si="155"/>
        <v>1</v>
      </c>
      <c r="AN358" s="29" t="b">
        <f t="shared" si="156"/>
        <v>1</v>
      </c>
      <c r="AO358" s="29" t="b">
        <f t="shared" si="157"/>
        <v>1</v>
      </c>
      <c r="AP358" s="29" t="b">
        <f t="shared" si="158"/>
        <v>1</v>
      </c>
      <c r="AQ358" s="29" t="b">
        <f t="shared" si="159"/>
        <v>0</v>
      </c>
      <c r="AR358" s="29" t="b">
        <f t="shared" si="160"/>
        <v>1</v>
      </c>
      <c r="AS358" s="29" t="b">
        <f t="shared" si="161"/>
        <v>1</v>
      </c>
      <c r="AT358" s="29" t="b">
        <f t="shared" si="162"/>
        <v>1</v>
      </c>
      <c r="AU358" s="29" t="b">
        <f t="shared" si="163"/>
        <v>0</v>
      </c>
      <c r="AV358" s="29" t="b">
        <f t="shared" si="164"/>
        <v>0</v>
      </c>
      <c r="AW358" s="29" t="s">
        <v>3918</v>
      </c>
      <c r="AX358" s="29" t="s">
        <v>3919</v>
      </c>
      <c r="AY358" s="29" t="s">
        <v>3899</v>
      </c>
    </row>
    <row r="359" spans="1:51" ht="45" customHeight="1" x14ac:dyDescent="0.25">
      <c r="A359" s="29">
        <f t="shared" si="165"/>
        <v>357</v>
      </c>
      <c r="B359" s="9">
        <v>1</v>
      </c>
      <c r="C359" s="10" t="s">
        <v>54</v>
      </c>
      <c r="D359" s="10"/>
      <c r="E359" s="10"/>
      <c r="F359" s="10">
        <v>24</v>
      </c>
      <c r="G359" s="10">
        <v>1</v>
      </c>
      <c r="H359" s="11">
        <v>0.1</v>
      </c>
      <c r="I359" s="10">
        <f t="shared" si="146"/>
        <v>1</v>
      </c>
      <c r="J359" s="10" t="str">
        <f t="shared" si="147"/>
        <v>morfine</v>
      </c>
      <c r="K359" s="10">
        <v>0.1</v>
      </c>
      <c r="L359" s="12" t="s">
        <v>35</v>
      </c>
      <c r="M359" s="12" t="s">
        <v>36</v>
      </c>
      <c r="N359" s="10">
        <f t="shared" si="168"/>
        <v>24</v>
      </c>
      <c r="O359" s="16">
        <f t="shared" si="169"/>
        <v>1</v>
      </c>
      <c r="P359" s="17">
        <v>0.1</v>
      </c>
      <c r="Q359" s="12" t="s">
        <v>3220</v>
      </c>
      <c r="R359" s="12" t="s">
        <v>85</v>
      </c>
      <c r="S359" s="12" t="s">
        <v>38</v>
      </c>
      <c r="T359" s="15">
        <f t="shared" si="171"/>
        <v>0.1</v>
      </c>
      <c r="U359" s="12">
        <v>23.9</v>
      </c>
      <c r="V359" s="30">
        <v>1</v>
      </c>
      <c r="W359" s="31" t="s">
        <v>54</v>
      </c>
      <c r="X359" s="31">
        <v>0.01</v>
      </c>
      <c r="Y359" s="31" t="s">
        <v>35</v>
      </c>
      <c r="Z359" s="31" t="s">
        <v>36</v>
      </c>
      <c r="AA359" s="31">
        <v>24</v>
      </c>
      <c r="AB359" s="32">
        <v>1</v>
      </c>
      <c r="AC359" s="33">
        <v>0.01</v>
      </c>
      <c r="AD359" s="31" t="s">
        <v>3220</v>
      </c>
      <c r="AE359" s="31" t="s">
        <v>85</v>
      </c>
      <c r="AF359" s="31" t="s">
        <v>38</v>
      </c>
      <c r="AG359" s="31">
        <v>0.01</v>
      </c>
      <c r="AH359" s="31">
        <v>23.99</v>
      </c>
      <c r="AI359" s="29" t="b">
        <f t="shared" si="172"/>
        <v>0</v>
      </c>
      <c r="AJ359" s="29" t="b">
        <f t="shared" si="152"/>
        <v>1</v>
      </c>
      <c r="AK359" s="29" t="b">
        <f t="shared" si="153"/>
        <v>1</v>
      </c>
      <c r="AL359" s="29" t="b">
        <f t="shared" si="154"/>
        <v>0</v>
      </c>
      <c r="AM359" s="29" t="b">
        <f t="shared" si="155"/>
        <v>1</v>
      </c>
      <c r="AN359" s="29" t="b">
        <f t="shared" si="156"/>
        <v>1</v>
      </c>
      <c r="AO359" s="29" t="b">
        <f t="shared" si="157"/>
        <v>1</v>
      </c>
      <c r="AP359" s="29" t="b">
        <f t="shared" si="158"/>
        <v>1</v>
      </c>
      <c r="AQ359" s="29" t="b">
        <f t="shared" si="159"/>
        <v>0</v>
      </c>
      <c r="AR359" s="29" t="b">
        <f t="shared" si="160"/>
        <v>1</v>
      </c>
      <c r="AS359" s="29" t="b">
        <f t="shared" si="161"/>
        <v>1</v>
      </c>
      <c r="AT359" s="29" t="b">
        <f t="shared" si="162"/>
        <v>1</v>
      </c>
      <c r="AU359" s="29" t="b">
        <f t="shared" si="163"/>
        <v>0</v>
      </c>
      <c r="AV359" s="29" t="b">
        <f t="shared" si="164"/>
        <v>0</v>
      </c>
      <c r="AW359" s="29" t="s">
        <v>3920</v>
      </c>
      <c r="AX359" s="29" t="s">
        <v>3921</v>
      </c>
      <c r="AY359" s="29" t="s">
        <v>3899</v>
      </c>
    </row>
    <row r="360" spans="1:51" ht="45" customHeight="1" x14ac:dyDescent="0.25">
      <c r="A360" s="29">
        <f t="shared" si="165"/>
        <v>358</v>
      </c>
      <c r="B360" s="9">
        <v>0.5</v>
      </c>
      <c r="C360" s="10" t="s">
        <v>54</v>
      </c>
      <c r="D360" s="10"/>
      <c r="E360" s="10"/>
      <c r="F360" s="10"/>
      <c r="G360" s="10"/>
      <c r="H360" s="11">
        <v>0.12</v>
      </c>
      <c r="I360" s="10">
        <f t="shared" si="146"/>
        <v>0.5</v>
      </c>
      <c r="J360" s="10" t="str">
        <f t="shared" si="147"/>
        <v>morfine</v>
      </c>
      <c r="K360" s="10">
        <v>0.06</v>
      </c>
      <c r="L360" s="12" t="s">
        <v>35</v>
      </c>
      <c r="M360" s="12" t="s">
        <v>36</v>
      </c>
      <c r="N360" s="10">
        <f t="shared" si="168"/>
        <v>12</v>
      </c>
      <c r="O360" s="16">
        <f t="shared" si="169"/>
        <v>0.5</v>
      </c>
      <c r="P360" s="17">
        <v>0.12</v>
      </c>
      <c r="Q360" s="12" t="s">
        <v>3220</v>
      </c>
      <c r="R360" s="12" t="s">
        <v>85</v>
      </c>
      <c r="S360" s="12" t="s">
        <v>38</v>
      </c>
      <c r="T360" s="15">
        <f t="shared" si="171"/>
        <v>0.06</v>
      </c>
      <c r="U360" s="12">
        <v>11.94</v>
      </c>
      <c r="V360" s="30">
        <v>0.5</v>
      </c>
      <c r="W360" s="31" t="s">
        <v>54</v>
      </c>
      <c r="X360" s="31">
        <v>0.01</v>
      </c>
      <c r="Y360" s="31" t="s">
        <v>35</v>
      </c>
      <c r="Z360" s="31" t="s">
        <v>36</v>
      </c>
      <c r="AA360" s="31">
        <v>12</v>
      </c>
      <c r="AB360" s="32">
        <v>0.5</v>
      </c>
      <c r="AC360" s="33">
        <v>0.02</v>
      </c>
      <c r="AD360" s="31" t="s">
        <v>3220</v>
      </c>
      <c r="AE360" s="31" t="s">
        <v>85</v>
      </c>
      <c r="AF360" s="31" t="s">
        <v>38</v>
      </c>
      <c r="AG360" s="31">
        <v>0.01</v>
      </c>
      <c r="AH360" s="31">
        <v>11.99</v>
      </c>
      <c r="AI360" s="29" t="b">
        <f t="shared" si="172"/>
        <v>0</v>
      </c>
      <c r="AJ360" s="29" t="b">
        <f t="shared" si="152"/>
        <v>1</v>
      </c>
      <c r="AK360" s="29" t="b">
        <f t="shared" si="153"/>
        <v>1</v>
      </c>
      <c r="AL360" s="29" t="b">
        <f t="shared" si="154"/>
        <v>0</v>
      </c>
      <c r="AM360" s="29" t="b">
        <f t="shared" si="155"/>
        <v>1</v>
      </c>
      <c r="AN360" s="29" t="b">
        <f t="shared" si="156"/>
        <v>1</v>
      </c>
      <c r="AO360" s="29" t="b">
        <f t="shared" si="157"/>
        <v>1</v>
      </c>
      <c r="AP360" s="29" t="b">
        <f t="shared" si="158"/>
        <v>1</v>
      </c>
      <c r="AQ360" s="29" t="b">
        <f t="shared" si="159"/>
        <v>0</v>
      </c>
      <c r="AR360" s="29" t="b">
        <f t="shared" si="160"/>
        <v>1</v>
      </c>
      <c r="AS360" s="29" t="b">
        <f t="shared" si="161"/>
        <v>1</v>
      </c>
      <c r="AT360" s="29" t="b">
        <f t="shared" si="162"/>
        <v>1</v>
      </c>
      <c r="AU360" s="29" t="b">
        <f t="shared" si="163"/>
        <v>0</v>
      </c>
      <c r="AV360" s="29" t="b">
        <f t="shared" si="164"/>
        <v>0</v>
      </c>
      <c r="AW360" s="29" t="s">
        <v>3922</v>
      </c>
      <c r="AX360" s="29" t="s">
        <v>3923</v>
      </c>
      <c r="AY360" s="29" t="s">
        <v>3899</v>
      </c>
    </row>
    <row r="361" spans="1:51" ht="45" customHeight="1" x14ac:dyDescent="0.25">
      <c r="A361" s="29">
        <f t="shared" si="165"/>
        <v>359</v>
      </c>
      <c r="B361" s="9">
        <v>5</v>
      </c>
      <c r="C361" s="10" t="s">
        <v>54</v>
      </c>
      <c r="D361" s="10"/>
      <c r="E361" s="10"/>
      <c r="F361" s="10"/>
      <c r="G361" s="10"/>
      <c r="H361" s="11">
        <v>0.12</v>
      </c>
      <c r="I361" s="10">
        <f t="shared" si="146"/>
        <v>5</v>
      </c>
      <c r="J361" s="10" t="str">
        <f t="shared" si="147"/>
        <v>morfine</v>
      </c>
      <c r="K361" s="10">
        <v>0.6</v>
      </c>
      <c r="L361" s="12" t="s">
        <v>35</v>
      </c>
      <c r="M361" s="12" t="s">
        <v>36</v>
      </c>
      <c r="N361" s="10">
        <f t="shared" si="168"/>
        <v>12</v>
      </c>
      <c r="O361" s="16">
        <f t="shared" si="169"/>
        <v>0.5</v>
      </c>
      <c r="P361" s="17">
        <v>0.12</v>
      </c>
      <c r="Q361" s="12" t="s">
        <v>3220</v>
      </c>
      <c r="R361" s="12" t="s">
        <v>85</v>
      </c>
      <c r="S361" s="12" t="s">
        <v>38</v>
      </c>
      <c r="T361" s="15">
        <f t="shared" si="171"/>
        <v>0.6</v>
      </c>
      <c r="U361" s="12">
        <v>11.4</v>
      </c>
      <c r="V361" s="30">
        <v>5</v>
      </c>
      <c r="W361" s="31" t="s">
        <v>54</v>
      </c>
      <c r="X361" s="31">
        <v>0.06</v>
      </c>
      <c r="Y361" s="31" t="s">
        <v>35</v>
      </c>
      <c r="Z361" s="31" t="s">
        <v>36</v>
      </c>
      <c r="AA361" s="31">
        <v>12</v>
      </c>
      <c r="AB361" s="32">
        <v>0.5</v>
      </c>
      <c r="AC361" s="33">
        <v>1.2E-2</v>
      </c>
      <c r="AD361" s="31" t="s">
        <v>3220</v>
      </c>
      <c r="AE361" s="31" t="s">
        <v>85</v>
      </c>
      <c r="AF361" s="31" t="s">
        <v>38</v>
      </c>
      <c r="AG361" s="31">
        <v>0.06</v>
      </c>
      <c r="AH361" s="31">
        <v>11.94</v>
      </c>
      <c r="AI361" s="29" t="b">
        <f t="shared" si="172"/>
        <v>0</v>
      </c>
      <c r="AJ361" s="29" t="b">
        <f t="shared" si="152"/>
        <v>1</v>
      </c>
      <c r="AK361" s="29" t="b">
        <f t="shared" si="153"/>
        <v>1</v>
      </c>
      <c r="AL361" s="29" t="b">
        <f t="shared" si="154"/>
        <v>0</v>
      </c>
      <c r="AM361" s="29" t="b">
        <f t="shared" si="155"/>
        <v>1</v>
      </c>
      <c r="AN361" s="29" t="b">
        <f t="shared" si="156"/>
        <v>1</v>
      </c>
      <c r="AO361" s="29" t="b">
        <f t="shared" si="157"/>
        <v>1</v>
      </c>
      <c r="AP361" s="29" t="b">
        <f t="shared" si="158"/>
        <v>1</v>
      </c>
      <c r="AQ361" s="29" t="b">
        <f t="shared" si="159"/>
        <v>0</v>
      </c>
      <c r="AR361" s="29" t="b">
        <f t="shared" si="160"/>
        <v>1</v>
      </c>
      <c r="AS361" s="29" t="b">
        <f t="shared" si="161"/>
        <v>1</v>
      </c>
      <c r="AT361" s="29" t="b">
        <f t="shared" si="162"/>
        <v>1</v>
      </c>
      <c r="AU361" s="29" t="b">
        <f t="shared" si="163"/>
        <v>0</v>
      </c>
      <c r="AV361" s="29" t="b">
        <f t="shared" si="164"/>
        <v>0</v>
      </c>
      <c r="AW361" s="29" t="s">
        <v>3924</v>
      </c>
      <c r="AX361" s="29" t="s">
        <v>3925</v>
      </c>
      <c r="AY361" s="29" t="s">
        <v>3310</v>
      </c>
    </row>
    <row r="362" spans="1:51" ht="45" customHeight="1" x14ac:dyDescent="0.25">
      <c r="A362" s="29">
        <f t="shared" si="165"/>
        <v>360</v>
      </c>
      <c r="B362" s="9">
        <v>0.5</v>
      </c>
      <c r="C362" s="10" t="s">
        <v>54</v>
      </c>
      <c r="D362" s="10">
        <v>6.25E-2</v>
      </c>
      <c r="E362" s="10"/>
      <c r="F362" s="10"/>
      <c r="G362" s="10"/>
      <c r="H362" s="11" t="s">
        <v>3222</v>
      </c>
      <c r="I362" s="10">
        <f t="shared" si="146"/>
        <v>0.5</v>
      </c>
      <c r="J362" s="10" t="str">
        <f t="shared" si="147"/>
        <v>morfine</v>
      </c>
      <c r="K362" s="10">
        <v>6.25E-2</v>
      </c>
      <c r="L362" s="12" t="s">
        <v>35</v>
      </c>
      <c r="M362" s="12" t="s">
        <v>36</v>
      </c>
      <c r="N362" s="10">
        <f t="shared" si="168"/>
        <v>12</v>
      </c>
      <c r="O362" s="16">
        <f t="shared" si="169"/>
        <v>0.5</v>
      </c>
      <c r="P362" s="17">
        <v>0.13</v>
      </c>
      <c r="Q362" s="12" t="s">
        <v>3220</v>
      </c>
      <c r="R362" s="12" t="s">
        <v>85</v>
      </c>
      <c r="S362" s="12" t="s">
        <v>38</v>
      </c>
      <c r="T362" s="15">
        <v>0.06</v>
      </c>
      <c r="U362" s="12">
        <v>11.94</v>
      </c>
      <c r="V362" s="30">
        <v>0.5</v>
      </c>
      <c r="W362" s="31" t="s">
        <v>54</v>
      </c>
      <c r="X362" s="31">
        <v>0.06</v>
      </c>
      <c r="Y362" s="31" t="s">
        <v>35</v>
      </c>
      <c r="Z362" s="31" t="s">
        <v>36</v>
      </c>
      <c r="AA362" s="31">
        <v>12</v>
      </c>
      <c r="AB362" s="32">
        <v>0.5</v>
      </c>
      <c r="AC362" s="33">
        <v>0.12</v>
      </c>
      <c r="AD362" s="31" t="s">
        <v>3220</v>
      </c>
      <c r="AE362" s="31" t="s">
        <v>85</v>
      </c>
      <c r="AF362" s="31" t="s">
        <v>38</v>
      </c>
      <c r="AG362" s="31">
        <v>0.06</v>
      </c>
      <c r="AH362" s="31">
        <v>11.94</v>
      </c>
      <c r="AI362" s="29" t="b">
        <f t="shared" si="172"/>
        <v>0</v>
      </c>
      <c r="AJ362" s="29" t="b">
        <f t="shared" si="152"/>
        <v>1</v>
      </c>
      <c r="AK362" s="29" t="b">
        <f t="shared" si="153"/>
        <v>1</v>
      </c>
      <c r="AL362" s="29" t="b">
        <f t="shared" si="154"/>
        <v>0</v>
      </c>
      <c r="AM362" s="29" t="b">
        <f t="shared" si="155"/>
        <v>1</v>
      </c>
      <c r="AN362" s="29" t="b">
        <f t="shared" si="156"/>
        <v>1</v>
      </c>
      <c r="AO362" s="29" t="b">
        <f t="shared" si="157"/>
        <v>1</v>
      </c>
      <c r="AP362" s="29" t="b">
        <f t="shared" si="158"/>
        <v>1</v>
      </c>
      <c r="AQ362" s="29" t="b">
        <f t="shared" si="159"/>
        <v>0</v>
      </c>
      <c r="AR362" s="29" t="b">
        <f t="shared" si="160"/>
        <v>1</v>
      </c>
      <c r="AS362" s="29" t="b">
        <f t="shared" si="161"/>
        <v>1</v>
      </c>
      <c r="AT362" s="29" t="b">
        <f t="shared" si="162"/>
        <v>1</v>
      </c>
      <c r="AU362" s="29" t="b">
        <f t="shared" si="163"/>
        <v>1</v>
      </c>
      <c r="AV362" s="29" t="b">
        <f t="shared" si="164"/>
        <v>1</v>
      </c>
      <c r="AW362" s="29" t="s">
        <v>3433</v>
      </c>
      <c r="AX362" s="29" t="s">
        <v>3926</v>
      </c>
      <c r="AY362" s="29" t="s">
        <v>3310</v>
      </c>
    </row>
    <row r="363" spans="1:51" ht="45" customHeight="1" x14ac:dyDescent="0.25">
      <c r="A363" s="29">
        <f t="shared" si="165"/>
        <v>361</v>
      </c>
      <c r="B363" s="9">
        <v>5</v>
      </c>
      <c r="C363" s="10" t="s">
        <v>54</v>
      </c>
      <c r="D363" s="10">
        <v>2.5</v>
      </c>
      <c r="E363" s="10"/>
      <c r="F363" s="10"/>
      <c r="G363" s="10"/>
      <c r="H363" s="11" t="s">
        <v>3222</v>
      </c>
      <c r="I363" s="10">
        <f t="shared" si="146"/>
        <v>5</v>
      </c>
      <c r="J363" s="10" t="str">
        <f t="shared" si="147"/>
        <v>morfine</v>
      </c>
      <c r="K363" s="10">
        <f t="shared" si="170"/>
        <v>2.5</v>
      </c>
      <c r="L363" s="12" t="s">
        <v>35</v>
      </c>
      <c r="M363" s="12" t="s">
        <v>36</v>
      </c>
      <c r="N363" s="10">
        <f t="shared" si="168"/>
        <v>12</v>
      </c>
      <c r="O363" s="16">
        <f t="shared" si="169"/>
        <v>0.5</v>
      </c>
      <c r="P363" s="17">
        <v>0.5</v>
      </c>
      <c r="Q363" s="12" t="s">
        <v>3220</v>
      </c>
      <c r="R363" s="12" t="s">
        <v>85</v>
      </c>
      <c r="S363" s="12" t="s">
        <v>38</v>
      </c>
      <c r="T363" s="15">
        <v>2.5</v>
      </c>
      <c r="U363" s="12">
        <v>9.5</v>
      </c>
      <c r="V363" s="30">
        <v>5</v>
      </c>
      <c r="W363" s="31" t="s">
        <v>54</v>
      </c>
      <c r="X363" s="31">
        <v>2.5</v>
      </c>
      <c r="Y363" s="31" t="s">
        <v>35</v>
      </c>
      <c r="Z363" s="31" t="s">
        <v>36</v>
      </c>
      <c r="AA363" s="31">
        <v>12</v>
      </c>
      <c r="AB363" s="32">
        <v>0.5</v>
      </c>
      <c r="AC363" s="33">
        <v>0.5</v>
      </c>
      <c r="AD363" s="31" t="s">
        <v>3220</v>
      </c>
      <c r="AE363" s="31" t="s">
        <v>85</v>
      </c>
      <c r="AF363" s="31" t="s">
        <v>38</v>
      </c>
      <c r="AG363" s="31">
        <v>2.5</v>
      </c>
      <c r="AH363" s="31">
        <v>9.5</v>
      </c>
      <c r="AI363" s="29" t="b">
        <f t="shared" si="172"/>
        <v>1</v>
      </c>
      <c r="AJ363" s="29" t="b">
        <f t="shared" si="152"/>
        <v>1</v>
      </c>
      <c r="AK363" s="29" t="b">
        <f t="shared" si="153"/>
        <v>1</v>
      </c>
      <c r="AL363" s="29" t="b">
        <f t="shared" si="154"/>
        <v>1</v>
      </c>
      <c r="AM363" s="29" t="b">
        <f t="shared" si="155"/>
        <v>1</v>
      </c>
      <c r="AN363" s="29" t="b">
        <f t="shared" si="156"/>
        <v>1</v>
      </c>
      <c r="AO363" s="29" t="b">
        <f t="shared" si="157"/>
        <v>1</v>
      </c>
      <c r="AP363" s="29" t="b">
        <f t="shared" si="158"/>
        <v>1</v>
      </c>
      <c r="AQ363" s="29" t="b">
        <f t="shared" si="159"/>
        <v>1</v>
      </c>
      <c r="AR363" s="29" t="b">
        <f t="shared" si="160"/>
        <v>1</v>
      </c>
      <c r="AS363" s="29" t="b">
        <f t="shared" si="161"/>
        <v>1</v>
      </c>
      <c r="AT363" s="29" t="b">
        <f t="shared" si="162"/>
        <v>1</v>
      </c>
      <c r="AU363" s="29" t="b">
        <f t="shared" si="163"/>
        <v>1</v>
      </c>
      <c r="AV363" s="29" t="b">
        <f t="shared" si="164"/>
        <v>1</v>
      </c>
      <c r="AW363" s="29" t="s">
        <v>3927</v>
      </c>
      <c r="AX363" s="29" t="s">
        <v>3928</v>
      </c>
      <c r="AY363" s="29" t="s">
        <v>3310</v>
      </c>
    </row>
    <row r="364" spans="1:51" ht="45" customHeight="1" x14ac:dyDescent="0.25">
      <c r="A364" s="29">
        <f t="shared" si="165"/>
        <v>362</v>
      </c>
      <c r="B364" s="9">
        <v>1</v>
      </c>
      <c r="C364" s="10" t="s">
        <v>55</v>
      </c>
      <c r="D364" s="10"/>
      <c r="E364" s="10"/>
      <c r="F364" s="10"/>
      <c r="G364" s="10"/>
      <c r="H364" s="11">
        <v>0.49</v>
      </c>
      <c r="I364" s="10">
        <f t="shared" si="146"/>
        <v>1</v>
      </c>
      <c r="J364" s="10" t="str">
        <f t="shared" si="147"/>
        <v>nicardipine</v>
      </c>
      <c r="K364" s="10">
        <v>0.71</v>
      </c>
      <c r="L364" s="12" t="s">
        <v>35</v>
      </c>
      <c r="M364" s="12" t="s">
        <v>36</v>
      </c>
      <c r="N364" s="10">
        <f t="shared" si="168"/>
        <v>12</v>
      </c>
      <c r="O364" s="16">
        <f t="shared" si="169"/>
        <v>0.5</v>
      </c>
      <c r="P364" s="17">
        <v>0.49</v>
      </c>
      <c r="Q364" s="12" t="s">
        <v>3214</v>
      </c>
      <c r="R364" s="12" t="s">
        <v>86</v>
      </c>
      <c r="S364" s="12" t="s">
        <v>38</v>
      </c>
      <c r="T364" s="15">
        <v>0.71</v>
      </c>
      <c r="U364" s="12">
        <v>11.29</v>
      </c>
      <c r="V364" s="30">
        <v>1</v>
      </c>
      <c r="W364" s="31" t="s">
        <v>55</v>
      </c>
      <c r="X364" s="31">
        <v>7.0000000000000007E-2</v>
      </c>
      <c r="Y364" s="31" t="s">
        <v>35</v>
      </c>
      <c r="Z364" s="31" t="s">
        <v>36</v>
      </c>
      <c r="AA364" s="31">
        <v>12</v>
      </c>
      <c r="AB364" s="32">
        <v>0.5</v>
      </c>
      <c r="AC364" s="33">
        <v>4.9000000000000002E-2</v>
      </c>
      <c r="AD364" s="31" t="s">
        <v>3214</v>
      </c>
      <c r="AE364" s="31" t="s">
        <v>86</v>
      </c>
      <c r="AF364" s="31" t="s">
        <v>38</v>
      </c>
      <c r="AG364" s="31">
        <v>7.0000000000000007E-2</v>
      </c>
      <c r="AH364" s="31">
        <v>11.93</v>
      </c>
      <c r="AI364" s="29" t="b">
        <f t="shared" si="172"/>
        <v>0</v>
      </c>
      <c r="AJ364" s="29" t="b">
        <f t="shared" si="152"/>
        <v>1</v>
      </c>
      <c r="AK364" s="29" t="b">
        <f t="shared" si="153"/>
        <v>1</v>
      </c>
      <c r="AL364" s="29" t="b">
        <f t="shared" si="154"/>
        <v>0</v>
      </c>
      <c r="AM364" s="29" t="b">
        <f t="shared" si="155"/>
        <v>1</v>
      </c>
      <c r="AN364" s="29" t="b">
        <f t="shared" si="156"/>
        <v>1</v>
      </c>
      <c r="AO364" s="29" t="b">
        <f t="shared" si="157"/>
        <v>1</v>
      </c>
      <c r="AP364" s="29" t="b">
        <f t="shared" si="158"/>
        <v>1</v>
      </c>
      <c r="AQ364" s="29" t="b">
        <f t="shared" si="159"/>
        <v>0</v>
      </c>
      <c r="AR364" s="29" t="b">
        <f t="shared" si="160"/>
        <v>1</v>
      </c>
      <c r="AS364" s="29" t="b">
        <f t="shared" si="161"/>
        <v>1</v>
      </c>
      <c r="AT364" s="29" t="b">
        <f t="shared" si="162"/>
        <v>1</v>
      </c>
      <c r="AU364" s="29" t="b">
        <f t="shared" si="163"/>
        <v>0</v>
      </c>
      <c r="AV364" s="29" t="b">
        <f t="shared" si="164"/>
        <v>0</v>
      </c>
      <c r="AW364" s="29" t="s">
        <v>3929</v>
      </c>
      <c r="AX364" s="29" t="s">
        <v>3930</v>
      </c>
      <c r="AY364" s="29" t="s">
        <v>3319</v>
      </c>
    </row>
    <row r="365" spans="1:51" ht="45" customHeight="1" x14ac:dyDescent="0.25">
      <c r="A365" s="29">
        <f t="shared" si="165"/>
        <v>363</v>
      </c>
      <c r="B365" s="9">
        <v>1</v>
      </c>
      <c r="C365" s="10" t="s">
        <v>55</v>
      </c>
      <c r="D365" s="10">
        <v>1</v>
      </c>
      <c r="E365" s="10"/>
      <c r="F365" s="10"/>
      <c r="G365" s="10"/>
      <c r="H365" s="11" t="s">
        <v>3222</v>
      </c>
      <c r="I365" s="10">
        <f t="shared" ref="I365:I428" si="173">IF(B365="",1,B365)</f>
        <v>1</v>
      </c>
      <c r="J365" s="10" t="str">
        <f t="shared" ref="J365:J428" si="174">IF(C365="",1,C365)</f>
        <v>nicardipine</v>
      </c>
      <c r="K365" s="10">
        <f t="shared" ref="K365:K403" si="175">IF(D365="",0.72,D365)</f>
        <v>1</v>
      </c>
      <c r="L365" s="12" t="s">
        <v>35</v>
      </c>
      <c r="M365" s="12" t="s">
        <v>36</v>
      </c>
      <c r="N365" s="10">
        <f t="shared" si="168"/>
        <v>12</v>
      </c>
      <c r="O365" s="16">
        <f t="shared" si="169"/>
        <v>0.5</v>
      </c>
      <c r="P365" s="17">
        <v>0.69</v>
      </c>
      <c r="Q365" s="12" t="s">
        <v>3214</v>
      </c>
      <c r="R365" s="12" t="s">
        <v>86</v>
      </c>
      <c r="S365" s="12" t="s">
        <v>38</v>
      </c>
      <c r="T365" s="15">
        <v>1</v>
      </c>
      <c r="U365" s="12">
        <v>11</v>
      </c>
      <c r="V365" s="30">
        <v>1</v>
      </c>
      <c r="W365" s="31" t="s">
        <v>55</v>
      </c>
      <c r="X365" s="31">
        <v>1</v>
      </c>
      <c r="Y365" s="31" t="s">
        <v>35</v>
      </c>
      <c r="Z365" s="31" t="s">
        <v>36</v>
      </c>
      <c r="AA365" s="31">
        <v>12</v>
      </c>
      <c r="AB365" s="32">
        <v>0.5</v>
      </c>
      <c r="AC365" s="33">
        <v>0.69</v>
      </c>
      <c r="AD365" s="31" t="s">
        <v>3214</v>
      </c>
      <c r="AE365" s="31" t="s">
        <v>86</v>
      </c>
      <c r="AF365" s="31" t="s">
        <v>38</v>
      </c>
      <c r="AG365" s="31">
        <v>1</v>
      </c>
      <c r="AH365" s="31">
        <v>11</v>
      </c>
      <c r="AI365" s="29" t="b">
        <f t="shared" si="172"/>
        <v>1</v>
      </c>
      <c r="AJ365" s="29" t="b">
        <f t="shared" si="152"/>
        <v>1</v>
      </c>
      <c r="AK365" s="29" t="b">
        <f t="shared" si="153"/>
        <v>1</v>
      </c>
      <c r="AL365" s="29" t="b">
        <f t="shared" si="154"/>
        <v>1</v>
      </c>
      <c r="AM365" s="29" t="b">
        <f t="shared" si="155"/>
        <v>1</v>
      </c>
      <c r="AN365" s="29" t="b">
        <f t="shared" si="156"/>
        <v>1</v>
      </c>
      <c r="AO365" s="29" t="b">
        <f t="shared" si="157"/>
        <v>1</v>
      </c>
      <c r="AP365" s="29" t="b">
        <f t="shared" si="158"/>
        <v>1</v>
      </c>
      <c r="AQ365" s="29" t="b">
        <f t="shared" si="159"/>
        <v>1</v>
      </c>
      <c r="AR365" s="29" t="b">
        <f t="shared" si="160"/>
        <v>1</v>
      </c>
      <c r="AS365" s="29" t="b">
        <f t="shared" si="161"/>
        <v>1</v>
      </c>
      <c r="AT365" s="29" t="b">
        <f t="shared" si="162"/>
        <v>1</v>
      </c>
      <c r="AU365" s="29" t="b">
        <f t="shared" si="163"/>
        <v>1</v>
      </c>
      <c r="AV365" s="29" t="b">
        <f t="shared" si="164"/>
        <v>1</v>
      </c>
      <c r="AW365" s="29" t="s">
        <v>3320</v>
      </c>
      <c r="AX365" s="29" t="s">
        <v>3931</v>
      </c>
      <c r="AY365" s="29" t="s">
        <v>3319</v>
      </c>
    </row>
    <row r="366" spans="1:51" ht="45" customHeight="1" x14ac:dyDescent="0.25">
      <c r="A366" s="29">
        <f t="shared" si="165"/>
        <v>364</v>
      </c>
      <c r="B366" s="9">
        <v>1</v>
      </c>
      <c r="C366" s="10" t="s">
        <v>55</v>
      </c>
      <c r="D366" s="10">
        <v>1</v>
      </c>
      <c r="E366" s="10" t="s">
        <v>20</v>
      </c>
      <c r="F366" s="10"/>
      <c r="G366" s="10"/>
      <c r="H366" s="11" t="s">
        <v>3222</v>
      </c>
      <c r="I366" s="10">
        <f t="shared" si="173"/>
        <v>1</v>
      </c>
      <c r="J366" s="10" t="str">
        <f t="shared" si="174"/>
        <v>nicardipine</v>
      </c>
      <c r="K366" s="10">
        <f t="shared" si="175"/>
        <v>1</v>
      </c>
      <c r="L366" s="12" t="s">
        <v>35</v>
      </c>
      <c r="M366" s="12" t="s">
        <v>20</v>
      </c>
      <c r="N366" s="10">
        <f t="shared" si="168"/>
        <v>12</v>
      </c>
      <c r="O366" s="16">
        <f t="shared" si="169"/>
        <v>0.5</v>
      </c>
      <c r="P366" s="17">
        <v>0.69</v>
      </c>
      <c r="Q366" s="12" t="s">
        <v>3214</v>
      </c>
      <c r="R366" s="12" t="s">
        <v>86</v>
      </c>
      <c r="S366" s="12" t="s">
        <v>38</v>
      </c>
      <c r="T366" s="15">
        <v>1</v>
      </c>
      <c r="U366" s="12">
        <v>11</v>
      </c>
      <c r="V366" s="30">
        <v>1</v>
      </c>
      <c r="W366" s="31" t="s">
        <v>55</v>
      </c>
      <c r="X366" s="31">
        <v>1</v>
      </c>
      <c r="Y366" s="31" t="s">
        <v>35</v>
      </c>
      <c r="Z366" s="31" t="s">
        <v>20</v>
      </c>
      <c r="AA366" s="31">
        <v>12</v>
      </c>
      <c r="AB366" s="32">
        <v>0.5</v>
      </c>
      <c r="AC366" s="33">
        <v>0.69</v>
      </c>
      <c r="AD366" s="31" t="s">
        <v>3214</v>
      </c>
      <c r="AE366" s="31" t="s">
        <v>86</v>
      </c>
      <c r="AF366" s="31" t="s">
        <v>38</v>
      </c>
      <c r="AG366" s="31">
        <v>1</v>
      </c>
      <c r="AH366" s="31">
        <v>11</v>
      </c>
      <c r="AI366" s="29" t="b">
        <f t="shared" si="172"/>
        <v>1</v>
      </c>
      <c r="AJ366" s="29" t="b">
        <f t="shared" si="152"/>
        <v>1</v>
      </c>
      <c r="AK366" s="29" t="b">
        <f t="shared" si="153"/>
        <v>1</v>
      </c>
      <c r="AL366" s="29" t="b">
        <f t="shared" si="154"/>
        <v>1</v>
      </c>
      <c r="AM366" s="29" t="b">
        <f t="shared" si="155"/>
        <v>1</v>
      </c>
      <c r="AN366" s="29" t="b">
        <f t="shared" si="156"/>
        <v>1</v>
      </c>
      <c r="AO366" s="29" t="b">
        <f t="shared" si="157"/>
        <v>1</v>
      </c>
      <c r="AP366" s="29" t="b">
        <f t="shared" si="158"/>
        <v>1</v>
      </c>
      <c r="AQ366" s="29" t="b">
        <f t="shared" si="159"/>
        <v>1</v>
      </c>
      <c r="AR366" s="29" t="b">
        <f t="shared" si="160"/>
        <v>1</v>
      </c>
      <c r="AS366" s="29" t="b">
        <f t="shared" si="161"/>
        <v>1</v>
      </c>
      <c r="AT366" s="29" t="b">
        <f t="shared" si="162"/>
        <v>1</v>
      </c>
      <c r="AU366" s="29" t="b">
        <f t="shared" si="163"/>
        <v>1</v>
      </c>
      <c r="AV366" s="29" t="b">
        <f t="shared" si="164"/>
        <v>1</v>
      </c>
      <c r="AW366" s="29" t="s">
        <v>3321</v>
      </c>
      <c r="AX366" s="29" t="s">
        <v>3932</v>
      </c>
      <c r="AY366" s="29" t="s">
        <v>3319</v>
      </c>
    </row>
    <row r="367" spans="1:51" ht="45" customHeight="1" x14ac:dyDescent="0.25">
      <c r="A367" s="29">
        <f t="shared" si="165"/>
        <v>365</v>
      </c>
      <c r="B367" s="9">
        <v>1</v>
      </c>
      <c r="C367" s="10" t="s">
        <v>55</v>
      </c>
      <c r="D367" s="10">
        <v>1</v>
      </c>
      <c r="E367" s="10" t="s">
        <v>20</v>
      </c>
      <c r="F367" s="10"/>
      <c r="G367" s="10">
        <v>1</v>
      </c>
      <c r="H367" s="11" t="s">
        <v>3222</v>
      </c>
      <c r="I367" s="10">
        <f t="shared" si="173"/>
        <v>1</v>
      </c>
      <c r="J367" s="10" t="str">
        <f t="shared" si="174"/>
        <v>nicardipine</v>
      </c>
      <c r="K367" s="10">
        <f t="shared" si="175"/>
        <v>1</v>
      </c>
      <c r="L367" s="12" t="s">
        <v>35</v>
      </c>
      <c r="M367" s="12" t="s">
        <v>20</v>
      </c>
      <c r="N367" s="10">
        <f t="shared" si="168"/>
        <v>12</v>
      </c>
      <c r="O367" s="16">
        <f t="shared" si="169"/>
        <v>1</v>
      </c>
      <c r="P367" s="17">
        <v>1.4</v>
      </c>
      <c r="Q367" s="12" t="s">
        <v>3214</v>
      </c>
      <c r="R367" s="12" t="s">
        <v>86</v>
      </c>
      <c r="S367" s="12" t="s">
        <v>40</v>
      </c>
      <c r="T367" s="15">
        <v>1</v>
      </c>
      <c r="U367" s="12">
        <v>11</v>
      </c>
      <c r="V367" s="30">
        <v>1</v>
      </c>
      <c r="W367" s="31" t="s">
        <v>55</v>
      </c>
      <c r="X367" s="31">
        <v>1</v>
      </c>
      <c r="Y367" s="31" t="s">
        <v>35</v>
      </c>
      <c r="Z367" s="31" t="s">
        <v>20</v>
      </c>
      <c r="AA367" s="31">
        <v>12</v>
      </c>
      <c r="AB367" s="32">
        <v>1</v>
      </c>
      <c r="AC367" s="33">
        <v>1.4</v>
      </c>
      <c r="AD367" s="31" t="s">
        <v>3214</v>
      </c>
      <c r="AE367" s="31" t="s">
        <v>86</v>
      </c>
      <c r="AF367" s="31" t="s">
        <v>40</v>
      </c>
      <c r="AG367" s="31">
        <v>1</v>
      </c>
      <c r="AH367" s="31">
        <v>11</v>
      </c>
      <c r="AI367" s="29" t="b">
        <f t="shared" si="172"/>
        <v>1</v>
      </c>
      <c r="AJ367" s="29" t="b">
        <f t="shared" si="152"/>
        <v>1</v>
      </c>
      <c r="AK367" s="29" t="b">
        <f t="shared" si="153"/>
        <v>1</v>
      </c>
      <c r="AL367" s="29" t="b">
        <f t="shared" si="154"/>
        <v>1</v>
      </c>
      <c r="AM367" s="29" t="b">
        <f t="shared" si="155"/>
        <v>1</v>
      </c>
      <c r="AN367" s="29" t="b">
        <f t="shared" si="156"/>
        <v>1</v>
      </c>
      <c r="AO367" s="29" t="b">
        <f t="shared" si="157"/>
        <v>1</v>
      </c>
      <c r="AP367" s="29" t="b">
        <f t="shared" si="158"/>
        <v>1</v>
      </c>
      <c r="AQ367" s="29" t="b">
        <f t="shared" si="159"/>
        <v>1</v>
      </c>
      <c r="AR367" s="29" t="b">
        <f t="shared" si="160"/>
        <v>1</v>
      </c>
      <c r="AS367" s="29" t="b">
        <f t="shared" si="161"/>
        <v>1</v>
      </c>
      <c r="AT367" s="29" t="b">
        <f t="shared" si="162"/>
        <v>1</v>
      </c>
      <c r="AU367" s="29" t="b">
        <f t="shared" si="163"/>
        <v>1</v>
      </c>
      <c r="AV367" s="29" t="b">
        <f t="shared" si="164"/>
        <v>1</v>
      </c>
      <c r="AW367" s="29" t="s">
        <v>3434</v>
      </c>
      <c r="AX367" s="29" t="s">
        <v>3933</v>
      </c>
      <c r="AY367" s="29" t="s">
        <v>3319</v>
      </c>
    </row>
    <row r="368" spans="1:51" ht="45" customHeight="1" x14ac:dyDescent="0.25">
      <c r="A368" s="29">
        <f t="shared" si="165"/>
        <v>366</v>
      </c>
      <c r="B368" s="9">
        <v>1</v>
      </c>
      <c r="C368" s="10" t="s">
        <v>55</v>
      </c>
      <c r="D368" s="10">
        <v>1</v>
      </c>
      <c r="E368" s="10" t="s">
        <v>20</v>
      </c>
      <c r="F368" s="10">
        <v>24</v>
      </c>
      <c r="G368" s="10"/>
      <c r="H368" s="11" t="s">
        <v>3222</v>
      </c>
      <c r="I368" s="10">
        <f t="shared" si="173"/>
        <v>1</v>
      </c>
      <c r="J368" s="10" t="str">
        <f t="shared" si="174"/>
        <v>nicardipine</v>
      </c>
      <c r="K368" s="10">
        <f t="shared" si="175"/>
        <v>1</v>
      </c>
      <c r="L368" s="12" t="s">
        <v>35</v>
      </c>
      <c r="M368" s="12" t="s">
        <v>20</v>
      </c>
      <c r="N368" s="10">
        <f t="shared" ref="N368:N399" si="176">IF(F368="",12,F368)</f>
        <v>24</v>
      </c>
      <c r="O368" s="16">
        <f t="shared" ref="O368:O399" si="177">IF(G368="",0.5,G368)</f>
        <v>0.5</v>
      </c>
      <c r="P368" s="17">
        <v>0.35</v>
      </c>
      <c r="Q368" s="12" t="s">
        <v>3214</v>
      </c>
      <c r="R368" s="12" t="s">
        <v>86</v>
      </c>
      <c r="S368" s="12" t="s">
        <v>39</v>
      </c>
      <c r="T368" s="15">
        <f t="shared" si="171"/>
        <v>1</v>
      </c>
      <c r="U368" s="12">
        <v>23</v>
      </c>
      <c r="V368" s="30">
        <v>1</v>
      </c>
      <c r="W368" s="31" t="s">
        <v>55</v>
      </c>
      <c r="X368" s="31">
        <v>1</v>
      </c>
      <c r="Y368" s="31" t="s">
        <v>35</v>
      </c>
      <c r="Z368" s="31" t="s">
        <v>20</v>
      </c>
      <c r="AA368" s="31">
        <v>24</v>
      </c>
      <c r="AB368" s="32">
        <v>0.5</v>
      </c>
      <c r="AC368" s="33">
        <v>0.35</v>
      </c>
      <c r="AD368" s="31" t="s">
        <v>3214</v>
      </c>
      <c r="AE368" s="31" t="s">
        <v>86</v>
      </c>
      <c r="AF368" s="31" t="s">
        <v>39</v>
      </c>
      <c r="AG368" s="31">
        <v>1</v>
      </c>
      <c r="AH368" s="31">
        <v>23</v>
      </c>
      <c r="AI368" s="29" t="b">
        <f t="shared" si="172"/>
        <v>1</v>
      </c>
      <c r="AJ368" s="29" t="b">
        <f t="shared" si="152"/>
        <v>1</v>
      </c>
      <c r="AK368" s="29" t="b">
        <f t="shared" si="153"/>
        <v>1</v>
      </c>
      <c r="AL368" s="29" t="b">
        <f t="shared" si="154"/>
        <v>1</v>
      </c>
      <c r="AM368" s="29" t="b">
        <f t="shared" si="155"/>
        <v>1</v>
      </c>
      <c r="AN368" s="29" t="b">
        <f t="shared" si="156"/>
        <v>1</v>
      </c>
      <c r="AO368" s="29" t="b">
        <f t="shared" si="157"/>
        <v>1</v>
      </c>
      <c r="AP368" s="29" t="b">
        <f t="shared" si="158"/>
        <v>1</v>
      </c>
      <c r="AQ368" s="29" t="b">
        <f t="shared" si="159"/>
        <v>1</v>
      </c>
      <c r="AR368" s="29" t="b">
        <f t="shared" si="160"/>
        <v>1</v>
      </c>
      <c r="AS368" s="29" t="b">
        <f t="shared" si="161"/>
        <v>1</v>
      </c>
      <c r="AT368" s="29" t="b">
        <f t="shared" si="162"/>
        <v>1</v>
      </c>
      <c r="AU368" s="29" t="b">
        <f t="shared" si="163"/>
        <v>1</v>
      </c>
      <c r="AV368" s="29" t="b">
        <f t="shared" si="164"/>
        <v>1</v>
      </c>
      <c r="AW368" s="29" t="s">
        <v>3322</v>
      </c>
      <c r="AX368" s="29" t="s">
        <v>3934</v>
      </c>
      <c r="AY368" s="29" t="s">
        <v>3319</v>
      </c>
    </row>
    <row r="369" spans="1:51" ht="45" customHeight="1" x14ac:dyDescent="0.25">
      <c r="A369" s="29">
        <f t="shared" si="165"/>
        <v>367</v>
      </c>
      <c r="B369" s="9">
        <v>1</v>
      </c>
      <c r="C369" s="10" t="s">
        <v>55</v>
      </c>
      <c r="D369" s="10">
        <v>1</v>
      </c>
      <c r="E369" s="10" t="s">
        <v>20</v>
      </c>
      <c r="F369" s="10">
        <v>24</v>
      </c>
      <c r="G369" s="10">
        <v>1</v>
      </c>
      <c r="H369" s="11" t="s">
        <v>3222</v>
      </c>
      <c r="I369" s="10">
        <f t="shared" si="173"/>
        <v>1</v>
      </c>
      <c r="J369" s="10" t="str">
        <f t="shared" si="174"/>
        <v>nicardipine</v>
      </c>
      <c r="K369" s="10">
        <f t="shared" si="175"/>
        <v>1</v>
      </c>
      <c r="L369" s="12" t="s">
        <v>35</v>
      </c>
      <c r="M369" s="12" t="s">
        <v>20</v>
      </c>
      <c r="N369" s="10">
        <f t="shared" si="176"/>
        <v>24</v>
      </c>
      <c r="O369" s="16">
        <f t="shared" si="177"/>
        <v>1</v>
      </c>
      <c r="P369" s="17">
        <v>0.69</v>
      </c>
      <c r="Q369" s="12" t="s">
        <v>3214</v>
      </c>
      <c r="R369" s="12" t="s">
        <v>86</v>
      </c>
      <c r="S369" s="12" t="s">
        <v>38</v>
      </c>
      <c r="T369" s="15">
        <v>1</v>
      </c>
      <c r="U369" s="12">
        <v>23</v>
      </c>
      <c r="V369" s="30">
        <v>1</v>
      </c>
      <c r="W369" s="31" t="s">
        <v>55</v>
      </c>
      <c r="X369" s="31">
        <v>1</v>
      </c>
      <c r="Y369" s="31" t="s">
        <v>35</v>
      </c>
      <c r="Z369" s="31" t="s">
        <v>20</v>
      </c>
      <c r="AA369" s="31">
        <v>24</v>
      </c>
      <c r="AB369" s="32">
        <v>1</v>
      </c>
      <c r="AC369" s="33">
        <v>0.69</v>
      </c>
      <c r="AD369" s="31" t="s">
        <v>3214</v>
      </c>
      <c r="AE369" s="31" t="s">
        <v>86</v>
      </c>
      <c r="AF369" s="31" t="s">
        <v>38</v>
      </c>
      <c r="AG369" s="31">
        <v>1</v>
      </c>
      <c r="AH369" s="31">
        <v>23</v>
      </c>
      <c r="AI369" s="29" t="b">
        <f t="shared" si="172"/>
        <v>1</v>
      </c>
      <c r="AJ369" s="29" t="b">
        <f t="shared" si="152"/>
        <v>1</v>
      </c>
      <c r="AK369" s="29" t="b">
        <f t="shared" si="153"/>
        <v>1</v>
      </c>
      <c r="AL369" s="29" t="b">
        <f t="shared" si="154"/>
        <v>1</v>
      </c>
      <c r="AM369" s="29" t="b">
        <f t="shared" si="155"/>
        <v>1</v>
      </c>
      <c r="AN369" s="29" t="b">
        <f t="shared" si="156"/>
        <v>1</v>
      </c>
      <c r="AO369" s="29" t="b">
        <f t="shared" si="157"/>
        <v>1</v>
      </c>
      <c r="AP369" s="29" t="b">
        <f t="shared" si="158"/>
        <v>1</v>
      </c>
      <c r="AQ369" s="29" t="b">
        <f t="shared" si="159"/>
        <v>1</v>
      </c>
      <c r="AR369" s="29" t="b">
        <f t="shared" si="160"/>
        <v>1</v>
      </c>
      <c r="AS369" s="29" t="b">
        <f t="shared" si="161"/>
        <v>1</v>
      </c>
      <c r="AT369" s="29" t="b">
        <f t="shared" si="162"/>
        <v>1</v>
      </c>
      <c r="AU369" s="29" t="b">
        <f t="shared" si="163"/>
        <v>1</v>
      </c>
      <c r="AV369" s="29" t="b">
        <f t="shared" si="164"/>
        <v>1</v>
      </c>
      <c r="AW369" s="29" t="s">
        <v>3323</v>
      </c>
      <c r="AX369" s="29" t="s">
        <v>3935</v>
      </c>
      <c r="AY369" s="29" t="s">
        <v>3319</v>
      </c>
    </row>
    <row r="370" spans="1:51" ht="45" customHeight="1" x14ac:dyDescent="0.25">
      <c r="A370" s="29">
        <f t="shared" si="165"/>
        <v>368</v>
      </c>
      <c r="B370" s="9">
        <v>1</v>
      </c>
      <c r="C370" s="10" t="s">
        <v>55</v>
      </c>
      <c r="D370" s="10"/>
      <c r="E370" s="10" t="s">
        <v>20</v>
      </c>
      <c r="F370" s="10"/>
      <c r="G370" s="10"/>
      <c r="H370" s="11">
        <v>0.49</v>
      </c>
      <c r="I370" s="10">
        <f t="shared" si="173"/>
        <v>1</v>
      </c>
      <c r="J370" s="10" t="str">
        <f t="shared" si="174"/>
        <v>nicardipine</v>
      </c>
      <c r="K370" s="10">
        <v>0.71</v>
      </c>
      <c r="L370" s="12" t="s">
        <v>35</v>
      </c>
      <c r="M370" s="12" t="s">
        <v>20</v>
      </c>
      <c r="N370" s="10">
        <f t="shared" si="176"/>
        <v>12</v>
      </c>
      <c r="O370" s="16">
        <f t="shared" si="177"/>
        <v>0.5</v>
      </c>
      <c r="P370" s="17">
        <v>0.49</v>
      </c>
      <c r="Q370" s="12" t="s">
        <v>3214</v>
      </c>
      <c r="R370" s="12" t="s">
        <v>86</v>
      </c>
      <c r="S370" s="12" t="s">
        <v>38</v>
      </c>
      <c r="T370" s="15">
        <f t="shared" si="171"/>
        <v>0.71</v>
      </c>
      <c r="U370" s="12">
        <v>11.29</v>
      </c>
      <c r="V370" s="30">
        <v>1</v>
      </c>
      <c r="W370" s="31" t="s">
        <v>55</v>
      </c>
      <c r="X370" s="31">
        <v>7.0000000000000007E-2</v>
      </c>
      <c r="Y370" s="31" t="s">
        <v>35</v>
      </c>
      <c r="Z370" s="31" t="s">
        <v>20</v>
      </c>
      <c r="AA370" s="31">
        <v>12</v>
      </c>
      <c r="AB370" s="32">
        <v>0.5</v>
      </c>
      <c r="AC370" s="33">
        <v>4.9000000000000002E-2</v>
      </c>
      <c r="AD370" s="31" t="s">
        <v>3214</v>
      </c>
      <c r="AE370" s="31" t="s">
        <v>86</v>
      </c>
      <c r="AF370" s="31" t="s">
        <v>38</v>
      </c>
      <c r="AG370" s="31">
        <v>7.0000000000000007E-2</v>
      </c>
      <c r="AH370" s="31">
        <v>11.93</v>
      </c>
      <c r="AI370" s="29" t="b">
        <f t="shared" si="172"/>
        <v>0</v>
      </c>
      <c r="AJ370" s="29" t="b">
        <f t="shared" si="152"/>
        <v>1</v>
      </c>
      <c r="AK370" s="29" t="b">
        <f t="shared" si="153"/>
        <v>1</v>
      </c>
      <c r="AL370" s="29" t="b">
        <f t="shared" si="154"/>
        <v>0</v>
      </c>
      <c r="AM370" s="29" t="b">
        <f t="shared" si="155"/>
        <v>1</v>
      </c>
      <c r="AN370" s="29" t="b">
        <f t="shared" si="156"/>
        <v>1</v>
      </c>
      <c r="AO370" s="29" t="b">
        <f t="shared" si="157"/>
        <v>1</v>
      </c>
      <c r="AP370" s="29" t="b">
        <f t="shared" si="158"/>
        <v>1</v>
      </c>
      <c r="AQ370" s="29" t="b">
        <f t="shared" si="159"/>
        <v>0</v>
      </c>
      <c r="AR370" s="29" t="b">
        <f t="shared" si="160"/>
        <v>1</v>
      </c>
      <c r="AS370" s="29" t="b">
        <f t="shared" si="161"/>
        <v>1</v>
      </c>
      <c r="AT370" s="29" t="b">
        <f t="shared" si="162"/>
        <v>1</v>
      </c>
      <c r="AU370" s="29" t="b">
        <f t="shared" si="163"/>
        <v>0</v>
      </c>
      <c r="AV370" s="29" t="b">
        <f t="shared" si="164"/>
        <v>0</v>
      </c>
      <c r="AW370" s="29" t="s">
        <v>3936</v>
      </c>
      <c r="AX370" s="29" t="s">
        <v>3937</v>
      </c>
      <c r="AY370" s="29" t="s">
        <v>3319</v>
      </c>
    </row>
    <row r="371" spans="1:51" ht="45" customHeight="1" x14ac:dyDescent="0.25">
      <c r="A371" s="29">
        <f t="shared" si="165"/>
        <v>369</v>
      </c>
      <c r="B371" s="9">
        <v>1</v>
      </c>
      <c r="C371" s="10" t="s">
        <v>55</v>
      </c>
      <c r="D371" s="10"/>
      <c r="E371" s="10"/>
      <c r="F371" s="10">
        <v>24</v>
      </c>
      <c r="G371" s="10"/>
      <c r="H371" s="11">
        <v>0.24</v>
      </c>
      <c r="I371" s="10">
        <f t="shared" si="173"/>
        <v>1</v>
      </c>
      <c r="J371" s="10" t="str">
        <f t="shared" si="174"/>
        <v>nicardipine</v>
      </c>
      <c r="K371" s="10">
        <v>0.35</v>
      </c>
      <c r="L371" s="12" t="s">
        <v>35</v>
      </c>
      <c r="M371" s="12" t="s">
        <v>36</v>
      </c>
      <c r="N371" s="10">
        <f t="shared" si="176"/>
        <v>24</v>
      </c>
      <c r="O371" s="16">
        <f t="shared" si="177"/>
        <v>0.5</v>
      </c>
      <c r="P371" s="17">
        <v>0.12</v>
      </c>
      <c r="Q371" s="12" t="s">
        <v>3214</v>
      </c>
      <c r="R371" s="12" t="s">
        <v>86</v>
      </c>
      <c r="S371" s="12" t="s">
        <v>39</v>
      </c>
      <c r="T371" s="15">
        <f t="shared" si="171"/>
        <v>0.35</v>
      </c>
      <c r="U371" s="12">
        <v>23.65</v>
      </c>
      <c r="V371" s="30">
        <v>1</v>
      </c>
      <c r="W371" s="31" t="s">
        <v>55</v>
      </c>
      <c r="X371" s="31">
        <v>7.0000000000000007E-2</v>
      </c>
      <c r="Y371" s="31" t="s">
        <v>35</v>
      </c>
      <c r="Z371" s="31" t="s">
        <v>36</v>
      </c>
      <c r="AA371" s="31">
        <v>24</v>
      </c>
      <c r="AB371" s="32">
        <v>0.5</v>
      </c>
      <c r="AC371" s="33">
        <v>2.4E-2</v>
      </c>
      <c r="AD371" s="31" t="s">
        <v>3214</v>
      </c>
      <c r="AE371" s="31" t="s">
        <v>86</v>
      </c>
      <c r="AF371" s="31" t="s">
        <v>39</v>
      </c>
      <c r="AG371" s="31">
        <v>7.0000000000000007E-2</v>
      </c>
      <c r="AH371" s="31">
        <v>23.93</v>
      </c>
      <c r="AI371" s="29" t="b">
        <f t="shared" si="172"/>
        <v>0</v>
      </c>
      <c r="AJ371" s="29" t="b">
        <f t="shared" si="152"/>
        <v>1</v>
      </c>
      <c r="AK371" s="29" t="b">
        <f t="shared" si="153"/>
        <v>1</v>
      </c>
      <c r="AL371" s="29" t="b">
        <f t="shared" si="154"/>
        <v>0</v>
      </c>
      <c r="AM371" s="29" t="b">
        <f t="shared" si="155"/>
        <v>1</v>
      </c>
      <c r="AN371" s="29" t="b">
        <f t="shared" si="156"/>
        <v>1</v>
      </c>
      <c r="AO371" s="29" t="b">
        <f t="shared" si="157"/>
        <v>1</v>
      </c>
      <c r="AP371" s="29" t="b">
        <f t="shared" si="158"/>
        <v>1</v>
      </c>
      <c r="AQ371" s="29" t="b">
        <f t="shared" si="159"/>
        <v>0</v>
      </c>
      <c r="AR371" s="29" t="b">
        <f t="shared" si="160"/>
        <v>1</v>
      </c>
      <c r="AS371" s="29" t="b">
        <f t="shared" si="161"/>
        <v>1</v>
      </c>
      <c r="AT371" s="29" t="b">
        <f t="shared" si="162"/>
        <v>1</v>
      </c>
      <c r="AU371" s="29" t="b">
        <f t="shared" si="163"/>
        <v>0</v>
      </c>
      <c r="AV371" s="29" t="b">
        <f t="shared" si="164"/>
        <v>0</v>
      </c>
      <c r="AW371" s="29" t="s">
        <v>3938</v>
      </c>
      <c r="AX371" s="29" t="s">
        <v>3939</v>
      </c>
      <c r="AY371" s="29" t="s">
        <v>3319</v>
      </c>
    </row>
    <row r="372" spans="1:51" ht="45" customHeight="1" x14ac:dyDescent="0.25">
      <c r="A372" s="29">
        <f t="shared" si="165"/>
        <v>370</v>
      </c>
      <c r="B372" s="9">
        <v>1</v>
      </c>
      <c r="C372" s="10" t="s">
        <v>55</v>
      </c>
      <c r="D372" s="10"/>
      <c r="E372" s="10"/>
      <c r="F372" s="10"/>
      <c r="G372" s="10">
        <v>1</v>
      </c>
      <c r="H372" s="11">
        <v>0.97</v>
      </c>
      <c r="I372" s="10">
        <f t="shared" si="173"/>
        <v>1</v>
      </c>
      <c r="J372" s="10" t="str">
        <f t="shared" si="174"/>
        <v>nicardipine</v>
      </c>
      <c r="K372" s="10">
        <v>1.4</v>
      </c>
      <c r="L372" s="12" t="s">
        <v>35</v>
      </c>
      <c r="M372" s="12" t="s">
        <v>36</v>
      </c>
      <c r="N372" s="10">
        <f t="shared" si="176"/>
        <v>12</v>
      </c>
      <c r="O372" s="16">
        <f t="shared" si="177"/>
        <v>1</v>
      </c>
      <c r="P372" s="17">
        <v>1.9</v>
      </c>
      <c r="Q372" s="12" t="s">
        <v>3214</v>
      </c>
      <c r="R372" s="12" t="s">
        <v>86</v>
      </c>
      <c r="S372" s="12" t="s">
        <v>40</v>
      </c>
      <c r="T372" s="15">
        <f t="shared" si="171"/>
        <v>1.4</v>
      </c>
      <c r="U372" s="12">
        <v>10.6</v>
      </c>
      <c r="V372" s="30">
        <v>1</v>
      </c>
      <c r="W372" s="31" t="s">
        <v>55</v>
      </c>
      <c r="X372" s="31">
        <v>7.0000000000000007E-2</v>
      </c>
      <c r="Y372" s="31" t="s">
        <v>35</v>
      </c>
      <c r="Z372" s="31" t="s">
        <v>36</v>
      </c>
      <c r="AA372" s="31">
        <v>12</v>
      </c>
      <c r="AB372" s="32">
        <v>1</v>
      </c>
      <c r="AC372" s="33">
        <v>9.7000000000000003E-2</v>
      </c>
      <c r="AD372" s="31" t="s">
        <v>3214</v>
      </c>
      <c r="AE372" s="31" t="s">
        <v>86</v>
      </c>
      <c r="AF372" s="31" t="s">
        <v>40</v>
      </c>
      <c r="AG372" s="31">
        <v>7.0000000000000007E-2</v>
      </c>
      <c r="AH372" s="31">
        <v>11.93</v>
      </c>
      <c r="AI372" s="29" t="b">
        <f t="shared" si="172"/>
        <v>0</v>
      </c>
      <c r="AJ372" s="29" t="b">
        <f t="shared" si="152"/>
        <v>1</v>
      </c>
      <c r="AK372" s="29" t="b">
        <f t="shared" si="153"/>
        <v>1</v>
      </c>
      <c r="AL372" s="29" t="b">
        <f t="shared" si="154"/>
        <v>0</v>
      </c>
      <c r="AM372" s="29" t="b">
        <f t="shared" si="155"/>
        <v>1</v>
      </c>
      <c r="AN372" s="29" t="b">
        <f t="shared" si="156"/>
        <v>1</v>
      </c>
      <c r="AO372" s="29" t="b">
        <f t="shared" si="157"/>
        <v>1</v>
      </c>
      <c r="AP372" s="29" t="b">
        <f t="shared" si="158"/>
        <v>1</v>
      </c>
      <c r="AQ372" s="29" t="b">
        <f t="shared" si="159"/>
        <v>0</v>
      </c>
      <c r="AR372" s="29" t="b">
        <f t="shared" si="160"/>
        <v>1</v>
      </c>
      <c r="AS372" s="29" t="b">
        <f t="shared" si="161"/>
        <v>1</v>
      </c>
      <c r="AT372" s="29" t="b">
        <f t="shared" si="162"/>
        <v>1</v>
      </c>
      <c r="AU372" s="29" t="b">
        <f t="shared" si="163"/>
        <v>0</v>
      </c>
      <c r="AV372" s="29" t="b">
        <f t="shared" si="164"/>
        <v>0</v>
      </c>
      <c r="AW372" s="29" t="s">
        <v>3940</v>
      </c>
      <c r="AX372" s="29" t="s">
        <v>3941</v>
      </c>
      <c r="AY372" s="29" t="s">
        <v>3319</v>
      </c>
    </row>
    <row r="373" spans="1:51" ht="45" customHeight="1" x14ac:dyDescent="0.25">
      <c r="A373" s="29">
        <f t="shared" si="165"/>
        <v>371</v>
      </c>
      <c r="B373" s="9">
        <v>1</v>
      </c>
      <c r="C373" s="10" t="s">
        <v>55</v>
      </c>
      <c r="D373" s="10">
        <v>1</v>
      </c>
      <c r="E373" s="10"/>
      <c r="F373" s="10">
        <v>24</v>
      </c>
      <c r="G373" s="10"/>
      <c r="H373" s="11" t="s">
        <v>3222</v>
      </c>
      <c r="I373" s="10">
        <f t="shared" si="173"/>
        <v>1</v>
      </c>
      <c r="J373" s="10" t="str">
        <f t="shared" si="174"/>
        <v>nicardipine</v>
      </c>
      <c r="K373" s="10">
        <f t="shared" si="175"/>
        <v>1</v>
      </c>
      <c r="L373" s="12" t="s">
        <v>35</v>
      </c>
      <c r="M373" s="12" t="s">
        <v>36</v>
      </c>
      <c r="N373" s="10">
        <f t="shared" si="176"/>
        <v>24</v>
      </c>
      <c r="O373" s="16">
        <f t="shared" si="177"/>
        <v>0.5</v>
      </c>
      <c r="P373" s="17">
        <v>0.35</v>
      </c>
      <c r="Q373" s="12" t="s">
        <v>3214</v>
      </c>
      <c r="R373" s="12" t="s">
        <v>86</v>
      </c>
      <c r="S373" s="12" t="s">
        <v>39</v>
      </c>
      <c r="T373" s="15">
        <f t="shared" si="171"/>
        <v>1</v>
      </c>
      <c r="U373" s="12">
        <v>23</v>
      </c>
      <c r="V373" s="30">
        <v>1</v>
      </c>
      <c r="W373" s="31" t="s">
        <v>55</v>
      </c>
      <c r="X373" s="31">
        <v>1</v>
      </c>
      <c r="Y373" s="31" t="s">
        <v>35</v>
      </c>
      <c r="Z373" s="31" t="s">
        <v>36</v>
      </c>
      <c r="AA373" s="31">
        <v>24</v>
      </c>
      <c r="AB373" s="32">
        <v>0.5</v>
      </c>
      <c r="AC373" s="33">
        <v>0.35</v>
      </c>
      <c r="AD373" s="31" t="s">
        <v>3214</v>
      </c>
      <c r="AE373" s="31" t="s">
        <v>86</v>
      </c>
      <c r="AF373" s="31" t="s">
        <v>39</v>
      </c>
      <c r="AG373" s="31">
        <v>1</v>
      </c>
      <c r="AH373" s="31">
        <v>23</v>
      </c>
      <c r="AI373" s="29" t="b">
        <f t="shared" si="172"/>
        <v>1</v>
      </c>
      <c r="AJ373" s="29" t="b">
        <f t="shared" si="152"/>
        <v>1</v>
      </c>
      <c r="AK373" s="29" t="b">
        <f t="shared" si="153"/>
        <v>1</v>
      </c>
      <c r="AL373" s="29" t="b">
        <f t="shared" si="154"/>
        <v>1</v>
      </c>
      <c r="AM373" s="29" t="b">
        <f t="shared" si="155"/>
        <v>1</v>
      </c>
      <c r="AN373" s="29" t="b">
        <f t="shared" si="156"/>
        <v>1</v>
      </c>
      <c r="AO373" s="29" t="b">
        <f t="shared" si="157"/>
        <v>1</v>
      </c>
      <c r="AP373" s="29" t="b">
        <f t="shared" si="158"/>
        <v>1</v>
      </c>
      <c r="AQ373" s="29" t="b">
        <f t="shared" si="159"/>
        <v>1</v>
      </c>
      <c r="AR373" s="29" t="b">
        <f t="shared" si="160"/>
        <v>1</v>
      </c>
      <c r="AS373" s="29" t="b">
        <f t="shared" si="161"/>
        <v>1</v>
      </c>
      <c r="AT373" s="29" t="b">
        <f t="shared" si="162"/>
        <v>1</v>
      </c>
      <c r="AU373" s="29" t="b">
        <f t="shared" si="163"/>
        <v>1</v>
      </c>
      <c r="AV373" s="29" t="b">
        <f t="shared" si="164"/>
        <v>1</v>
      </c>
      <c r="AW373" s="29" t="s">
        <v>3324</v>
      </c>
      <c r="AX373" s="29" t="s">
        <v>3942</v>
      </c>
      <c r="AY373" s="29" t="s">
        <v>3319</v>
      </c>
    </row>
    <row r="374" spans="1:51" ht="45" customHeight="1" x14ac:dyDescent="0.25">
      <c r="A374" s="29">
        <f t="shared" si="165"/>
        <v>372</v>
      </c>
      <c r="B374" s="9">
        <v>1</v>
      </c>
      <c r="C374" s="10" t="s">
        <v>55</v>
      </c>
      <c r="D374" s="10">
        <v>1</v>
      </c>
      <c r="E374" s="10"/>
      <c r="F374" s="10"/>
      <c r="G374" s="10">
        <v>1</v>
      </c>
      <c r="H374" s="11" t="s">
        <v>3222</v>
      </c>
      <c r="I374" s="10">
        <f t="shared" si="173"/>
        <v>1</v>
      </c>
      <c r="J374" s="10" t="str">
        <f t="shared" si="174"/>
        <v>nicardipine</v>
      </c>
      <c r="K374" s="10">
        <f t="shared" si="175"/>
        <v>1</v>
      </c>
      <c r="L374" s="12" t="s">
        <v>35</v>
      </c>
      <c r="M374" s="12" t="s">
        <v>36</v>
      </c>
      <c r="N374" s="10">
        <f t="shared" si="176"/>
        <v>12</v>
      </c>
      <c r="O374" s="16">
        <f t="shared" si="177"/>
        <v>1</v>
      </c>
      <c r="P374" s="17">
        <v>1.4</v>
      </c>
      <c r="Q374" s="12" t="s">
        <v>3214</v>
      </c>
      <c r="R374" s="12" t="s">
        <v>86</v>
      </c>
      <c r="S374" s="12" t="s">
        <v>40</v>
      </c>
      <c r="T374" s="15">
        <f t="shared" si="171"/>
        <v>1</v>
      </c>
      <c r="U374" s="12">
        <v>11</v>
      </c>
      <c r="V374" s="30">
        <v>1</v>
      </c>
      <c r="W374" s="31" t="s">
        <v>55</v>
      </c>
      <c r="X374" s="31">
        <v>1</v>
      </c>
      <c r="Y374" s="31" t="s">
        <v>35</v>
      </c>
      <c r="Z374" s="31" t="s">
        <v>36</v>
      </c>
      <c r="AA374" s="31">
        <v>12</v>
      </c>
      <c r="AB374" s="32">
        <v>1</v>
      </c>
      <c r="AC374" s="33">
        <v>1.4</v>
      </c>
      <c r="AD374" s="31" t="s">
        <v>3214</v>
      </c>
      <c r="AE374" s="31" t="s">
        <v>86</v>
      </c>
      <c r="AF374" s="31" t="s">
        <v>40</v>
      </c>
      <c r="AG374" s="31">
        <v>1</v>
      </c>
      <c r="AH374" s="31">
        <v>11</v>
      </c>
      <c r="AI374" s="29" t="b">
        <f t="shared" si="172"/>
        <v>1</v>
      </c>
      <c r="AJ374" s="29" t="b">
        <f t="shared" si="152"/>
        <v>1</v>
      </c>
      <c r="AK374" s="29" t="b">
        <f t="shared" si="153"/>
        <v>1</v>
      </c>
      <c r="AL374" s="29" t="b">
        <f t="shared" si="154"/>
        <v>1</v>
      </c>
      <c r="AM374" s="29" t="b">
        <f t="shared" si="155"/>
        <v>1</v>
      </c>
      <c r="AN374" s="29" t="b">
        <f t="shared" si="156"/>
        <v>1</v>
      </c>
      <c r="AO374" s="29" t="b">
        <f t="shared" si="157"/>
        <v>1</v>
      </c>
      <c r="AP374" s="29" t="b">
        <f t="shared" si="158"/>
        <v>1</v>
      </c>
      <c r="AQ374" s="29" t="b">
        <f t="shared" si="159"/>
        <v>1</v>
      </c>
      <c r="AR374" s="29" t="b">
        <f t="shared" si="160"/>
        <v>1</v>
      </c>
      <c r="AS374" s="29" t="b">
        <f t="shared" si="161"/>
        <v>1</v>
      </c>
      <c r="AT374" s="29" t="b">
        <f t="shared" si="162"/>
        <v>1</v>
      </c>
      <c r="AU374" s="29" t="b">
        <f t="shared" si="163"/>
        <v>1</v>
      </c>
      <c r="AV374" s="29" t="b">
        <f t="shared" si="164"/>
        <v>1</v>
      </c>
      <c r="AW374" s="29" t="s">
        <v>3435</v>
      </c>
      <c r="AX374" s="29" t="s">
        <v>3943</v>
      </c>
      <c r="AY374" s="29" t="s">
        <v>3319</v>
      </c>
    </row>
    <row r="375" spans="1:51" ht="45" customHeight="1" x14ac:dyDescent="0.25">
      <c r="A375" s="29">
        <f t="shared" si="165"/>
        <v>373</v>
      </c>
      <c r="B375" s="9">
        <v>1</v>
      </c>
      <c r="C375" s="10" t="s">
        <v>55</v>
      </c>
      <c r="D375" s="10">
        <v>1</v>
      </c>
      <c r="E375" s="10"/>
      <c r="F375" s="10">
        <v>24</v>
      </c>
      <c r="G375" s="10">
        <v>1</v>
      </c>
      <c r="H375" s="11" t="s">
        <v>3222</v>
      </c>
      <c r="I375" s="10">
        <f t="shared" si="173"/>
        <v>1</v>
      </c>
      <c r="J375" s="10" t="str">
        <f t="shared" si="174"/>
        <v>nicardipine</v>
      </c>
      <c r="K375" s="10">
        <f t="shared" si="175"/>
        <v>1</v>
      </c>
      <c r="L375" s="12" t="s">
        <v>35</v>
      </c>
      <c r="M375" s="12" t="s">
        <v>36</v>
      </c>
      <c r="N375" s="10">
        <f t="shared" si="176"/>
        <v>24</v>
      </c>
      <c r="O375" s="16">
        <f t="shared" si="177"/>
        <v>1</v>
      </c>
      <c r="P375" s="17">
        <v>0.69</v>
      </c>
      <c r="Q375" s="12" t="s">
        <v>3214</v>
      </c>
      <c r="R375" s="12" t="s">
        <v>86</v>
      </c>
      <c r="S375" s="12" t="s">
        <v>38</v>
      </c>
      <c r="T375" s="15">
        <f t="shared" si="171"/>
        <v>1</v>
      </c>
      <c r="U375" s="12">
        <v>23</v>
      </c>
      <c r="V375" s="30">
        <v>1</v>
      </c>
      <c r="W375" s="31" t="s">
        <v>55</v>
      </c>
      <c r="X375" s="31">
        <v>1</v>
      </c>
      <c r="Y375" s="31" t="s">
        <v>35</v>
      </c>
      <c r="Z375" s="31" t="s">
        <v>36</v>
      </c>
      <c r="AA375" s="31">
        <v>24</v>
      </c>
      <c r="AB375" s="32">
        <v>1</v>
      </c>
      <c r="AC375" s="33">
        <v>0.69</v>
      </c>
      <c r="AD375" s="31" t="s">
        <v>3214</v>
      </c>
      <c r="AE375" s="31" t="s">
        <v>86</v>
      </c>
      <c r="AF375" s="31" t="s">
        <v>38</v>
      </c>
      <c r="AG375" s="31">
        <v>1</v>
      </c>
      <c r="AH375" s="31">
        <v>23</v>
      </c>
      <c r="AI375" s="29" t="b">
        <f t="shared" si="172"/>
        <v>1</v>
      </c>
      <c r="AJ375" s="29" t="b">
        <f t="shared" si="152"/>
        <v>1</v>
      </c>
      <c r="AK375" s="29" t="b">
        <f t="shared" si="153"/>
        <v>1</v>
      </c>
      <c r="AL375" s="29" t="b">
        <f t="shared" si="154"/>
        <v>1</v>
      </c>
      <c r="AM375" s="29" t="b">
        <f t="shared" si="155"/>
        <v>1</v>
      </c>
      <c r="AN375" s="29" t="b">
        <f t="shared" si="156"/>
        <v>1</v>
      </c>
      <c r="AO375" s="29" t="b">
        <f t="shared" si="157"/>
        <v>1</v>
      </c>
      <c r="AP375" s="29" t="b">
        <f t="shared" si="158"/>
        <v>1</v>
      </c>
      <c r="AQ375" s="29" t="b">
        <f t="shared" si="159"/>
        <v>1</v>
      </c>
      <c r="AR375" s="29" t="b">
        <f t="shared" si="160"/>
        <v>1</v>
      </c>
      <c r="AS375" s="29" t="b">
        <f t="shared" si="161"/>
        <v>1</v>
      </c>
      <c r="AT375" s="29" t="b">
        <f t="shared" si="162"/>
        <v>1</v>
      </c>
      <c r="AU375" s="29" t="b">
        <f t="shared" si="163"/>
        <v>1</v>
      </c>
      <c r="AV375" s="29" t="b">
        <f t="shared" si="164"/>
        <v>1</v>
      </c>
      <c r="AW375" s="29" t="s">
        <v>3325</v>
      </c>
      <c r="AX375" s="29" t="s">
        <v>3944</v>
      </c>
      <c r="AY375" s="29" t="s">
        <v>3319</v>
      </c>
    </row>
    <row r="376" spans="1:51" ht="45" customHeight="1" x14ac:dyDescent="0.25">
      <c r="A376" s="29">
        <f t="shared" si="165"/>
        <v>374</v>
      </c>
      <c r="B376" s="9">
        <v>1</v>
      </c>
      <c r="C376" s="10" t="s">
        <v>55</v>
      </c>
      <c r="D376" s="10"/>
      <c r="E376" s="10" t="s">
        <v>20</v>
      </c>
      <c r="F376" s="10">
        <v>24</v>
      </c>
      <c r="G376" s="10"/>
      <c r="H376" s="11">
        <v>0.24</v>
      </c>
      <c r="I376" s="10">
        <f t="shared" si="173"/>
        <v>1</v>
      </c>
      <c r="J376" s="10" t="str">
        <f t="shared" si="174"/>
        <v>nicardipine</v>
      </c>
      <c r="K376" s="10">
        <v>0.35</v>
      </c>
      <c r="L376" s="12" t="s">
        <v>35</v>
      </c>
      <c r="M376" s="12" t="s">
        <v>20</v>
      </c>
      <c r="N376" s="10">
        <f t="shared" si="176"/>
        <v>24</v>
      </c>
      <c r="O376" s="16">
        <f t="shared" si="177"/>
        <v>0.5</v>
      </c>
      <c r="P376" s="17">
        <v>0.12</v>
      </c>
      <c r="Q376" s="12" t="s">
        <v>3214</v>
      </c>
      <c r="R376" s="12" t="s">
        <v>86</v>
      </c>
      <c r="S376" s="12" t="s">
        <v>39</v>
      </c>
      <c r="T376" s="15">
        <f t="shared" si="171"/>
        <v>0.35</v>
      </c>
      <c r="U376" s="12">
        <v>23.65</v>
      </c>
      <c r="V376" s="30">
        <v>1</v>
      </c>
      <c r="W376" s="31" t="s">
        <v>55</v>
      </c>
      <c r="X376" s="31">
        <v>7.0000000000000007E-2</v>
      </c>
      <c r="Y376" s="31" t="s">
        <v>35</v>
      </c>
      <c r="Z376" s="31" t="s">
        <v>20</v>
      </c>
      <c r="AA376" s="31">
        <v>24</v>
      </c>
      <c r="AB376" s="32">
        <v>0.5</v>
      </c>
      <c r="AC376" s="33">
        <v>2.4E-2</v>
      </c>
      <c r="AD376" s="31" t="s">
        <v>3214</v>
      </c>
      <c r="AE376" s="31" t="s">
        <v>86</v>
      </c>
      <c r="AF376" s="31" t="s">
        <v>39</v>
      </c>
      <c r="AG376" s="31">
        <v>7.0000000000000007E-2</v>
      </c>
      <c r="AH376" s="31">
        <v>23.93</v>
      </c>
      <c r="AI376" s="29" t="b">
        <f t="shared" si="172"/>
        <v>0</v>
      </c>
      <c r="AJ376" s="29" t="b">
        <f t="shared" si="152"/>
        <v>1</v>
      </c>
      <c r="AK376" s="29" t="b">
        <f t="shared" si="153"/>
        <v>1</v>
      </c>
      <c r="AL376" s="29" t="b">
        <f t="shared" si="154"/>
        <v>0</v>
      </c>
      <c r="AM376" s="29" t="b">
        <f t="shared" si="155"/>
        <v>1</v>
      </c>
      <c r="AN376" s="29" t="b">
        <f t="shared" si="156"/>
        <v>1</v>
      </c>
      <c r="AO376" s="29" t="b">
        <f t="shared" si="157"/>
        <v>1</v>
      </c>
      <c r="AP376" s="29" t="b">
        <f t="shared" si="158"/>
        <v>1</v>
      </c>
      <c r="AQ376" s="29" t="b">
        <f t="shared" si="159"/>
        <v>0</v>
      </c>
      <c r="AR376" s="29" t="b">
        <f t="shared" si="160"/>
        <v>1</v>
      </c>
      <c r="AS376" s="29" t="b">
        <f t="shared" si="161"/>
        <v>1</v>
      </c>
      <c r="AT376" s="29" t="b">
        <f t="shared" si="162"/>
        <v>1</v>
      </c>
      <c r="AU376" s="29" t="b">
        <f t="shared" si="163"/>
        <v>0</v>
      </c>
      <c r="AV376" s="29" t="b">
        <f t="shared" si="164"/>
        <v>0</v>
      </c>
      <c r="AW376" s="29" t="s">
        <v>3945</v>
      </c>
      <c r="AX376" s="29" t="s">
        <v>3946</v>
      </c>
      <c r="AY376" s="29" t="s">
        <v>3319</v>
      </c>
    </row>
    <row r="377" spans="1:51" ht="45" customHeight="1" x14ac:dyDescent="0.25">
      <c r="A377" s="29">
        <f t="shared" si="165"/>
        <v>375</v>
      </c>
      <c r="B377" s="9">
        <v>1</v>
      </c>
      <c r="C377" s="10" t="s">
        <v>55</v>
      </c>
      <c r="D377" s="10"/>
      <c r="E377" s="10" t="s">
        <v>20</v>
      </c>
      <c r="F377" s="10"/>
      <c r="G377" s="10">
        <v>1</v>
      </c>
      <c r="H377" s="11">
        <v>0.97</v>
      </c>
      <c r="I377" s="10">
        <f t="shared" si="173"/>
        <v>1</v>
      </c>
      <c r="J377" s="10" t="str">
        <f t="shared" si="174"/>
        <v>nicardipine</v>
      </c>
      <c r="K377" s="10">
        <v>1.4</v>
      </c>
      <c r="L377" s="12" t="s">
        <v>35</v>
      </c>
      <c r="M377" s="12" t="s">
        <v>20</v>
      </c>
      <c r="N377" s="10">
        <f t="shared" si="176"/>
        <v>12</v>
      </c>
      <c r="O377" s="16">
        <f t="shared" si="177"/>
        <v>1</v>
      </c>
      <c r="P377" s="17">
        <v>1.9</v>
      </c>
      <c r="Q377" s="12" t="s">
        <v>3214</v>
      </c>
      <c r="R377" s="12" t="s">
        <v>86</v>
      </c>
      <c r="S377" s="12" t="s">
        <v>40</v>
      </c>
      <c r="T377" s="15">
        <f t="shared" si="171"/>
        <v>1.4</v>
      </c>
      <c r="U377" s="12">
        <v>10.6</v>
      </c>
      <c r="V377" s="30">
        <v>1</v>
      </c>
      <c r="W377" s="31" t="s">
        <v>55</v>
      </c>
      <c r="X377" s="31">
        <v>7.0000000000000007E-2</v>
      </c>
      <c r="Y377" s="31" t="s">
        <v>35</v>
      </c>
      <c r="Z377" s="31" t="s">
        <v>20</v>
      </c>
      <c r="AA377" s="31">
        <v>12</v>
      </c>
      <c r="AB377" s="32">
        <v>1</v>
      </c>
      <c r="AC377" s="33">
        <v>9.7000000000000003E-2</v>
      </c>
      <c r="AD377" s="31" t="s">
        <v>3214</v>
      </c>
      <c r="AE377" s="31" t="s">
        <v>86</v>
      </c>
      <c r="AF377" s="31" t="s">
        <v>40</v>
      </c>
      <c r="AG377" s="31">
        <v>7.0000000000000007E-2</v>
      </c>
      <c r="AH377" s="31">
        <v>11.93</v>
      </c>
      <c r="AI377" s="29" t="b">
        <f t="shared" si="172"/>
        <v>0</v>
      </c>
      <c r="AJ377" s="29" t="b">
        <f t="shared" si="152"/>
        <v>1</v>
      </c>
      <c r="AK377" s="29" t="b">
        <f t="shared" si="153"/>
        <v>1</v>
      </c>
      <c r="AL377" s="29" t="b">
        <f t="shared" si="154"/>
        <v>0</v>
      </c>
      <c r="AM377" s="29" t="b">
        <f t="shared" si="155"/>
        <v>1</v>
      </c>
      <c r="AN377" s="29" t="b">
        <f t="shared" si="156"/>
        <v>1</v>
      </c>
      <c r="AO377" s="29" t="b">
        <f t="shared" si="157"/>
        <v>1</v>
      </c>
      <c r="AP377" s="29" t="b">
        <f t="shared" si="158"/>
        <v>1</v>
      </c>
      <c r="AQ377" s="29" t="b">
        <f t="shared" si="159"/>
        <v>0</v>
      </c>
      <c r="AR377" s="29" t="b">
        <f t="shared" si="160"/>
        <v>1</v>
      </c>
      <c r="AS377" s="29" t="b">
        <f t="shared" si="161"/>
        <v>1</v>
      </c>
      <c r="AT377" s="29" t="b">
        <f t="shared" si="162"/>
        <v>1</v>
      </c>
      <c r="AU377" s="29" t="b">
        <f t="shared" si="163"/>
        <v>0</v>
      </c>
      <c r="AV377" s="29" t="b">
        <f t="shared" si="164"/>
        <v>0</v>
      </c>
      <c r="AW377" s="29" t="s">
        <v>3947</v>
      </c>
      <c r="AX377" s="29" t="s">
        <v>3948</v>
      </c>
      <c r="AY377" s="29" t="s">
        <v>3319</v>
      </c>
    </row>
    <row r="378" spans="1:51" ht="45" customHeight="1" x14ac:dyDescent="0.25">
      <c r="A378" s="29">
        <f t="shared" si="165"/>
        <v>376</v>
      </c>
      <c r="B378" s="9">
        <v>1</v>
      </c>
      <c r="C378" s="10" t="s">
        <v>55</v>
      </c>
      <c r="D378" s="10"/>
      <c r="E378" s="10" t="s">
        <v>20</v>
      </c>
      <c r="F378" s="10">
        <v>24</v>
      </c>
      <c r="G378" s="10">
        <v>1</v>
      </c>
      <c r="H378" s="11">
        <v>0.49</v>
      </c>
      <c r="I378" s="10">
        <f t="shared" si="173"/>
        <v>1</v>
      </c>
      <c r="J378" s="10" t="str">
        <f t="shared" si="174"/>
        <v>nicardipine</v>
      </c>
      <c r="K378" s="10">
        <v>0.71</v>
      </c>
      <c r="L378" s="12" t="s">
        <v>35</v>
      </c>
      <c r="M378" s="12" t="s">
        <v>20</v>
      </c>
      <c r="N378" s="10">
        <f t="shared" si="176"/>
        <v>24</v>
      </c>
      <c r="O378" s="16">
        <f t="shared" si="177"/>
        <v>1</v>
      </c>
      <c r="P378" s="17">
        <v>0.49</v>
      </c>
      <c r="Q378" s="12" t="s">
        <v>3214</v>
      </c>
      <c r="R378" s="12" t="s">
        <v>86</v>
      </c>
      <c r="S378" s="12" t="s">
        <v>38</v>
      </c>
      <c r="T378" s="15">
        <f t="shared" si="171"/>
        <v>0.71</v>
      </c>
      <c r="U378" s="12">
        <v>23.29</v>
      </c>
      <c r="V378" s="30">
        <v>1</v>
      </c>
      <c r="W378" s="31" t="s">
        <v>55</v>
      </c>
      <c r="X378" s="31">
        <v>7.0000000000000007E-2</v>
      </c>
      <c r="Y378" s="31" t="s">
        <v>35</v>
      </c>
      <c r="Z378" s="31" t="s">
        <v>20</v>
      </c>
      <c r="AA378" s="31">
        <v>24</v>
      </c>
      <c r="AB378" s="32">
        <v>1</v>
      </c>
      <c r="AC378" s="33">
        <v>4.9000000000000002E-2</v>
      </c>
      <c r="AD378" s="31" t="s">
        <v>3214</v>
      </c>
      <c r="AE378" s="31" t="s">
        <v>86</v>
      </c>
      <c r="AF378" s="31" t="s">
        <v>38</v>
      </c>
      <c r="AG378" s="31">
        <v>7.0000000000000007E-2</v>
      </c>
      <c r="AH378" s="31">
        <v>23.93</v>
      </c>
      <c r="AI378" s="29" t="b">
        <f t="shared" si="172"/>
        <v>0</v>
      </c>
      <c r="AJ378" s="29" t="b">
        <f t="shared" si="152"/>
        <v>1</v>
      </c>
      <c r="AK378" s="29" t="b">
        <f t="shared" si="153"/>
        <v>1</v>
      </c>
      <c r="AL378" s="29" t="b">
        <f t="shared" si="154"/>
        <v>0</v>
      </c>
      <c r="AM378" s="29" t="b">
        <f t="shared" si="155"/>
        <v>1</v>
      </c>
      <c r="AN378" s="29" t="b">
        <f t="shared" si="156"/>
        <v>1</v>
      </c>
      <c r="AO378" s="29" t="b">
        <f t="shared" si="157"/>
        <v>1</v>
      </c>
      <c r="AP378" s="29" t="b">
        <f t="shared" si="158"/>
        <v>1</v>
      </c>
      <c r="AQ378" s="29" t="b">
        <f t="shared" si="159"/>
        <v>0</v>
      </c>
      <c r="AR378" s="29" t="b">
        <f t="shared" si="160"/>
        <v>1</v>
      </c>
      <c r="AS378" s="29" t="b">
        <f t="shared" si="161"/>
        <v>1</v>
      </c>
      <c r="AT378" s="29" t="b">
        <f t="shared" si="162"/>
        <v>1</v>
      </c>
      <c r="AU378" s="29" t="b">
        <f t="shared" si="163"/>
        <v>0</v>
      </c>
      <c r="AV378" s="29" t="b">
        <f t="shared" si="164"/>
        <v>0</v>
      </c>
      <c r="AW378" s="29" t="s">
        <v>3949</v>
      </c>
      <c r="AX378" s="29" t="s">
        <v>3950</v>
      </c>
      <c r="AY378" s="29" t="s">
        <v>3319</v>
      </c>
    </row>
    <row r="379" spans="1:51" ht="45" customHeight="1" x14ac:dyDescent="0.25">
      <c r="A379" s="29">
        <f t="shared" si="165"/>
        <v>377</v>
      </c>
      <c r="B379" s="9">
        <v>1</v>
      </c>
      <c r="C379" s="10" t="s">
        <v>55</v>
      </c>
      <c r="D379" s="10"/>
      <c r="E379" s="10"/>
      <c r="F379" s="10">
        <v>24</v>
      </c>
      <c r="G379" s="10">
        <v>1</v>
      </c>
      <c r="H379" s="11">
        <v>0.49</v>
      </c>
      <c r="I379" s="10">
        <f t="shared" si="173"/>
        <v>1</v>
      </c>
      <c r="J379" s="10" t="str">
        <f t="shared" si="174"/>
        <v>nicardipine</v>
      </c>
      <c r="K379" s="10">
        <v>0.71</v>
      </c>
      <c r="L379" s="12" t="s">
        <v>35</v>
      </c>
      <c r="M379" s="12" t="s">
        <v>36</v>
      </c>
      <c r="N379" s="10">
        <f t="shared" si="176"/>
        <v>24</v>
      </c>
      <c r="O379" s="16">
        <f t="shared" si="177"/>
        <v>1</v>
      </c>
      <c r="P379" s="17">
        <v>0.49</v>
      </c>
      <c r="Q379" s="12" t="s">
        <v>3214</v>
      </c>
      <c r="R379" s="12" t="s">
        <v>86</v>
      </c>
      <c r="S379" s="12" t="s">
        <v>38</v>
      </c>
      <c r="T379" s="15">
        <f t="shared" si="171"/>
        <v>0.71</v>
      </c>
      <c r="U379" s="12">
        <v>23.29</v>
      </c>
      <c r="V379" s="30">
        <v>1</v>
      </c>
      <c r="W379" s="31" t="s">
        <v>55</v>
      </c>
      <c r="X379" s="31">
        <v>7.0000000000000007E-2</v>
      </c>
      <c r="Y379" s="31" t="s">
        <v>35</v>
      </c>
      <c r="Z379" s="31" t="s">
        <v>36</v>
      </c>
      <c r="AA379" s="31">
        <v>24</v>
      </c>
      <c r="AB379" s="32">
        <v>1</v>
      </c>
      <c r="AC379" s="33">
        <v>4.9000000000000002E-2</v>
      </c>
      <c r="AD379" s="31" t="s">
        <v>3214</v>
      </c>
      <c r="AE379" s="31" t="s">
        <v>86</v>
      </c>
      <c r="AF379" s="31" t="s">
        <v>38</v>
      </c>
      <c r="AG379" s="31">
        <v>7.0000000000000007E-2</v>
      </c>
      <c r="AH379" s="31">
        <v>23.93</v>
      </c>
      <c r="AI379" s="29" t="b">
        <f t="shared" si="172"/>
        <v>0</v>
      </c>
      <c r="AJ379" s="29" t="b">
        <f t="shared" si="152"/>
        <v>1</v>
      </c>
      <c r="AK379" s="29" t="b">
        <f t="shared" si="153"/>
        <v>1</v>
      </c>
      <c r="AL379" s="29" t="b">
        <f t="shared" si="154"/>
        <v>0</v>
      </c>
      <c r="AM379" s="29" t="b">
        <f t="shared" si="155"/>
        <v>1</v>
      </c>
      <c r="AN379" s="29" t="b">
        <f t="shared" si="156"/>
        <v>1</v>
      </c>
      <c r="AO379" s="29" t="b">
        <f t="shared" si="157"/>
        <v>1</v>
      </c>
      <c r="AP379" s="29" t="b">
        <f t="shared" si="158"/>
        <v>1</v>
      </c>
      <c r="AQ379" s="29" t="b">
        <f t="shared" si="159"/>
        <v>0</v>
      </c>
      <c r="AR379" s="29" t="b">
        <f t="shared" si="160"/>
        <v>1</v>
      </c>
      <c r="AS379" s="29" t="b">
        <f t="shared" si="161"/>
        <v>1</v>
      </c>
      <c r="AT379" s="29" t="b">
        <f t="shared" si="162"/>
        <v>1</v>
      </c>
      <c r="AU379" s="29" t="b">
        <f t="shared" si="163"/>
        <v>0</v>
      </c>
      <c r="AV379" s="29" t="b">
        <f t="shared" si="164"/>
        <v>0</v>
      </c>
      <c r="AW379" s="29" t="s">
        <v>3951</v>
      </c>
      <c r="AX379" s="29" t="s">
        <v>3952</v>
      </c>
      <c r="AY379" s="29" t="s">
        <v>3319</v>
      </c>
    </row>
    <row r="380" spans="1:51" ht="45" customHeight="1" x14ac:dyDescent="0.25">
      <c r="A380" s="29">
        <f t="shared" si="165"/>
        <v>378</v>
      </c>
      <c r="B380" s="9">
        <v>0.5</v>
      </c>
      <c r="C380" s="10" t="s">
        <v>55</v>
      </c>
      <c r="D380" s="10"/>
      <c r="E380" s="10"/>
      <c r="F380" s="10"/>
      <c r="G380" s="10"/>
      <c r="H380" s="11">
        <v>0.56000000000000005</v>
      </c>
      <c r="I380" s="10">
        <f t="shared" si="173"/>
        <v>0.5</v>
      </c>
      <c r="J380" s="10" t="str">
        <f t="shared" si="174"/>
        <v>nicardipine</v>
      </c>
      <c r="K380" s="10">
        <v>0.4</v>
      </c>
      <c r="L380" s="12" t="s">
        <v>35</v>
      </c>
      <c r="M380" s="12" t="s">
        <v>36</v>
      </c>
      <c r="N380" s="10">
        <f t="shared" si="176"/>
        <v>12</v>
      </c>
      <c r="O380" s="16">
        <f t="shared" si="177"/>
        <v>0.5</v>
      </c>
      <c r="P380" s="17">
        <v>0.56000000000000005</v>
      </c>
      <c r="Q380" s="12" t="s">
        <v>3214</v>
      </c>
      <c r="R380" s="12" t="s">
        <v>86</v>
      </c>
      <c r="S380" s="12" t="s">
        <v>38</v>
      </c>
      <c r="T380" s="15">
        <f t="shared" si="171"/>
        <v>0.4</v>
      </c>
      <c r="U380" s="12">
        <v>11.6</v>
      </c>
      <c r="V380" s="30">
        <v>0.5</v>
      </c>
      <c r="W380" s="31" t="s">
        <v>55</v>
      </c>
      <c r="X380" s="31">
        <v>0.04</v>
      </c>
      <c r="Y380" s="31" t="s">
        <v>35</v>
      </c>
      <c r="Z380" s="31" t="s">
        <v>36</v>
      </c>
      <c r="AA380" s="31">
        <v>12</v>
      </c>
      <c r="AB380" s="32">
        <v>0.5</v>
      </c>
      <c r="AC380" s="33">
        <v>5.6000000000000001E-2</v>
      </c>
      <c r="AD380" s="31" t="s">
        <v>3214</v>
      </c>
      <c r="AE380" s="31" t="s">
        <v>86</v>
      </c>
      <c r="AF380" s="31" t="s">
        <v>38</v>
      </c>
      <c r="AG380" s="31">
        <v>0.04</v>
      </c>
      <c r="AH380" s="31">
        <v>11.96</v>
      </c>
      <c r="AI380" s="29" t="b">
        <f t="shared" si="172"/>
        <v>0</v>
      </c>
      <c r="AJ380" s="29" t="b">
        <f t="shared" si="152"/>
        <v>1</v>
      </c>
      <c r="AK380" s="29" t="b">
        <f t="shared" si="153"/>
        <v>1</v>
      </c>
      <c r="AL380" s="29" t="b">
        <f t="shared" si="154"/>
        <v>0</v>
      </c>
      <c r="AM380" s="29" t="b">
        <f t="shared" si="155"/>
        <v>1</v>
      </c>
      <c r="AN380" s="29" t="b">
        <f t="shared" si="156"/>
        <v>1</v>
      </c>
      <c r="AO380" s="29" t="b">
        <f t="shared" si="157"/>
        <v>1</v>
      </c>
      <c r="AP380" s="29" t="b">
        <f t="shared" si="158"/>
        <v>1</v>
      </c>
      <c r="AQ380" s="29" t="b">
        <f t="shared" si="159"/>
        <v>0</v>
      </c>
      <c r="AR380" s="29" t="b">
        <f t="shared" si="160"/>
        <v>1</v>
      </c>
      <c r="AS380" s="29" t="b">
        <f t="shared" si="161"/>
        <v>1</v>
      </c>
      <c r="AT380" s="29" t="b">
        <f t="shared" si="162"/>
        <v>1</v>
      </c>
      <c r="AU380" s="29" t="b">
        <f t="shared" si="163"/>
        <v>0</v>
      </c>
      <c r="AV380" s="29" t="b">
        <f t="shared" si="164"/>
        <v>0</v>
      </c>
      <c r="AW380" s="29" t="s">
        <v>3953</v>
      </c>
      <c r="AX380" s="29" t="s">
        <v>3954</v>
      </c>
      <c r="AY380" s="29" t="s">
        <v>3955</v>
      </c>
    </row>
    <row r="381" spans="1:51" ht="45" customHeight="1" x14ac:dyDescent="0.25">
      <c r="A381" s="29">
        <f t="shared" si="165"/>
        <v>379</v>
      </c>
      <c r="B381" s="9">
        <v>5</v>
      </c>
      <c r="C381" s="10" t="s">
        <v>55</v>
      </c>
      <c r="D381" s="10"/>
      <c r="E381" s="10"/>
      <c r="F381" s="10"/>
      <c r="G381" s="10"/>
      <c r="H381" s="11">
        <v>0.5</v>
      </c>
      <c r="I381" s="10">
        <f t="shared" si="173"/>
        <v>5</v>
      </c>
      <c r="J381" s="10" t="str">
        <f t="shared" si="174"/>
        <v>nicardipine</v>
      </c>
      <c r="K381" s="10">
        <v>3.6</v>
      </c>
      <c r="L381" s="12" t="s">
        <v>35</v>
      </c>
      <c r="M381" s="12" t="s">
        <v>36</v>
      </c>
      <c r="N381" s="10">
        <f t="shared" si="176"/>
        <v>12</v>
      </c>
      <c r="O381" s="16">
        <f t="shared" si="177"/>
        <v>0.5</v>
      </c>
      <c r="P381" s="17">
        <v>0.5</v>
      </c>
      <c r="Q381" s="12" t="s">
        <v>3214</v>
      </c>
      <c r="R381" s="12" t="s">
        <v>86</v>
      </c>
      <c r="S381" s="12" t="s">
        <v>38</v>
      </c>
      <c r="T381" s="15">
        <f t="shared" si="171"/>
        <v>3.6</v>
      </c>
      <c r="U381" s="12">
        <v>8.4</v>
      </c>
      <c r="V381" s="30">
        <v>5</v>
      </c>
      <c r="W381" s="31" t="s">
        <v>55</v>
      </c>
      <c r="X381" s="31">
        <v>0.4</v>
      </c>
      <c r="Y381" s="31" t="s">
        <v>35</v>
      </c>
      <c r="Z381" s="31" t="s">
        <v>36</v>
      </c>
      <c r="AA381" s="31">
        <v>12</v>
      </c>
      <c r="AB381" s="32">
        <v>0.5</v>
      </c>
      <c r="AC381" s="33">
        <v>5.6000000000000001E-2</v>
      </c>
      <c r="AD381" s="31" t="s">
        <v>3214</v>
      </c>
      <c r="AE381" s="31" t="s">
        <v>86</v>
      </c>
      <c r="AF381" s="31" t="s">
        <v>38</v>
      </c>
      <c r="AG381" s="31">
        <v>0.4</v>
      </c>
      <c r="AH381" s="31">
        <v>11.6</v>
      </c>
      <c r="AI381" s="29" t="b">
        <f t="shared" si="172"/>
        <v>0</v>
      </c>
      <c r="AJ381" s="29" t="b">
        <f t="shared" si="152"/>
        <v>1</v>
      </c>
      <c r="AK381" s="29" t="b">
        <f t="shared" si="153"/>
        <v>1</v>
      </c>
      <c r="AL381" s="29" t="b">
        <f t="shared" si="154"/>
        <v>0</v>
      </c>
      <c r="AM381" s="29" t="b">
        <f t="shared" si="155"/>
        <v>1</v>
      </c>
      <c r="AN381" s="29" t="b">
        <f t="shared" si="156"/>
        <v>1</v>
      </c>
      <c r="AO381" s="29" t="b">
        <f t="shared" si="157"/>
        <v>1</v>
      </c>
      <c r="AP381" s="29" t="b">
        <f t="shared" si="158"/>
        <v>1</v>
      </c>
      <c r="AQ381" s="29" t="b">
        <f t="shared" si="159"/>
        <v>0</v>
      </c>
      <c r="AR381" s="29" t="b">
        <f t="shared" si="160"/>
        <v>1</v>
      </c>
      <c r="AS381" s="29" t="b">
        <f t="shared" si="161"/>
        <v>1</v>
      </c>
      <c r="AT381" s="29" t="b">
        <f t="shared" si="162"/>
        <v>1</v>
      </c>
      <c r="AU381" s="29" t="b">
        <f t="shared" si="163"/>
        <v>0</v>
      </c>
      <c r="AV381" s="29" t="b">
        <f t="shared" si="164"/>
        <v>0</v>
      </c>
      <c r="AW381" s="29" t="s">
        <v>3956</v>
      </c>
      <c r="AX381" s="29" t="s">
        <v>3957</v>
      </c>
      <c r="AY381" s="29" t="s">
        <v>3319</v>
      </c>
    </row>
    <row r="382" spans="1:51" ht="45" customHeight="1" x14ac:dyDescent="0.25">
      <c r="A382" s="29">
        <f t="shared" si="165"/>
        <v>380</v>
      </c>
      <c r="B382" s="9">
        <v>0.5</v>
      </c>
      <c r="C382" s="10" t="s">
        <v>55</v>
      </c>
      <c r="D382" s="10">
        <v>0.36</v>
      </c>
      <c r="E382" s="10"/>
      <c r="F382" s="10"/>
      <c r="G382" s="10"/>
      <c r="H382" s="11" t="s">
        <v>3222</v>
      </c>
      <c r="I382" s="10">
        <f t="shared" si="173"/>
        <v>0.5</v>
      </c>
      <c r="J382" s="10" t="str">
        <f t="shared" si="174"/>
        <v>nicardipine</v>
      </c>
      <c r="K382" s="10">
        <f t="shared" si="175"/>
        <v>0.36</v>
      </c>
      <c r="L382" s="12" t="s">
        <v>35</v>
      </c>
      <c r="M382" s="12" t="s">
        <v>36</v>
      </c>
      <c r="N382" s="10">
        <f t="shared" si="176"/>
        <v>12</v>
      </c>
      <c r="O382" s="16">
        <f t="shared" si="177"/>
        <v>0.5</v>
      </c>
      <c r="P382" s="17">
        <v>0.5</v>
      </c>
      <c r="Q382" s="12" t="s">
        <v>3214</v>
      </c>
      <c r="R382" s="12" t="s">
        <v>86</v>
      </c>
      <c r="S382" s="12" t="s">
        <v>38</v>
      </c>
      <c r="T382" s="15">
        <f t="shared" si="171"/>
        <v>0.36</v>
      </c>
      <c r="U382" s="12">
        <v>11.64</v>
      </c>
      <c r="V382" s="30">
        <v>0.5</v>
      </c>
      <c r="W382" s="31" t="s">
        <v>55</v>
      </c>
      <c r="X382" s="31">
        <v>0.4</v>
      </c>
      <c r="Y382" s="31" t="s">
        <v>35</v>
      </c>
      <c r="Z382" s="31" t="s">
        <v>36</v>
      </c>
      <c r="AA382" s="31">
        <v>12</v>
      </c>
      <c r="AB382" s="32">
        <v>0.5</v>
      </c>
      <c r="AC382" s="33">
        <v>0.56000000000000005</v>
      </c>
      <c r="AD382" s="31" t="s">
        <v>3214</v>
      </c>
      <c r="AE382" s="31" t="s">
        <v>86</v>
      </c>
      <c r="AF382" s="31" t="s">
        <v>38</v>
      </c>
      <c r="AG382" s="31">
        <v>0.4</v>
      </c>
      <c r="AH382" s="31">
        <v>11.6</v>
      </c>
      <c r="AI382" s="29" t="b">
        <f t="shared" si="172"/>
        <v>0</v>
      </c>
      <c r="AJ382" s="29" t="b">
        <f t="shared" si="152"/>
        <v>1</v>
      </c>
      <c r="AK382" s="29" t="b">
        <f t="shared" si="153"/>
        <v>1</v>
      </c>
      <c r="AL382" s="29" t="b">
        <f t="shared" si="154"/>
        <v>0</v>
      </c>
      <c r="AM382" s="29" t="b">
        <f t="shared" si="155"/>
        <v>1</v>
      </c>
      <c r="AN382" s="29" t="b">
        <f t="shared" si="156"/>
        <v>1</v>
      </c>
      <c r="AO382" s="29" t="b">
        <f t="shared" si="157"/>
        <v>1</v>
      </c>
      <c r="AP382" s="29" t="b">
        <f t="shared" si="158"/>
        <v>1</v>
      </c>
      <c r="AQ382" s="29" t="b">
        <f t="shared" si="159"/>
        <v>0</v>
      </c>
      <c r="AR382" s="29" t="b">
        <f t="shared" si="160"/>
        <v>1</v>
      </c>
      <c r="AS382" s="29" t="b">
        <f t="shared" si="161"/>
        <v>1</v>
      </c>
      <c r="AT382" s="29" t="b">
        <f t="shared" si="162"/>
        <v>1</v>
      </c>
      <c r="AU382" s="29" t="b">
        <f t="shared" si="163"/>
        <v>0</v>
      </c>
      <c r="AV382" s="29" t="b">
        <f t="shared" si="164"/>
        <v>0</v>
      </c>
      <c r="AW382" s="29" t="s">
        <v>3436</v>
      </c>
      <c r="AX382" s="29" t="s">
        <v>3958</v>
      </c>
      <c r="AY382" s="29" t="s">
        <v>3319</v>
      </c>
    </row>
    <row r="383" spans="1:51" ht="45" customHeight="1" x14ac:dyDescent="0.25">
      <c r="A383" s="29">
        <f t="shared" si="165"/>
        <v>381</v>
      </c>
      <c r="B383" s="9">
        <v>5</v>
      </c>
      <c r="C383" s="10" t="s">
        <v>55</v>
      </c>
      <c r="D383" s="10">
        <v>14.4</v>
      </c>
      <c r="E383" s="10"/>
      <c r="F383" s="10"/>
      <c r="G383" s="10"/>
      <c r="H383" s="11" t="s">
        <v>3222</v>
      </c>
      <c r="I383" s="10">
        <f t="shared" si="173"/>
        <v>5</v>
      </c>
      <c r="J383" s="10" t="str">
        <f t="shared" si="174"/>
        <v>nicardipine</v>
      </c>
      <c r="K383" s="10">
        <f t="shared" si="175"/>
        <v>14.4</v>
      </c>
      <c r="L383" s="12" t="s">
        <v>35</v>
      </c>
      <c r="M383" s="12" t="s">
        <v>36</v>
      </c>
      <c r="N383" s="10">
        <f t="shared" si="176"/>
        <v>12</v>
      </c>
      <c r="O383" s="16">
        <f t="shared" si="177"/>
        <v>0.5</v>
      </c>
      <c r="P383" s="17">
        <v>2</v>
      </c>
      <c r="Q383" s="12" t="s">
        <v>3214</v>
      </c>
      <c r="R383" s="12" t="s">
        <v>86</v>
      </c>
      <c r="S383" s="12" t="s">
        <v>38</v>
      </c>
      <c r="T383" s="15">
        <f t="shared" si="171"/>
        <v>14.4</v>
      </c>
      <c r="U383" s="12">
        <v>-2.4</v>
      </c>
      <c r="V383" s="30">
        <v>5</v>
      </c>
      <c r="W383" s="31" t="s">
        <v>55</v>
      </c>
      <c r="X383" s="31">
        <v>12</v>
      </c>
      <c r="Y383" s="31" t="s">
        <v>35</v>
      </c>
      <c r="Z383" s="31" t="s">
        <v>36</v>
      </c>
      <c r="AA383" s="31">
        <v>12</v>
      </c>
      <c r="AB383" s="32">
        <v>0.5</v>
      </c>
      <c r="AC383" s="33">
        <v>1.7</v>
      </c>
      <c r="AD383" s="31" t="s">
        <v>3214</v>
      </c>
      <c r="AE383" s="31" t="s">
        <v>86</v>
      </c>
      <c r="AF383" s="31" t="s">
        <v>38</v>
      </c>
      <c r="AG383" s="31">
        <v>12</v>
      </c>
      <c r="AH383" s="31">
        <v>0</v>
      </c>
      <c r="AI383" s="29" t="b">
        <f t="shared" si="172"/>
        <v>0</v>
      </c>
      <c r="AJ383" s="29" t="b">
        <f t="shared" si="152"/>
        <v>1</v>
      </c>
      <c r="AK383" s="29" t="b">
        <f t="shared" si="153"/>
        <v>1</v>
      </c>
      <c r="AL383" s="29" t="b">
        <f t="shared" si="154"/>
        <v>0</v>
      </c>
      <c r="AM383" s="29" t="b">
        <f t="shared" si="155"/>
        <v>1</v>
      </c>
      <c r="AN383" s="29" t="b">
        <f t="shared" si="156"/>
        <v>1</v>
      </c>
      <c r="AO383" s="29" t="b">
        <f t="shared" si="157"/>
        <v>1</v>
      </c>
      <c r="AP383" s="29" t="b">
        <f t="shared" si="158"/>
        <v>1</v>
      </c>
      <c r="AQ383" s="29" t="b">
        <f t="shared" si="159"/>
        <v>0</v>
      </c>
      <c r="AR383" s="29" t="b">
        <f t="shared" si="160"/>
        <v>1</v>
      </c>
      <c r="AS383" s="29" t="b">
        <f t="shared" si="161"/>
        <v>1</v>
      </c>
      <c r="AT383" s="29" t="b">
        <f t="shared" si="162"/>
        <v>1</v>
      </c>
      <c r="AU383" s="29" t="b">
        <f t="shared" si="163"/>
        <v>0</v>
      </c>
      <c r="AV383" s="29" t="b">
        <f t="shared" si="164"/>
        <v>0</v>
      </c>
      <c r="AW383" s="29" t="s">
        <v>3487</v>
      </c>
      <c r="AX383" s="29" t="s">
        <v>3959</v>
      </c>
      <c r="AY383" s="29" t="s">
        <v>3319</v>
      </c>
    </row>
    <row r="384" spans="1:51" ht="45" customHeight="1" x14ac:dyDescent="0.25">
      <c r="A384" s="29">
        <f t="shared" si="165"/>
        <v>382</v>
      </c>
      <c r="B384" s="9">
        <v>1</v>
      </c>
      <c r="C384" s="10" t="s">
        <v>56</v>
      </c>
      <c r="D384" s="10"/>
      <c r="E384" s="10"/>
      <c r="F384" s="10"/>
      <c r="G384" s="10"/>
      <c r="H384" s="11">
        <v>0.49</v>
      </c>
      <c r="I384" s="10">
        <f t="shared" si="173"/>
        <v>1</v>
      </c>
      <c r="J384" s="10" t="str">
        <f t="shared" si="174"/>
        <v>nitroprusside</v>
      </c>
      <c r="K384" s="10">
        <v>0.7</v>
      </c>
      <c r="L384" s="12" t="s">
        <v>35</v>
      </c>
      <c r="M384" s="12" t="s">
        <v>36</v>
      </c>
      <c r="N384" s="10">
        <f t="shared" si="176"/>
        <v>12</v>
      </c>
      <c r="O384" s="16">
        <f t="shared" si="177"/>
        <v>0.5</v>
      </c>
      <c r="P384" s="17">
        <v>0.49</v>
      </c>
      <c r="Q384" s="12" t="s">
        <v>3214</v>
      </c>
      <c r="R384" s="12" t="s">
        <v>87</v>
      </c>
      <c r="S384" s="12" t="s">
        <v>38</v>
      </c>
      <c r="T384" s="15">
        <f t="shared" ref="T384:T403" si="178">K384/10</f>
        <v>6.9999999999999993E-2</v>
      </c>
      <c r="U384" s="12">
        <v>11.93</v>
      </c>
      <c r="V384" s="30">
        <v>1</v>
      </c>
      <c r="W384" s="31" t="s">
        <v>56</v>
      </c>
      <c r="X384" s="31">
        <v>0.1</v>
      </c>
      <c r="Y384" s="31" t="s">
        <v>35</v>
      </c>
      <c r="Z384" s="31" t="s">
        <v>36</v>
      </c>
      <c r="AA384" s="31">
        <v>12</v>
      </c>
      <c r="AB384" s="32">
        <v>0.5</v>
      </c>
      <c r="AC384" s="33">
        <v>6.9000000000000006E-2</v>
      </c>
      <c r="AD384" s="31" t="s">
        <v>3214</v>
      </c>
      <c r="AE384" s="31" t="s">
        <v>87</v>
      </c>
      <c r="AF384" s="31" t="s">
        <v>38</v>
      </c>
      <c r="AG384" s="31">
        <v>0.01</v>
      </c>
      <c r="AH384" s="31">
        <v>11.99</v>
      </c>
      <c r="AI384" s="29" t="b">
        <f t="shared" si="172"/>
        <v>0</v>
      </c>
      <c r="AJ384" s="29" t="b">
        <f t="shared" si="152"/>
        <v>1</v>
      </c>
      <c r="AK384" s="29" t="b">
        <f t="shared" si="153"/>
        <v>1</v>
      </c>
      <c r="AL384" s="29" t="b">
        <f t="shared" si="154"/>
        <v>0</v>
      </c>
      <c r="AM384" s="29" t="b">
        <f t="shared" si="155"/>
        <v>1</v>
      </c>
      <c r="AN384" s="29" t="b">
        <f t="shared" si="156"/>
        <v>1</v>
      </c>
      <c r="AO384" s="29" t="b">
        <f t="shared" si="157"/>
        <v>1</v>
      </c>
      <c r="AP384" s="29" t="b">
        <f t="shared" si="158"/>
        <v>1</v>
      </c>
      <c r="AQ384" s="29" t="b">
        <f t="shared" si="159"/>
        <v>0</v>
      </c>
      <c r="AR384" s="29" t="b">
        <f t="shared" si="160"/>
        <v>1</v>
      </c>
      <c r="AS384" s="29" t="b">
        <f t="shared" si="161"/>
        <v>1</v>
      </c>
      <c r="AT384" s="29" t="b">
        <f t="shared" si="162"/>
        <v>1</v>
      </c>
      <c r="AU384" s="29" t="b">
        <f t="shared" si="163"/>
        <v>0</v>
      </c>
      <c r="AV384" s="29" t="b">
        <f t="shared" si="164"/>
        <v>0</v>
      </c>
      <c r="AW384" s="29" t="s">
        <v>3960</v>
      </c>
      <c r="AX384" s="29" t="s">
        <v>3961</v>
      </c>
      <c r="AY384" s="29" t="s">
        <v>3331</v>
      </c>
    </row>
    <row r="385" spans="1:51" ht="45" customHeight="1" x14ac:dyDescent="0.25">
      <c r="A385" s="29">
        <f t="shared" si="165"/>
        <v>383</v>
      </c>
      <c r="B385" s="9">
        <v>1</v>
      </c>
      <c r="C385" s="10" t="s">
        <v>56</v>
      </c>
      <c r="D385" s="10">
        <v>1</v>
      </c>
      <c r="E385" s="10"/>
      <c r="F385" s="10"/>
      <c r="G385" s="10"/>
      <c r="H385" s="11" t="s">
        <v>3222</v>
      </c>
      <c r="I385" s="10">
        <f t="shared" si="173"/>
        <v>1</v>
      </c>
      <c r="J385" s="10" t="str">
        <f t="shared" si="174"/>
        <v>nitroprusside</v>
      </c>
      <c r="K385" s="10">
        <f t="shared" si="175"/>
        <v>1</v>
      </c>
      <c r="L385" s="12" t="s">
        <v>35</v>
      </c>
      <c r="M385" s="12" t="s">
        <v>36</v>
      </c>
      <c r="N385" s="10">
        <f t="shared" si="176"/>
        <v>12</v>
      </c>
      <c r="O385" s="16">
        <f t="shared" si="177"/>
        <v>0.5</v>
      </c>
      <c r="P385" s="17">
        <v>0.69</v>
      </c>
      <c r="Q385" s="12" t="s">
        <v>3214</v>
      </c>
      <c r="R385" s="12" t="s">
        <v>87</v>
      </c>
      <c r="S385" s="12" t="s">
        <v>38</v>
      </c>
      <c r="T385" s="15">
        <f t="shared" si="178"/>
        <v>0.1</v>
      </c>
      <c r="U385" s="12">
        <v>11.9</v>
      </c>
      <c r="V385" s="30">
        <v>1</v>
      </c>
      <c r="W385" s="31" t="s">
        <v>56</v>
      </c>
      <c r="X385" s="31">
        <v>1</v>
      </c>
      <c r="Y385" s="31" t="s">
        <v>35</v>
      </c>
      <c r="Z385" s="31" t="s">
        <v>36</v>
      </c>
      <c r="AA385" s="31">
        <v>12</v>
      </c>
      <c r="AB385" s="32">
        <v>0.5</v>
      </c>
      <c r="AC385" s="33">
        <v>0.69</v>
      </c>
      <c r="AD385" s="31" t="s">
        <v>3214</v>
      </c>
      <c r="AE385" s="31" t="s">
        <v>87</v>
      </c>
      <c r="AF385" s="31" t="s">
        <v>38</v>
      </c>
      <c r="AG385" s="31">
        <v>0.1</v>
      </c>
      <c r="AH385" s="31">
        <v>11.9</v>
      </c>
      <c r="AI385" s="29" t="b">
        <f t="shared" si="172"/>
        <v>1</v>
      </c>
      <c r="AJ385" s="29" t="b">
        <f t="shared" si="152"/>
        <v>1</v>
      </c>
      <c r="AK385" s="29" t="b">
        <f t="shared" si="153"/>
        <v>1</v>
      </c>
      <c r="AL385" s="29" t="b">
        <f t="shared" si="154"/>
        <v>1</v>
      </c>
      <c r="AM385" s="29" t="b">
        <f t="shared" si="155"/>
        <v>1</v>
      </c>
      <c r="AN385" s="29" t="b">
        <f t="shared" si="156"/>
        <v>1</v>
      </c>
      <c r="AO385" s="29" t="b">
        <f t="shared" si="157"/>
        <v>1</v>
      </c>
      <c r="AP385" s="29" t="b">
        <f t="shared" si="158"/>
        <v>1</v>
      </c>
      <c r="AQ385" s="29" t="b">
        <f t="shared" si="159"/>
        <v>1</v>
      </c>
      <c r="AR385" s="29" t="b">
        <f t="shared" si="160"/>
        <v>1</v>
      </c>
      <c r="AS385" s="29" t="b">
        <f t="shared" si="161"/>
        <v>1</v>
      </c>
      <c r="AT385" s="29" t="b">
        <f t="shared" si="162"/>
        <v>1</v>
      </c>
      <c r="AU385" s="29" t="b">
        <f t="shared" si="163"/>
        <v>1</v>
      </c>
      <c r="AV385" s="29" t="b">
        <f t="shared" si="164"/>
        <v>1</v>
      </c>
      <c r="AW385" s="29" t="s">
        <v>3327</v>
      </c>
      <c r="AX385" s="29" t="s">
        <v>3962</v>
      </c>
      <c r="AY385" s="29" t="s">
        <v>3326</v>
      </c>
    </row>
    <row r="386" spans="1:51" ht="45" customHeight="1" x14ac:dyDescent="0.25">
      <c r="A386" s="29">
        <f t="shared" si="165"/>
        <v>384</v>
      </c>
      <c r="B386" s="9">
        <v>1</v>
      </c>
      <c r="C386" s="10" t="s">
        <v>56</v>
      </c>
      <c r="D386" s="10">
        <v>1</v>
      </c>
      <c r="E386" s="10" t="s">
        <v>20</v>
      </c>
      <c r="F386" s="10"/>
      <c r="G386" s="10"/>
      <c r="H386" s="11" t="s">
        <v>3222</v>
      </c>
      <c r="I386" s="10">
        <f t="shared" si="173"/>
        <v>1</v>
      </c>
      <c r="J386" s="10" t="str">
        <f t="shared" si="174"/>
        <v>nitroprusside</v>
      </c>
      <c r="K386" s="10">
        <f t="shared" si="175"/>
        <v>1</v>
      </c>
      <c r="L386" s="12" t="s">
        <v>35</v>
      </c>
      <c r="M386" s="12" t="s">
        <v>20</v>
      </c>
      <c r="N386" s="10">
        <f t="shared" si="176"/>
        <v>12</v>
      </c>
      <c r="O386" s="16">
        <f t="shared" si="177"/>
        <v>0.5</v>
      </c>
      <c r="P386" s="17">
        <v>0.69</v>
      </c>
      <c r="Q386" s="12" t="s">
        <v>3214</v>
      </c>
      <c r="R386" s="12" t="s">
        <v>87</v>
      </c>
      <c r="S386" s="12" t="s">
        <v>38</v>
      </c>
      <c r="T386" s="15">
        <f t="shared" si="178"/>
        <v>0.1</v>
      </c>
      <c r="U386" s="12">
        <v>11.9</v>
      </c>
      <c r="V386" s="30">
        <v>1</v>
      </c>
      <c r="W386" s="31" t="s">
        <v>56</v>
      </c>
      <c r="X386" s="31">
        <v>1</v>
      </c>
      <c r="Y386" s="31" t="s">
        <v>35</v>
      </c>
      <c r="Z386" s="31" t="s">
        <v>20</v>
      </c>
      <c r="AA386" s="31">
        <v>12</v>
      </c>
      <c r="AB386" s="32">
        <v>0.5</v>
      </c>
      <c r="AC386" s="33">
        <v>0.69</v>
      </c>
      <c r="AD386" s="31" t="s">
        <v>3214</v>
      </c>
      <c r="AE386" s="31" t="s">
        <v>87</v>
      </c>
      <c r="AF386" s="31" t="s">
        <v>38</v>
      </c>
      <c r="AG386" s="31">
        <v>0.1</v>
      </c>
      <c r="AH386" s="31">
        <v>11.9</v>
      </c>
      <c r="AI386" s="29" t="b">
        <f t="shared" si="172"/>
        <v>1</v>
      </c>
      <c r="AJ386" s="29" t="b">
        <f t="shared" si="152"/>
        <v>1</v>
      </c>
      <c r="AK386" s="29" t="b">
        <f t="shared" si="153"/>
        <v>1</v>
      </c>
      <c r="AL386" s="29" t="b">
        <f t="shared" si="154"/>
        <v>1</v>
      </c>
      <c r="AM386" s="29" t="b">
        <f t="shared" si="155"/>
        <v>1</v>
      </c>
      <c r="AN386" s="29" t="b">
        <f t="shared" si="156"/>
        <v>1</v>
      </c>
      <c r="AO386" s="29" t="b">
        <f t="shared" si="157"/>
        <v>1</v>
      </c>
      <c r="AP386" s="29" t="b">
        <f t="shared" si="158"/>
        <v>1</v>
      </c>
      <c r="AQ386" s="29" t="b">
        <f t="shared" si="159"/>
        <v>1</v>
      </c>
      <c r="AR386" s="29" t="b">
        <f t="shared" si="160"/>
        <v>1</v>
      </c>
      <c r="AS386" s="29" t="b">
        <f t="shared" si="161"/>
        <v>1</v>
      </c>
      <c r="AT386" s="29" t="b">
        <f t="shared" si="162"/>
        <v>1</v>
      </c>
      <c r="AU386" s="29" t="b">
        <f t="shared" si="163"/>
        <v>1</v>
      </c>
      <c r="AV386" s="29" t="b">
        <f t="shared" si="164"/>
        <v>1</v>
      </c>
      <c r="AW386" s="29" t="s">
        <v>3328</v>
      </c>
      <c r="AX386" s="29" t="s">
        <v>3963</v>
      </c>
      <c r="AY386" s="29" t="s">
        <v>3326</v>
      </c>
    </row>
    <row r="387" spans="1:51" ht="45" customHeight="1" x14ac:dyDescent="0.25">
      <c r="A387" s="29">
        <f t="shared" si="165"/>
        <v>385</v>
      </c>
      <c r="B387" s="9">
        <v>1</v>
      </c>
      <c r="C387" s="10" t="s">
        <v>56</v>
      </c>
      <c r="D387" s="10">
        <v>1</v>
      </c>
      <c r="E387" s="10" t="s">
        <v>20</v>
      </c>
      <c r="F387" s="10"/>
      <c r="G387" s="10">
        <v>1</v>
      </c>
      <c r="H387" s="11" t="s">
        <v>3222</v>
      </c>
      <c r="I387" s="10">
        <f t="shared" si="173"/>
        <v>1</v>
      </c>
      <c r="J387" s="10" t="str">
        <f t="shared" si="174"/>
        <v>nitroprusside</v>
      </c>
      <c r="K387" s="10">
        <f t="shared" si="175"/>
        <v>1</v>
      </c>
      <c r="L387" s="12" t="s">
        <v>35</v>
      </c>
      <c r="M387" s="12" t="s">
        <v>20</v>
      </c>
      <c r="N387" s="10">
        <f t="shared" si="176"/>
        <v>12</v>
      </c>
      <c r="O387" s="16">
        <f t="shared" si="177"/>
        <v>1</v>
      </c>
      <c r="P387" s="17">
        <v>1.4</v>
      </c>
      <c r="Q387" s="12" t="s">
        <v>3214</v>
      </c>
      <c r="R387" s="12" t="s">
        <v>87</v>
      </c>
      <c r="S387" s="12" t="s">
        <v>40</v>
      </c>
      <c r="T387" s="15">
        <f t="shared" si="178"/>
        <v>0.1</v>
      </c>
      <c r="U387" s="12">
        <v>11.9</v>
      </c>
      <c r="V387" s="30">
        <v>1</v>
      </c>
      <c r="W387" s="31" t="s">
        <v>56</v>
      </c>
      <c r="X387" s="31">
        <v>1</v>
      </c>
      <c r="Y387" s="31" t="s">
        <v>35</v>
      </c>
      <c r="Z387" s="31" t="s">
        <v>20</v>
      </c>
      <c r="AA387" s="31">
        <v>12</v>
      </c>
      <c r="AB387" s="32">
        <v>1</v>
      </c>
      <c r="AC387" s="33">
        <v>1.4</v>
      </c>
      <c r="AD387" s="31" t="s">
        <v>3214</v>
      </c>
      <c r="AE387" s="31" t="s">
        <v>87</v>
      </c>
      <c r="AF387" s="31" t="s">
        <v>40</v>
      </c>
      <c r="AG387" s="31">
        <v>0.1</v>
      </c>
      <c r="AH387" s="31">
        <v>11.9</v>
      </c>
      <c r="AI387" s="29" t="b">
        <f t="shared" si="172"/>
        <v>1</v>
      </c>
      <c r="AJ387" s="29" t="b">
        <f t="shared" ref="AJ387:AJ450" si="179">I387=V387</f>
        <v>1</v>
      </c>
      <c r="AK387" s="29" t="b">
        <f t="shared" ref="AK387:AK450" si="180">J387=W387</f>
        <v>1</v>
      </c>
      <c r="AL387" s="29" t="b">
        <f t="shared" ref="AL387:AL450" si="181">K387=X387</f>
        <v>1</v>
      </c>
      <c r="AM387" s="29" t="b">
        <f t="shared" ref="AM387:AM450" si="182">L387=Y387</f>
        <v>1</v>
      </c>
      <c r="AN387" s="29" t="b">
        <f t="shared" ref="AN387:AN450" si="183">M387=Z387</f>
        <v>1</v>
      </c>
      <c r="AO387" s="29" t="b">
        <f t="shared" ref="AO387:AO450" si="184">N387=AA387</f>
        <v>1</v>
      </c>
      <c r="AP387" s="29" t="b">
        <f t="shared" ref="AP387:AP450" si="185">O387=AB387</f>
        <v>1</v>
      </c>
      <c r="AQ387" s="29" t="b">
        <f t="shared" ref="AQ387:AQ450" si="186">P387=AC387</f>
        <v>1</v>
      </c>
      <c r="AR387" s="29" t="b">
        <f t="shared" ref="AR387:AR450" si="187">Q387=AD387</f>
        <v>1</v>
      </c>
      <c r="AS387" s="29" t="b">
        <f t="shared" ref="AS387:AS450" si="188">R387=AE387</f>
        <v>1</v>
      </c>
      <c r="AT387" s="29" t="b">
        <f t="shared" ref="AT387:AT450" si="189">S387=AF387</f>
        <v>1</v>
      </c>
      <c r="AU387" s="29" t="b">
        <f t="shared" ref="AU387:AU450" si="190">T387=AG387</f>
        <v>1</v>
      </c>
      <c r="AV387" s="29" t="b">
        <f t="shared" ref="AV387:AV450" si="191">U387=AH387</f>
        <v>1</v>
      </c>
      <c r="AW387" s="29" t="s">
        <v>3437</v>
      </c>
      <c r="AX387" s="29" t="s">
        <v>3964</v>
      </c>
      <c r="AY387" s="29" t="s">
        <v>3326</v>
      </c>
    </row>
    <row r="388" spans="1:51" ht="45" customHeight="1" x14ac:dyDescent="0.25">
      <c r="A388" s="29">
        <f t="shared" si="165"/>
        <v>386</v>
      </c>
      <c r="B388" s="9">
        <v>1</v>
      </c>
      <c r="C388" s="10" t="s">
        <v>56</v>
      </c>
      <c r="D388" s="10">
        <v>1</v>
      </c>
      <c r="E388" s="10" t="s">
        <v>20</v>
      </c>
      <c r="F388" s="10">
        <v>24</v>
      </c>
      <c r="G388" s="10"/>
      <c r="H388" s="11" t="s">
        <v>3222</v>
      </c>
      <c r="I388" s="10">
        <f t="shared" si="173"/>
        <v>1</v>
      </c>
      <c r="J388" s="10" t="str">
        <f t="shared" si="174"/>
        <v>nitroprusside</v>
      </c>
      <c r="K388" s="10">
        <f t="shared" si="175"/>
        <v>1</v>
      </c>
      <c r="L388" s="12" t="s">
        <v>35</v>
      </c>
      <c r="M388" s="12" t="s">
        <v>20</v>
      </c>
      <c r="N388" s="10">
        <f t="shared" si="176"/>
        <v>24</v>
      </c>
      <c r="O388" s="16">
        <f t="shared" si="177"/>
        <v>0.5</v>
      </c>
      <c r="P388" s="17">
        <v>0.35</v>
      </c>
      <c r="Q388" s="12" t="s">
        <v>3214</v>
      </c>
      <c r="R388" s="12" t="s">
        <v>87</v>
      </c>
      <c r="S388" s="12" t="s">
        <v>39</v>
      </c>
      <c r="T388" s="15">
        <f t="shared" si="178"/>
        <v>0.1</v>
      </c>
      <c r="U388" s="12">
        <v>23.9</v>
      </c>
      <c r="V388" s="30">
        <v>1</v>
      </c>
      <c r="W388" s="31" t="s">
        <v>56</v>
      </c>
      <c r="X388" s="31">
        <v>1</v>
      </c>
      <c r="Y388" s="31" t="s">
        <v>35</v>
      </c>
      <c r="Z388" s="31" t="s">
        <v>20</v>
      </c>
      <c r="AA388" s="31">
        <v>24</v>
      </c>
      <c r="AB388" s="32">
        <v>0.5</v>
      </c>
      <c r="AC388" s="33">
        <v>0.35</v>
      </c>
      <c r="AD388" s="31" t="s">
        <v>3214</v>
      </c>
      <c r="AE388" s="31" t="s">
        <v>87</v>
      </c>
      <c r="AF388" s="31" t="s">
        <v>39</v>
      </c>
      <c r="AG388" s="31">
        <v>0.1</v>
      </c>
      <c r="AH388" s="31">
        <v>23.9</v>
      </c>
      <c r="AI388" s="29" t="b">
        <f t="shared" si="172"/>
        <v>1</v>
      </c>
      <c r="AJ388" s="29" t="b">
        <f t="shared" si="179"/>
        <v>1</v>
      </c>
      <c r="AK388" s="29" t="b">
        <f t="shared" si="180"/>
        <v>1</v>
      </c>
      <c r="AL388" s="29" t="b">
        <f t="shared" si="181"/>
        <v>1</v>
      </c>
      <c r="AM388" s="29" t="b">
        <f t="shared" si="182"/>
        <v>1</v>
      </c>
      <c r="AN388" s="29" t="b">
        <f t="shared" si="183"/>
        <v>1</v>
      </c>
      <c r="AO388" s="29" t="b">
        <f t="shared" si="184"/>
        <v>1</v>
      </c>
      <c r="AP388" s="29" t="b">
        <f t="shared" si="185"/>
        <v>1</v>
      </c>
      <c r="AQ388" s="29" t="b">
        <f t="shared" si="186"/>
        <v>1</v>
      </c>
      <c r="AR388" s="29" t="b">
        <f t="shared" si="187"/>
        <v>1</v>
      </c>
      <c r="AS388" s="29" t="b">
        <f t="shared" si="188"/>
        <v>1</v>
      </c>
      <c r="AT388" s="29" t="b">
        <f t="shared" si="189"/>
        <v>1</v>
      </c>
      <c r="AU388" s="29" t="b">
        <f t="shared" si="190"/>
        <v>1</v>
      </c>
      <c r="AV388" s="29" t="b">
        <f t="shared" si="191"/>
        <v>1</v>
      </c>
      <c r="AW388" s="29" t="s">
        <v>3329</v>
      </c>
      <c r="AX388" s="29" t="s">
        <v>3965</v>
      </c>
      <c r="AY388" s="29" t="s">
        <v>3326</v>
      </c>
    </row>
    <row r="389" spans="1:51" ht="45" customHeight="1" x14ac:dyDescent="0.25">
      <c r="A389" s="29">
        <f t="shared" ref="A389:A452" si="192">A388+1</f>
        <v>387</v>
      </c>
      <c r="B389" s="9">
        <v>1</v>
      </c>
      <c r="C389" s="10" t="s">
        <v>56</v>
      </c>
      <c r="D389" s="10">
        <v>1</v>
      </c>
      <c r="E389" s="10" t="s">
        <v>20</v>
      </c>
      <c r="F389" s="10">
        <v>24</v>
      </c>
      <c r="G389" s="10">
        <v>1</v>
      </c>
      <c r="H389" s="11" t="s">
        <v>3222</v>
      </c>
      <c r="I389" s="10">
        <f t="shared" si="173"/>
        <v>1</v>
      </c>
      <c r="J389" s="10" t="str">
        <f t="shared" si="174"/>
        <v>nitroprusside</v>
      </c>
      <c r="K389" s="10">
        <f t="shared" si="175"/>
        <v>1</v>
      </c>
      <c r="L389" s="12" t="s">
        <v>35</v>
      </c>
      <c r="M389" s="12" t="s">
        <v>20</v>
      </c>
      <c r="N389" s="10">
        <f t="shared" si="176"/>
        <v>24</v>
      </c>
      <c r="O389" s="16">
        <f t="shared" si="177"/>
        <v>1</v>
      </c>
      <c r="P389" s="17">
        <v>0.69</v>
      </c>
      <c r="Q389" s="12" t="s">
        <v>3214</v>
      </c>
      <c r="R389" s="12" t="s">
        <v>87</v>
      </c>
      <c r="S389" s="12" t="s">
        <v>38</v>
      </c>
      <c r="T389" s="15">
        <f t="shared" si="178"/>
        <v>0.1</v>
      </c>
      <c r="U389" s="12">
        <v>23.9</v>
      </c>
      <c r="V389" s="30">
        <v>1</v>
      </c>
      <c r="W389" s="31" t="s">
        <v>56</v>
      </c>
      <c r="X389" s="31">
        <v>1</v>
      </c>
      <c r="Y389" s="31" t="s">
        <v>35</v>
      </c>
      <c r="Z389" s="31" t="s">
        <v>20</v>
      </c>
      <c r="AA389" s="31">
        <v>24</v>
      </c>
      <c r="AB389" s="32">
        <v>1</v>
      </c>
      <c r="AC389" s="33">
        <v>0.69</v>
      </c>
      <c r="AD389" s="31" t="s">
        <v>3214</v>
      </c>
      <c r="AE389" s="31" t="s">
        <v>87</v>
      </c>
      <c r="AF389" s="31" t="s">
        <v>38</v>
      </c>
      <c r="AG389" s="31">
        <v>0.1</v>
      </c>
      <c r="AH389" s="31">
        <v>23.9</v>
      </c>
      <c r="AI389" s="29" t="b">
        <f t="shared" si="172"/>
        <v>1</v>
      </c>
      <c r="AJ389" s="29" t="b">
        <f t="shared" si="179"/>
        <v>1</v>
      </c>
      <c r="AK389" s="29" t="b">
        <f t="shared" si="180"/>
        <v>1</v>
      </c>
      <c r="AL389" s="29" t="b">
        <f t="shared" si="181"/>
        <v>1</v>
      </c>
      <c r="AM389" s="29" t="b">
        <f t="shared" si="182"/>
        <v>1</v>
      </c>
      <c r="AN389" s="29" t="b">
        <f t="shared" si="183"/>
        <v>1</v>
      </c>
      <c r="AO389" s="29" t="b">
        <f t="shared" si="184"/>
        <v>1</v>
      </c>
      <c r="AP389" s="29" t="b">
        <f t="shared" si="185"/>
        <v>1</v>
      </c>
      <c r="AQ389" s="29" t="b">
        <f t="shared" si="186"/>
        <v>1</v>
      </c>
      <c r="AR389" s="29" t="b">
        <f t="shared" si="187"/>
        <v>1</v>
      </c>
      <c r="AS389" s="29" t="b">
        <f t="shared" si="188"/>
        <v>1</v>
      </c>
      <c r="AT389" s="29" t="b">
        <f t="shared" si="189"/>
        <v>1</v>
      </c>
      <c r="AU389" s="29" t="b">
        <f t="shared" si="190"/>
        <v>1</v>
      </c>
      <c r="AV389" s="29" t="b">
        <f t="shared" si="191"/>
        <v>1</v>
      </c>
      <c r="AW389" s="29" t="s">
        <v>3330</v>
      </c>
      <c r="AX389" s="29" t="s">
        <v>3966</v>
      </c>
      <c r="AY389" s="29" t="s">
        <v>3326</v>
      </c>
    </row>
    <row r="390" spans="1:51" ht="45" customHeight="1" x14ac:dyDescent="0.25">
      <c r="A390" s="29">
        <f t="shared" si="192"/>
        <v>388</v>
      </c>
      <c r="B390" s="9">
        <v>1</v>
      </c>
      <c r="C390" s="10" t="s">
        <v>56</v>
      </c>
      <c r="D390" s="10"/>
      <c r="E390" s="10" t="s">
        <v>20</v>
      </c>
      <c r="F390" s="10"/>
      <c r="G390" s="10"/>
      <c r="H390" s="11">
        <v>0.49</v>
      </c>
      <c r="I390" s="10">
        <f t="shared" si="173"/>
        <v>1</v>
      </c>
      <c r="J390" s="10" t="str">
        <f t="shared" si="174"/>
        <v>nitroprusside</v>
      </c>
      <c r="K390" s="10">
        <v>0.7</v>
      </c>
      <c r="L390" s="12" t="s">
        <v>35</v>
      </c>
      <c r="M390" s="12" t="s">
        <v>20</v>
      </c>
      <c r="N390" s="10">
        <f t="shared" si="176"/>
        <v>12</v>
      </c>
      <c r="O390" s="16">
        <f t="shared" si="177"/>
        <v>0.5</v>
      </c>
      <c r="P390" s="17">
        <v>0.49</v>
      </c>
      <c r="Q390" s="12" t="s">
        <v>3214</v>
      </c>
      <c r="R390" s="12" t="s">
        <v>87</v>
      </c>
      <c r="S390" s="12" t="s">
        <v>38</v>
      </c>
      <c r="T390" s="15">
        <f t="shared" si="178"/>
        <v>6.9999999999999993E-2</v>
      </c>
      <c r="U390" s="12">
        <v>11.93</v>
      </c>
      <c r="V390" s="30">
        <v>1</v>
      </c>
      <c r="W390" s="31" t="s">
        <v>56</v>
      </c>
      <c r="X390" s="31">
        <v>0.1</v>
      </c>
      <c r="Y390" s="31" t="s">
        <v>35</v>
      </c>
      <c r="Z390" s="31" t="s">
        <v>20</v>
      </c>
      <c r="AA390" s="31">
        <v>12</v>
      </c>
      <c r="AB390" s="32">
        <v>0.5</v>
      </c>
      <c r="AC390" s="33">
        <v>6.9000000000000006E-2</v>
      </c>
      <c r="AD390" s="31" t="s">
        <v>3214</v>
      </c>
      <c r="AE390" s="31" t="s">
        <v>87</v>
      </c>
      <c r="AF390" s="31" t="s">
        <v>38</v>
      </c>
      <c r="AG390" s="31">
        <v>0.01</v>
      </c>
      <c r="AH390" s="31">
        <v>11.99</v>
      </c>
      <c r="AI390" s="29" t="b">
        <f t="shared" si="172"/>
        <v>0</v>
      </c>
      <c r="AJ390" s="29" t="b">
        <f t="shared" si="179"/>
        <v>1</v>
      </c>
      <c r="AK390" s="29" t="b">
        <f t="shared" si="180"/>
        <v>1</v>
      </c>
      <c r="AL390" s="29" t="b">
        <f t="shared" si="181"/>
        <v>0</v>
      </c>
      <c r="AM390" s="29" t="b">
        <f t="shared" si="182"/>
        <v>1</v>
      </c>
      <c r="AN390" s="29" t="b">
        <f t="shared" si="183"/>
        <v>1</v>
      </c>
      <c r="AO390" s="29" t="b">
        <f t="shared" si="184"/>
        <v>1</v>
      </c>
      <c r="AP390" s="29" t="b">
        <f t="shared" si="185"/>
        <v>1</v>
      </c>
      <c r="AQ390" s="29" t="b">
        <f t="shared" si="186"/>
        <v>0</v>
      </c>
      <c r="AR390" s="29" t="b">
        <f t="shared" si="187"/>
        <v>1</v>
      </c>
      <c r="AS390" s="29" t="b">
        <f t="shared" si="188"/>
        <v>1</v>
      </c>
      <c r="AT390" s="29" t="b">
        <f t="shared" si="189"/>
        <v>1</v>
      </c>
      <c r="AU390" s="29" t="b">
        <f t="shared" si="190"/>
        <v>0</v>
      </c>
      <c r="AV390" s="29" t="b">
        <f t="shared" si="191"/>
        <v>0</v>
      </c>
      <c r="AW390" s="29" t="s">
        <v>3967</v>
      </c>
      <c r="AX390" s="29" t="s">
        <v>3968</v>
      </c>
      <c r="AY390" s="29" t="s">
        <v>3331</v>
      </c>
    </row>
    <row r="391" spans="1:51" ht="45" customHeight="1" x14ac:dyDescent="0.25">
      <c r="A391" s="29">
        <f t="shared" si="192"/>
        <v>389</v>
      </c>
      <c r="B391" s="9">
        <v>1</v>
      </c>
      <c r="C391" s="10" t="s">
        <v>56</v>
      </c>
      <c r="D391" s="10"/>
      <c r="E391" s="10"/>
      <c r="F391" s="10">
        <v>24</v>
      </c>
      <c r="G391" s="10"/>
      <c r="H391" s="11">
        <v>0.24</v>
      </c>
      <c r="I391" s="10">
        <f t="shared" si="173"/>
        <v>1</v>
      </c>
      <c r="J391" s="10" t="str">
        <f t="shared" si="174"/>
        <v>nitroprusside</v>
      </c>
      <c r="K391" s="10">
        <v>0.3</v>
      </c>
      <c r="L391" s="12" t="s">
        <v>35</v>
      </c>
      <c r="M391" s="12" t="s">
        <v>36</v>
      </c>
      <c r="N391" s="10">
        <f t="shared" si="176"/>
        <v>24</v>
      </c>
      <c r="O391" s="16">
        <f t="shared" si="177"/>
        <v>0.5</v>
      </c>
      <c r="P391" s="17">
        <v>0.1</v>
      </c>
      <c r="Q391" s="12" t="s">
        <v>3214</v>
      </c>
      <c r="R391" s="12" t="s">
        <v>87</v>
      </c>
      <c r="S391" s="12" t="s">
        <v>39</v>
      </c>
      <c r="T391" s="15">
        <v>0.03</v>
      </c>
      <c r="U391" s="12">
        <v>23.97</v>
      </c>
      <c r="V391" s="30">
        <v>1</v>
      </c>
      <c r="W391" s="31" t="s">
        <v>56</v>
      </c>
      <c r="X391" s="31">
        <v>0.1</v>
      </c>
      <c r="Y391" s="31" t="s">
        <v>35</v>
      </c>
      <c r="Z391" s="31" t="s">
        <v>36</v>
      </c>
      <c r="AA391" s="31">
        <v>24</v>
      </c>
      <c r="AB391" s="32">
        <v>0.5</v>
      </c>
      <c r="AC391" s="33">
        <v>3.5000000000000003E-2</v>
      </c>
      <c r="AD391" s="31" t="s">
        <v>3214</v>
      </c>
      <c r="AE391" s="31" t="s">
        <v>87</v>
      </c>
      <c r="AF391" s="31" t="s">
        <v>39</v>
      </c>
      <c r="AG391" s="31">
        <v>0.01</v>
      </c>
      <c r="AH391" s="31">
        <v>23.99</v>
      </c>
      <c r="AI391" s="29" t="b">
        <f t="shared" si="172"/>
        <v>0</v>
      </c>
      <c r="AJ391" s="29" t="b">
        <f t="shared" si="179"/>
        <v>1</v>
      </c>
      <c r="AK391" s="29" t="b">
        <f t="shared" si="180"/>
        <v>1</v>
      </c>
      <c r="AL391" s="29" t="b">
        <f t="shared" si="181"/>
        <v>0</v>
      </c>
      <c r="AM391" s="29" t="b">
        <f t="shared" si="182"/>
        <v>1</v>
      </c>
      <c r="AN391" s="29" t="b">
        <f t="shared" si="183"/>
        <v>1</v>
      </c>
      <c r="AO391" s="29" t="b">
        <f t="shared" si="184"/>
        <v>1</v>
      </c>
      <c r="AP391" s="29" t="b">
        <f t="shared" si="185"/>
        <v>1</v>
      </c>
      <c r="AQ391" s="29" t="b">
        <f t="shared" si="186"/>
        <v>0</v>
      </c>
      <c r="AR391" s="29" t="b">
        <f t="shared" si="187"/>
        <v>1</v>
      </c>
      <c r="AS391" s="29" t="b">
        <f t="shared" si="188"/>
        <v>1</v>
      </c>
      <c r="AT391" s="29" t="b">
        <f t="shared" si="189"/>
        <v>1</v>
      </c>
      <c r="AU391" s="29" t="b">
        <f t="shared" si="190"/>
        <v>0</v>
      </c>
      <c r="AV391" s="29" t="b">
        <f t="shared" si="191"/>
        <v>0</v>
      </c>
      <c r="AW391" s="29" t="s">
        <v>3969</v>
      </c>
      <c r="AX391" s="29" t="s">
        <v>3970</v>
      </c>
      <c r="AY391" s="29" t="s">
        <v>3331</v>
      </c>
    </row>
    <row r="392" spans="1:51" ht="45" customHeight="1" x14ac:dyDescent="0.25">
      <c r="A392" s="29">
        <f t="shared" si="192"/>
        <v>390</v>
      </c>
      <c r="B392" s="9">
        <v>1</v>
      </c>
      <c r="C392" s="10" t="s">
        <v>56</v>
      </c>
      <c r="D392" s="10"/>
      <c r="E392" s="10"/>
      <c r="F392" s="10"/>
      <c r="G392" s="10">
        <v>1</v>
      </c>
      <c r="H392" s="11">
        <v>0.97</v>
      </c>
      <c r="I392" s="10">
        <f t="shared" si="173"/>
        <v>1</v>
      </c>
      <c r="J392" s="10" t="str">
        <f t="shared" si="174"/>
        <v>nitroprusside</v>
      </c>
      <c r="K392" s="10">
        <v>1.4</v>
      </c>
      <c r="L392" s="12" t="s">
        <v>35</v>
      </c>
      <c r="M392" s="12" t="s">
        <v>36</v>
      </c>
      <c r="N392" s="10">
        <f t="shared" si="176"/>
        <v>12</v>
      </c>
      <c r="O392" s="16">
        <f t="shared" si="177"/>
        <v>1</v>
      </c>
      <c r="P392" s="17">
        <v>1.9</v>
      </c>
      <c r="Q392" s="12" t="s">
        <v>3214</v>
      </c>
      <c r="R392" s="12" t="s">
        <v>87</v>
      </c>
      <c r="S392" s="12" t="s">
        <v>40</v>
      </c>
      <c r="T392" s="15">
        <v>0.14000000000000001</v>
      </c>
      <c r="U392" s="12">
        <v>11.86</v>
      </c>
      <c r="V392" s="30">
        <v>1</v>
      </c>
      <c r="W392" s="31" t="s">
        <v>56</v>
      </c>
      <c r="X392" s="31">
        <v>0.1</v>
      </c>
      <c r="Y392" s="31" t="s">
        <v>35</v>
      </c>
      <c r="Z392" s="31" t="s">
        <v>36</v>
      </c>
      <c r="AA392" s="31">
        <v>12</v>
      </c>
      <c r="AB392" s="32">
        <v>1</v>
      </c>
      <c r="AC392" s="33">
        <v>0.14000000000000001</v>
      </c>
      <c r="AD392" s="31" t="s">
        <v>3214</v>
      </c>
      <c r="AE392" s="31" t="s">
        <v>87</v>
      </c>
      <c r="AF392" s="31" t="s">
        <v>40</v>
      </c>
      <c r="AG392" s="31">
        <v>0.01</v>
      </c>
      <c r="AH392" s="31">
        <v>11.99</v>
      </c>
      <c r="AI392" s="29" t="b">
        <f t="shared" si="172"/>
        <v>0</v>
      </c>
      <c r="AJ392" s="29" t="b">
        <f t="shared" si="179"/>
        <v>1</v>
      </c>
      <c r="AK392" s="29" t="b">
        <f t="shared" si="180"/>
        <v>1</v>
      </c>
      <c r="AL392" s="29" t="b">
        <f t="shared" si="181"/>
        <v>0</v>
      </c>
      <c r="AM392" s="29" t="b">
        <f t="shared" si="182"/>
        <v>1</v>
      </c>
      <c r="AN392" s="29" t="b">
        <f t="shared" si="183"/>
        <v>1</v>
      </c>
      <c r="AO392" s="29" t="b">
        <f t="shared" si="184"/>
        <v>1</v>
      </c>
      <c r="AP392" s="29" t="b">
        <f t="shared" si="185"/>
        <v>1</v>
      </c>
      <c r="AQ392" s="29" t="b">
        <f t="shared" si="186"/>
        <v>0</v>
      </c>
      <c r="AR392" s="29" t="b">
        <f t="shared" si="187"/>
        <v>1</v>
      </c>
      <c r="AS392" s="29" t="b">
        <f t="shared" si="188"/>
        <v>1</v>
      </c>
      <c r="AT392" s="29" t="b">
        <f t="shared" si="189"/>
        <v>1</v>
      </c>
      <c r="AU392" s="29" t="b">
        <f t="shared" si="190"/>
        <v>0</v>
      </c>
      <c r="AV392" s="29" t="b">
        <f t="shared" si="191"/>
        <v>0</v>
      </c>
      <c r="AW392" s="29" t="s">
        <v>3971</v>
      </c>
      <c r="AX392" s="29" t="s">
        <v>3972</v>
      </c>
      <c r="AY392" s="29" t="s">
        <v>3331</v>
      </c>
    </row>
    <row r="393" spans="1:51" ht="45" customHeight="1" x14ac:dyDescent="0.25">
      <c r="A393" s="29">
        <f t="shared" si="192"/>
        <v>391</v>
      </c>
      <c r="B393" s="9">
        <v>1</v>
      </c>
      <c r="C393" s="10" t="s">
        <v>56</v>
      </c>
      <c r="D393" s="10">
        <v>1</v>
      </c>
      <c r="E393" s="10"/>
      <c r="F393" s="10">
        <v>24</v>
      </c>
      <c r="G393" s="10"/>
      <c r="H393" s="11" t="s">
        <v>3222</v>
      </c>
      <c r="I393" s="10">
        <f t="shared" si="173"/>
        <v>1</v>
      </c>
      <c r="J393" s="10" t="str">
        <f t="shared" si="174"/>
        <v>nitroprusside</v>
      </c>
      <c r="K393" s="10">
        <f t="shared" si="175"/>
        <v>1</v>
      </c>
      <c r="L393" s="12" t="s">
        <v>35</v>
      </c>
      <c r="M393" s="12" t="s">
        <v>36</v>
      </c>
      <c r="N393" s="10">
        <f t="shared" si="176"/>
        <v>24</v>
      </c>
      <c r="O393" s="16">
        <f t="shared" si="177"/>
        <v>0.5</v>
      </c>
      <c r="P393" s="17">
        <v>0.35</v>
      </c>
      <c r="Q393" s="12" t="s">
        <v>3214</v>
      </c>
      <c r="R393" s="12" t="s">
        <v>87</v>
      </c>
      <c r="S393" s="12" t="s">
        <v>39</v>
      </c>
      <c r="T393" s="15">
        <f t="shared" si="178"/>
        <v>0.1</v>
      </c>
      <c r="U393" s="12">
        <v>23.9</v>
      </c>
      <c r="V393" s="30">
        <v>1</v>
      </c>
      <c r="W393" s="31" t="s">
        <v>56</v>
      </c>
      <c r="X393" s="31">
        <v>1</v>
      </c>
      <c r="Y393" s="31" t="s">
        <v>35</v>
      </c>
      <c r="Z393" s="31" t="s">
        <v>36</v>
      </c>
      <c r="AA393" s="31">
        <v>24</v>
      </c>
      <c r="AB393" s="32">
        <v>0.5</v>
      </c>
      <c r="AC393" s="33">
        <v>0.35</v>
      </c>
      <c r="AD393" s="31" t="s">
        <v>3214</v>
      </c>
      <c r="AE393" s="31" t="s">
        <v>87</v>
      </c>
      <c r="AF393" s="31" t="s">
        <v>39</v>
      </c>
      <c r="AG393" s="31">
        <v>0.1</v>
      </c>
      <c r="AH393" s="31">
        <v>23.9</v>
      </c>
      <c r="AI393" s="29" t="b">
        <f t="shared" si="172"/>
        <v>1</v>
      </c>
      <c r="AJ393" s="29" t="b">
        <f t="shared" si="179"/>
        <v>1</v>
      </c>
      <c r="AK393" s="29" t="b">
        <f t="shared" si="180"/>
        <v>1</v>
      </c>
      <c r="AL393" s="29" t="b">
        <f t="shared" si="181"/>
        <v>1</v>
      </c>
      <c r="AM393" s="29" t="b">
        <f t="shared" si="182"/>
        <v>1</v>
      </c>
      <c r="AN393" s="29" t="b">
        <f t="shared" si="183"/>
        <v>1</v>
      </c>
      <c r="AO393" s="29" t="b">
        <f t="shared" si="184"/>
        <v>1</v>
      </c>
      <c r="AP393" s="29" t="b">
        <f t="shared" si="185"/>
        <v>1</v>
      </c>
      <c r="AQ393" s="29" t="b">
        <f t="shared" si="186"/>
        <v>1</v>
      </c>
      <c r="AR393" s="29" t="b">
        <f t="shared" si="187"/>
        <v>1</v>
      </c>
      <c r="AS393" s="29" t="b">
        <f t="shared" si="188"/>
        <v>1</v>
      </c>
      <c r="AT393" s="29" t="b">
        <f t="shared" si="189"/>
        <v>1</v>
      </c>
      <c r="AU393" s="29" t="b">
        <f t="shared" si="190"/>
        <v>1</v>
      </c>
      <c r="AV393" s="29" t="b">
        <f t="shared" si="191"/>
        <v>1</v>
      </c>
      <c r="AW393" s="29" t="s">
        <v>3332</v>
      </c>
      <c r="AX393" s="29" t="s">
        <v>3973</v>
      </c>
      <c r="AY393" s="29" t="s">
        <v>3326</v>
      </c>
    </row>
    <row r="394" spans="1:51" ht="45" customHeight="1" x14ac:dyDescent="0.25">
      <c r="A394" s="29">
        <f t="shared" si="192"/>
        <v>392</v>
      </c>
      <c r="B394" s="9">
        <v>1</v>
      </c>
      <c r="C394" s="10" t="s">
        <v>56</v>
      </c>
      <c r="D394" s="10">
        <v>1</v>
      </c>
      <c r="E394" s="10"/>
      <c r="F394" s="10"/>
      <c r="G394" s="10">
        <v>1</v>
      </c>
      <c r="H394" s="11" t="s">
        <v>3222</v>
      </c>
      <c r="I394" s="10">
        <f t="shared" si="173"/>
        <v>1</v>
      </c>
      <c r="J394" s="10" t="str">
        <f t="shared" si="174"/>
        <v>nitroprusside</v>
      </c>
      <c r="K394" s="10">
        <f t="shared" si="175"/>
        <v>1</v>
      </c>
      <c r="L394" s="12" t="s">
        <v>35</v>
      </c>
      <c r="M394" s="12" t="s">
        <v>36</v>
      </c>
      <c r="N394" s="10">
        <f t="shared" si="176"/>
        <v>12</v>
      </c>
      <c r="O394" s="16">
        <f t="shared" si="177"/>
        <v>1</v>
      </c>
      <c r="P394" s="17">
        <v>1.4</v>
      </c>
      <c r="Q394" s="12" t="s">
        <v>3214</v>
      </c>
      <c r="R394" s="12" t="s">
        <v>87</v>
      </c>
      <c r="S394" s="12" t="s">
        <v>40</v>
      </c>
      <c r="T394" s="15">
        <f t="shared" si="178"/>
        <v>0.1</v>
      </c>
      <c r="U394" s="12">
        <v>11.9</v>
      </c>
      <c r="V394" s="30">
        <v>1</v>
      </c>
      <c r="W394" s="31" t="s">
        <v>56</v>
      </c>
      <c r="X394" s="31">
        <v>1</v>
      </c>
      <c r="Y394" s="31" t="s">
        <v>35</v>
      </c>
      <c r="Z394" s="31" t="s">
        <v>36</v>
      </c>
      <c r="AA394" s="31">
        <v>12</v>
      </c>
      <c r="AB394" s="32">
        <v>1</v>
      </c>
      <c r="AC394" s="33">
        <v>1.4</v>
      </c>
      <c r="AD394" s="31" t="s">
        <v>3214</v>
      </c>
      <c r="AE394" s="31" t="s">
        <v>87</v>
      </c>
      <c r="AF394" s="31" t="s">
        <v>40</v>
      </c>
      <c r="AG394" s="31">
        <v>0.1</v>
      </c>
      <c r="AH394" s="31">
        <v>11.9</v>
      </c>
      <c r="AI394" s="29" t="b">
        <f t="shared" si="172"/>
        <v>1</v>
      </c>
      <c r="AJ394" s="29" t="b">
        <f t="shared" si="179"/>
        <v>1</v>
      </c>
      <c r="AK394" s="29" t="b">
        <f t="shared" si="180"/>
        <v>1</v>
      </c>
      <c r="AL394" s="29" t="b">
        <f t="shared" si="181"/>
        <v>1</v>
      </c>
      <c r="AM394" s="29" t="b">
        <f t="shared" si="182"/>
        <v>1</v>
      </c>
      <c r="AN394" s="29" t="b">
        <f t="shared" si="183"/>
        <v>1</v>
      </c>
      <c r="AO394" s="29" t="b">
        <f t="shared" si="184"/>
        <v>1</v>
      </c>
      <c r="AP394" s="29" t="b">
        <f t="shared" si="185"/>
        <v>1</v>
      </c>
      <c r="AQ394" s="29" t="b">
        <f t="shared" si="186"/>
        <v>1</v>
      </c>
      <c r="AR394" s="29" t="b">
        <f t="shared" si="187"/>
        <v>1</v>
      </c>
      <c r="AS394" s="29" t="b">
        <f t="shared" si="188"/>
        <v>1</v>
      </c>
      <c r="AT394" s="29" t="b">
        <f t="shared" si="189"/>
        <v>1</v>
      </c>
      <c r="AU394" s="29" t="b">
        <f t="shared" si="190"/>
        <v>1</v>
      </c>
      <c r="AV394" s="29" t="b">
        <f t="shared" si="191"/>
        <v>1</v>
      </c>
      <c r="AW394" s="29" t="s">
        <v>3438</v>
      </c>
      <c r="AX394" s="29" t="s">
        <v>3974</v>
      </c>
      <c r="AY394" s="29" t="s">
        <v>3326</v>
      </c>
    </row>
    <row r="395" spans="1:51" ht="45" customHeight="1" x14ac:dyDescent="0.25">
      <c r="A395" s="29">
        <f t="shared" si="192"/>
        <v>393</v>
      </c>
      <c r="B395" s="9">
        <v>1</v>
      </c>
      <c r="C395" s="10" t="s">
        <v>56</v>
      </c>
      <c r="D395" s="10">
        <v>1</v>
      </c>
      <c r="E395" s="10"/>
      <c r="F395" s="10">
        <v>24</v>
      </c>
      <c r="G395" s="10">
        <v>1</v>
      </c>
      <c r="H395" s="11" t="s">
        <v>3222</v>
      </c>
      <c r="I395" s="10">
        <f t="shared" si="173"/>
        <v>1</v>
      </c>
      <c r="J395" s="10" t="str">
        <f t="shared" si="174"/>
        <v>nitroprusside</v>
      </c>
      <c r="K395" s="10">
        <f t="shared" si="175"/>
        <v>1</v>
      </c>
      <c r="L395" s="12" t="s">
        <v>35</v>
      </c>
      <c r="M395" s="12" t="s">
        <v>36</v>
      </c>
      <c r="N395" s="10">
        <f t="shared" si="176"/>
        <v>24</v>
      </c>
      <c r="O395" s="16">
        <f t="shared" si="177"/>
        <v>1</v>
      </c>
      <c r="P395" s="17">
        <v>0.69</v>
      </c>
      <c r="Q395" s="12" t="s">
        <v>3214</v>
      </c>
      <c r="R395" s="12" t="s">
        <v>87</v>
      </c>
      <c r="S395" s="12" t="s">
        <v>38</v>
      </c>
      <c r="T395" s="15">
        <f t="shared" si="178"/>
        <v>0.1</v>
      </c>
      <c r="U395" s="12">
        <v>23.9</v>
      </c>
      <c r="V395" s="30">
        <v>1</v>
      </c>
      <c r="W395" s="31" t="s">
        <v>56</v>
      </c>
      <c r="X395" s="31">
        <v>1</v>
      </c>
      <c r="Y395" s="31" t="s">
        <v>35</v>
      </c>
      <c r="Z395" s="31" t="s">
        <v>36</v>
      </c>
      <c r="AA395" s="31">
        <v>24</v>
      </c>
      <c r="AB395" s="32">
        <v>1</v>
      </c>
      <c r="AC395" s="33">
        <v>0.69</v>
      </c>
      <c r="AD395" s="31" t="s">
        <v>3214</v>
      </c>
      <c r="AE395" s="31" t="s">
        <v>87</v>
      </c>
      <c r="AF395" s="31" t="s">
        <v>38</v>
      </c>
      <c r="AG395" s="31">
        <v>0.1</v>
      </c>
      <c r="AH395" s="31">
        <v>23.9</v>
      </c>
      <c r="AI395" s="29" t="b">
        <f t="shared" si="172"/>
        <v>1</v>
      </c>
      <c r="AJ395" s="29" t="b">
        <f t="shared" si="179"/>
        <v>1</v>
      </c>
      <c r="AK395" s="29" t="b">
        <f t="shared" si="180"/>
        <v>1</v>
      </c>
      <c r="AL395" s="29" t="b">
        <f t="shared" si="181"/>
        <v>1</v>
      </c>
      <c r="AM395" s="29" t="b">
        <f t="shared" si="182"/>
        <v>1</v>
      </c>
      <c r="AN395" s="29" t="b">
        <f t="shared" si="183"/>
        <v>1</v>
      </c>
      <c r="AO395" s="29" t="b">
        <f t="shared" si="184"/>
        <v>1</v>
      </c>
      <c r="AP395" s="29" t="b">
        <f t="shared" si="185"/>
        <v>1</v>
      </c>
      <c r="AQ395" s="29" t="b">
        <f t="shared" si="186"/>
        <v>1</v>
      </c>
      <c r="AR395" s="29" t="b">
        <f t="shared" si="187"/>
        <v>1</v>
      </c>
      <c r="AS395" s="29" t="b">
        <f t="shared" si="188"/>
        <v>1</v>
      </c>
      <c r="AT395" s="29" t="b">
        <f t="shared" si="189"/>
        <v>1</v>
      </c>
      <c r="AU395" s="29" t="b">
        <f t="shared" si="190"/>
        <v>1</v>
      </c>
      <c r="AV395" s="29" t="b">
        <f t="shared" si="191"/>
        <v>1</v>
      </c>
      <c r="AW395" s="29" t="s">
        <v>3333</v>
      </c>
      <c r="AX395" s="29" t="s">
        <v>3975</v>
      </c>
      <c r="AY395" s="29" t="s">
        <v>3326</v>
      </c>
    </row>
    <row r="396" spans="1:51" ht="45" customHeight="1" x14ac:dyDescent="0.25">
      <c r="A396" s="29">
        <f t="shared" si="192"/>
        <v>394</v>
      </c>
      <c r="B396" s="9">
        <v>1</v>
      </c>
      <c r="C396" s="10" t="s">
        <v>56</v>
      </c>
      <c r="D396" s="10"/>
      <c r="E396" s="10" t="s">
        <v>20</v>
      </c>
      <c r="F396" s="10">
        <v>24</v>
      </c>
      <c r="G396" s="10"/>
      <c r="H396" s="11">
        <v>0.24</v>
      </c>
      <c r="I396" s="10">
        <f t="shared" si="173"/>
        <v>1</v>
      </c>
      <c r="J396" s="10" t="str">
        <f t="shared" si="174"/>
        <v>nitroprusside</v>
      </c>
      <c r="K396" s="10">
        <v>0.3</v>
      </c>
      <c r="L396" s="12" t="s">
        <v>35</v>
      </c>
      <c r="M396" s="12" t="s">
        <v>20</v>
      </c>
      <c r="N396" s="10">
        <f t="shared" si="176"/>
        <v>24</v>
      </c>
      <c r="O396" s="16">
        <f t="shared" si="177"/>
        <v>0.5</v>
      </c>
      <c r="P396" s="17">
        <v>0.1</v>
      </c>
      <c r="Q396" s="12" t="s">
        <v>3214</v>
      </c>
      <c r="R396" s="12" t="s">
        <v>87</v>
      </c>
      <c r="S396" s="12" t="s">
        <v>39</v>
      </c>
      <c r="T396" s="15">
        <f t="shared" si="178"/>
        <v>0.03</v>
      </c>
      <c r="U396" s="12">
        <v>23.97</v>
      </c>
      <c r="V396" s="30">
        <v>1</v>
      </c>
      <c r="W396" s="31" t="s">
        <v>56</v>
      </c>
      <c r="X396" s="31">
        <v>0.1</v>
      </c>
      <c r="Y396" s="31" t="s">
        <v>35</v>
      </c>
      <c r="Z396" s="31" t="s">
        <v>20</v>
      </c>
      <c r="AA396" s="31">
        <v>24</v>
      </c>
      <c r="AB396" s="32">
        <v>0.5</v>
      </c>
      <c r="AC396" s="33">
        <v>3.5000000000000003E-2</v>
      </c>
      <c r="AD396" s="31" t="s">
        <v>3214</v>
      </c>
      <c r="AE396" s="31" t="s">
        <v>87</v>
      </c>
      <c r="AF396" s="31" t="s">
        <v>39</v>
      </c>
      <c r="AG396" s="31">
        <v>0.01</v>
      </c>
      <c r="AH396" s="31">
        <v>23.99</v>
      </c>
      <c r="AI396" s="29" t="b">
        <f t="shared" si="172"/>
        <v>0</v>
      </c>
      <c r="AJ396" s="29" t="b">
        <f t="shared" si="179"/>
        <v>1</v>
      </c>
      <c r="AK396" s="29" t="b">
        <f t="shared" si="180"/>
        <v>1</v>
      </c>
      <c r="AL396" s="29" t="b">
        <f t="shared" si="181"/>
        <v>0</v>
      </c>
      <c r="AM396" s="29" t="b">
        <f t="shared" si="182"/>
        <v>1</v>
      </c>
      <c r="AN396" s="29" t="b">
        <f t="shared" si="183"/>
        <v>1</v>
      </c>
      <c r="AO396" s="29" t="b">
        <f t="shared" si="184"/>
        <v>1</v>
      </c>
      <c r="AP396" s="29" t="b">
        <f t="shared" si="185"/>
        <v>1</v>
      </c>
      <c r="AQ396" s="29" t="b">
        <f t="shared" si="186"/>
        <v>0</v>
      </c>
      <c r="AR396" s="29" t="b">
        <f t="shared" si="187"/>
        <v>1</v>
      </c>
      <c r="AS396" s="29" t="b">
        <f t="shared" si="188"/>
        <v>1</v>
      </c>
      <c r="AT396" s="29" t="b">
        <f t="shared" si="189"/>
        <v>1</v>
      </c>
      <c r="AU396" s="29" t="b">
        <f t="shared" si="190"/>
        <v>0</v>
      </c>
      <c r="AV396" s="29" t="b">
        <f t="shared" si="191"/>
        <v>0</v>
      </c>
      <c r="AW396" s="29" t="s">
        <v>3976</v>
      </c>
      <c r="AX396" s="29" t="s">
        <v>3977</v>
      </c>
      <c r="AY396" s="29" t="s">
        <v>3331</v>
      </c>
    </row>
    <row r="397" spans="1:51" ht="45" customHeight="1" x14ac:dyDescent="0.25">
      <c r="A397" s="29">
        <f t="shared" si="192"/>
        <v>395</v>
      </c>
      <c r="B397" s="9">
        <v>1</v>
      </c>
      <c r="C397" s="10" t="s">
        <v>56</v>
      </c>
      <c r="D397" s="10"/>
      <c r="E397" s="10" t="s">
        <v>20</v>
      </c>
      <c r="F397" s="10"/>
      <c r="G397" s="10">
        <v>1</v>
      </c>
      <c r="H397" s="11">
        <v>0.97</v>
      </c>
      <c r="I397" s="10">
        <f t="shared" si="173"/>
        <v>1</v>
      </c>
      <c r="J397" s="10" t="str">
        <f t="shared" si="174"/>
        <v>nitroprusside</v>
      </c>
      <c r="K397" s="10">
        <v>1.4</v>
      </c>
      <c r="L397" s="12" t="s">
        <v>35</v>
      </c>
      <c r="M397" s="12" t="s">
        <v>20</v>
      </c>
      <c r="N397" s="10">
        <f t="shared" si="176"/>
        <v>12</v>
      </c>
      <c r="O397" s="16">
        <f t="shared" si="177"/>
        <v>1</v>
      </c>
      <c r="P397" s="17">
        <v>1.9</v>
      </c>
      <c r="Q397" s="12" t="s">
        <v>3214</v>
      </c>
      <c r="R397" s="12" t="s">
        <v>87</v>
      </c>
      <c r="S397" s="12" t="s">
        <v>40</v>
      </c>
      <c r="T397" s="15">
        <f t="shared" si="178"/>
        <v>0.13999999999999999</v>
      </c>
      <c r="U397" s="12">
        <v>11.86</v>
      </c>
      <c r="V397" s="30">
        <v>1</v>
      </c>
      <c r="W397" s="31" t="s">
        <v>56</v>
      </c>
      <c r="X397" s="31">
        <v>0.1</v>
      </c>
      <c r="Y397" s="31" t="s">
        <v>35</v>
      </c>
      <c r="Z397" s="31" t="s">
        <v>20</v>
      </c>
      <c r="AA397" s="31">
        <v>12</v>
      </c>
      <c r="AB397" s="32">
        <v>1</v>
      </c>
      <c r="AC397" s="33">
        <v>0.14000000000000001</v>
      </c>
      <c r="AD397" s="31" t="s">
        <v>3214</v>
      </c>
      <c r="AE397" s="31" t="s">
        <v>87</v>
      </c>
      <c r="AF397" s="31" t="s">
        <v>40</v>
      </c>
      <c r="AG397" s="31">
        <v>0.01</v>
      </c>
      <c r="AH397" s="31">
        <v>11.99</v>
      </c>
      <c r="AI397" s="29" t="b">
        <f t="shared" si="172"/>
        <v>0</v>
      </c>
      <c r="AJ397" s="29" t="b">
        <f t="shared" si="179"/>
        <v>1</v>
      </c>
      <c r="AK397" s="29" t="b">
        <f t="shared" si="180"/>
        <v>1</v>
      </c>
      <c r="AL397" s="29" t="b">
        <f t="shared" si="181"/>
        <v>0</v>
      </c>
      <c r="AM397" s="29" t="b">
        <f t="shared" si="182"/>
        <v>1</v>
      </c>
      <c r="AN397" s="29" t="b">
        <f t="shared" si="183"/>
        <v>1</v>
      </c>
      <c r="AO397" s="29" t="b">
        <f t="shared" si="184"/>
        <v>1</v>
      </c>
      <c r="AP397" s="29" t="b">
        <f t="shared" si="185"/>
        <v>1</v>
      </c>
      <c r="AQ397" s="29" t="b">
        <f t="shared" si="186"/>
        <v>0</v>
      </c>
      <c r="AR397" s="29" t="b">
        <f t="shared" si="187"/>
        <v>1</v>
      </c>
      <c r="AS397" s="29" t="b">
        <f t="shared" si="188"/>
        <v>1</v>
      </c>
      <c r="AT397" s="29" t="b">
        <f t="shared" si="189"/>
        <v>1</v>
      </c>
      <c r="AU397" s="29" t="b">
        <f t="shared" si="190"/>
        <v>0</v>
      </c>
      <c r="AV397" s="29" t="b">
        <f t="shared" si="191"/>
        <v>0</v>
      </c>
      <c r="AW397" s="29" t="s">
        <v>3978</v>
      </c>
      <c r="AX397" s="29" t="s">
        <v>3979</v>
      </c>
      <c r="AY397" s="29" t="s">
        <v>3331</v>
      </c>
    </row>
    <row r="398" spans="1:51" ht="45" customHeight="1" x14ac:dyDescent="0.25">
      <c r="A398" s="29">
        <f t="shared" si="192"/>
        <v>396</v>
      </c>
      <c r="B398" s="9">
        <v>1</v>
      </c>
      <c r="C398" s="10" t="s">
        <v>56</v>
      </c>
      <c r="D398" s="10"/>
      <c r="E398" s="10" t="s">
        <v>20</v>
      </c>
      <c r="F398" s="10">
        <v>24</v>
      </c>
      <c r="G398" s="10">
        <v>1</v>
      </c>
      <c r="H398" s="11">
        <v>0.49</v>
      </c>
      <c r="I398" s="10">
        <f t="shared" si="173"/>
        <v>1</v>
      </c>
      <c r="J398" s="10" t="str">
        <f t="shared" si="174"/>
        <v>nitroprusside</v>
      </c>
      <c r="K398" s="10">
        <v>0.7</v>
      </c>
      <c r="L398" s="12" t="s">
        <v>35</v>
      </c>
      <c r="M398" s="12" t="s">
        <v>20</v>
      </c>
      <c r="N398" s="10">
        <f t="shared" si="176"/>
        <v>24</v>
      </c>
      <c r="O398" s="16">
        <f t="shared" si="177"/>
        <v>1</v>
      </c>
      <c r="P398" s="17">
        <v>0.49</v>
      </c>
      <c r="Q398" s="12" t="s">
        <v>3214</v>
      </c>
      <c r="R398" s="12" t="s">
        <v>87</v>
      </c>
      <c r="S398" s="12" t="s">
        <v>38</v>
      </c>
      <c r="T398" s="15">
        <f t="shared" si="178"/>
        <v>6.9999999999999993E-2</v>
      </c>
      <c r="U398" s="12">
        <v>23.93</v>
      </c>
      <c r="V398" s="30">
        <v>1</v>
      </c>
      <c r="W398" s="31" t="s">
        <v>56</v>
      </c>
      <c r="X398" s="31">
        <v>0.1</v>
      </c>
      <c r="Y398" s="31" t="s">
        <v>35</v>
      </c>
      <c r="Z398" s="31" t="s">
        <v>20</v>
      </c>
      <c r="AA398" s="31">
        <v>24</v>
      </c>
      <c r="AB398" s="32">
        <v>1</v>
      </c>
      <c r="AC398" s="33">
        <v>6.9000000000000006E-2</v>
      </c>
      <c r="AD398" s="31" t="s">
        <v>3214</v>
      </c>
      <c r="AE398" s="31" t="s">
        <v>87</v>
      </c>
      <c r="AF398" s="31" t="s">
        <v>38</v>
      </c>
      <c r="AG398" s="31">
        <v>0.01</v>
      </c>
      <c r="AH398" s="31">
        <v>23.99</v>
      </c>
      <c r="AI398" s="29" t="b">
        <f t="shared" si="172"/>
        <v>0</v>
      </c>
      <c r="AJ398" s="29" t="b">
        <f t="shared" si="179"/>
        <v>1</v>
      </c>
      <c r="AK398" s="29" t="b">
        <f t="shared" si="180"/>
        <v>1</v>
      </c>
      <c r="AL398" s="29" t="b">
        <f t="shared" si="181"/>
        <v>0</v>
      </c>
      <c r="AM398" s="29" t="b">
        <f t="shared" si="182"/>
        <v>1</v>
      </c>
      <c r="AN398" s="29" t="b">
        <f t="shared" si="183"/>
        <v>1</v>
      </c>
      <c r="AO398" s="29" t="b">
        <f t="shared" si="184"/>
        <v>1</v>
      </c>
      <c r="AP398" s="29" t="b">
        <f t="shared" si="185"/>
        <v>1</v>
      </c>
      <c r="AQ398" s="29" t="b">
        <f t="shared" si="186"/>
        <v>0</v>
      </c>
      <c r="AR398" s="29" t="b">
        <f t="shared" si="187"/>
        <v>1</v>
      </c>
      <c r="AS398" s="29" t="b">
        <f t="shared" si="188"/>
        <v>1</v>
      </c>
      <c r="AT398" s="29" t="b">
        <f t="shared" si="189"/>
        <v>1</v>
      </c>
      <c r="AU398" s="29" t="b">
        <f t="shared" si="190"/>
        <v>0</v>
      </c>
      <c r="AV398" s="29" t="b">
        <f t="shared" si="191"/>
        <v>0</v>
      </c>
      <c r="AW398" s="29" t="s">
        <v>3980</v>
      </c>
      <c r="AX398" s="29" t="s">
        <v>3981</v>
      </c>
      <c r="AY398" s="29" t="s">
        <v>3331</v>
      </c>
    </row>
    <row r="399" spans="1:51" ht="45" customHeight="1" x14ac:dyDescent="0.25">
      <c r="A399" s="29">
        <f t="shared" si="192"/>
        <v>397</v>
      </c>
      <c r="B399" s="9">
        <v>1</v>
      </c>
      <c r="C399" s="10" t="s">
        <v>56</v>
      </c>
      <c r="D399" s="10"/>
      <c r="E399" s="10"/>
      <c r="F399" s="10">
        <v>24</v>
      </c>
      <c r="G399" s="10">
        <v>1</v>
      </c>
      <c r="H399" s="11">
        <v>0.49</v>
      </c>
      <c r="I399" s="10">
        <f t="shared" si="173"/>
        <v>1</v>
      </c>
      <c r="J399" s="10" t="str">
        <f t="shared" si="174"/>
        <v>nitroprusside</v>
      </c>
      <c r="K399" s="10">
        <v>0.7</v>
      </c>
      <c r="L399" s="12" t="s">
        <v>35</v>
      </c>
      <c r="M399" s="12" t="s">
        <v>36</v>
      </c>
      <c r="N399" s="10">
        <f t="shared" si="176"/>
        <v>24</v>
      </c>
      <c r="O399" s="16">
        <f t="shared" si="177"/>
        <v>1</v>
      </c>
      <c r="P399" s="17">
        <v>0.49</v>
      </c>
      <c r="Q399" s="12" t="s">
        <v>3214</v>
      </c>
      <c r="R399" s="12" t="s">
        <v>87</v>
      </c>
      <c r="S399" s="12" t="s">
        <v>38</v>
      </c>
      <c r="T399" s="15">
        <f t="shared" si="178"/>
        <v>6.9999999999999993E-2</v>
      </c>
      <c r="U399" s="12">
        <v>23.93</v>
      </c>
      <c r="V399" s="30">
        <v>1</v>
      </c>
      <c r="W399" s="31" t="s">
        <v>56</v>
      </c>
      <c r="X399" s="31">
        <v>0.1</v>
      </c>
      <c r="Y399" s="31" t="s">
        <v>35</v>
      </c>
      <c r="Z399" s="31" t="s">
        <v>36</v>
      </c>
      <c r="AA399" s="31">
        <v>24</v>
      </c>
      <c r="AB399" s="32">
        <v>1</v>
      </c>
      <c r="AC399" s="33">
        <v>6.9000000000000006E-2</v>
      </c>
      <c r="AD399" s="31" t="s">
        <v>3214</v>
      </c>
      <c r="AE399" s="31" t="s">
        <v>87</v>
      </c>
      <c r="AF399" s="31" t="s">
        <v>38</v>
      </c>
      <c r="AG399" s="31">
        <v>0.01</v>
      </c>
      <c r="AH399" s="31">
        <v>23.99</v>
      </c>
      <c r="AI399" s="29" t="b">
        <f t="shared" si="172"/>
        <v>0</v>
      </c>
      <c r="AJ399" s="29" t="b">
        <f t="shared" si="179"/>
        <v>1</v>
      </c>
      <c r="AK399" s="29" t="b">
        <f t="shared" si="180"/>
        <v>1</v>
      </c>
      <c r="AL399" s="29" t="b">
        <f t="shared" si="181"/>
        <v>0</v>
      </c>
      <c r="AM399" s="29" t="b">
        <f t="shared" si="182"/>
        <v>1</v>
      </c>
      <c r="AN399" s="29" t="b">
        <f t="shared" si="183"/>
        <v>1</v>
      </c>
      <c r="AO399" s="29" t="b">
        <f t="shared" si="184"/>
        <v>1</v>
      </c>
      <c r="AP399" s="29" t="b">
        <f t="shared" si="185"/>
        <v>1</v>
      </c>
      <c r="AQ399" s="29" t="b">
        <f t="shared" si="186"/>
        <v>0</v>
      </c>
      <c r="AR399" s="29" t="b">
        <f t="shared" si="187"/>
        <v>1</v>
      </c>
      <c r="AS399" s="29" t="b">
        <f t="shared" si="188"/>
        <v>1</v>
      </c>
      <c r="AT399" s="29" t="b">
        <f t="shared" si="189"/>
        <v>1</v>
      </c>
      <c r="AU399" s="29" t="b">
        <f t="shared" si="190"/>
        <v>0</v>
      </c>
      <c r="AV399" s="29" t="b">
        <f t="shared" si="191"/>
        <v>0</v>
      </c>
      <c r="AW399" s="29" t="s">
        <v>3982</v>
      </c>
      <c r="AX399" s="29" t="s">
        <v>3983</v>
      </c>
      <c r="AY399" s="29" t="s">
        <v>3331</v>
      </c>
    </row>
    <row r="400" spans="1:51" ht="45" customHeight="1" x14ac:dyDescent="0.25">
      <c r="A400" s="29">
        <f t="shared" si="192"/>
        <v>398</v>
      </c>
      <c r="B400" s="9">
        <v>0.5</v>
      </c>
      <c r="C400" s="10" t="s">
        <v>56</v>
      </c>
      <c r="D400" s="10"/>
      <c r="E400" s="10"/>
      <c r="F400" s="10"/>
      <c r="G400" s="10"/>
      <c r="H400" s="11">
        <v>0.56000000000000005</v>
      </c>
      <c r="I400" s="10">
        <f t="shared" si="173"/>
        <v>0.5</v>
      </c>
      <c r="J400" s="10" t="str">
        <f t="shared" si="174"/>
        <v>nitroprusside</v>
      </c>
      <c r="K400" s="10">
        <v>0.4</v>
      </c>
      <c r="L400" s="12" t="s">
        <v>35</v>
      </c>
      <c r="M400" s="12" t="s">
        <v>36</v>
      </c>
      <c r="N400" s="10">
        <f t="shared" ref="N400:N431" si="193">IF(F400="",12,F400)</f>
        <v>12</v>
      </c>
      <c r="O400" s="16">
        <f t="shared" ref="O400:O431" si="194">IF(G400="",0.5,G400)</f>
        <v>0.5</v>
      </c>
      <c r="P400" s="17">
        <v>0.56000000000000005</v>
      </c>
      <c r="Q400" s="12" t="s">
        <v>3214</v>
      </c>
      <c r="R400" s="12" t="s">
        <v>87</v>
      </c>
      <c r="S400" s="12" t="s">
        <v>38</v>
      </c>
      <c r="T400" s="15">
        <f t="shared" si="178"/>
        <v>0.04</v>
      </c>
      <c r="U400" s="12">
        <v>11.96</v>
      </c>
      <c r="V400" s="30">
        <v>0.5</v>
      </c>
      <c r="W400" s="31" t="s">
        <v>56</v>
      </c>
      <c r="X400" s="31">
        <v>0.1</v>
      </c>
      <c r="Y400" s="31" t="s">
        <v>35</v>
      </c>
      <c r="Z400" s="31" t="s">
        <v>36</v>
      </c>
      <c r="AA400" s="31">
        <v>12</v>
      </c>
      <c r="AB400" s="32">
        <v>0.5</v>
      </c>
      <c r="AC400" s="33">
        <v>0.14000000000000001</v>
      </c>
      <c r="AD400" s="31" t="s">
        <v>3214</v>
      </c>
      <c r="AE400" s="31" t="s">
        <v>87</v>
      </c>
      <c r="AF400" s="31" t="s">
        <v>38</v>
      </c>
      <c r="AG400" s="31">
        <v>0.01</v>
      </c>
      <c r="AH400" s="31">
        <v>11.99</v>
      </c>
      <c r="AI400" s="29" t="b">
        <f t="shared" si="172"/>
        <v>0</v>
      </c>
      <c r="AJ400" s="29" t="b">
        <f t="shared" si="179"/>
        <v>1</v>
      </c>
      <c r="AK400" s="29" t="b">
        <f t="shared" si="180"/>
        <v>1</v>
      </c>
      <c r="AL400" s="29" t="b">
        <f t="shared" si="181"/>
        <v>0</v>
      </c>
      <c r="AM400" s="29" t="b">
        <f t="shared" si="182"/>
        <v>1</v>
      </c>
      <c r="AN400" s="29" t="b">
        <f t="shared" si="183"/>
        <v>1</v>
      </c>
      <c r="AO400" s="29" t="b">
        <f t="shared" si="184"/>
        <v>1</v>
      </c>
      <c r="AP400" s="29" t="b">
        <f t="shared" si="185"/>
        <v>1</v>
      </c>
      <c r="AQ400" s="29" t="b">
        <f t="shared" si="186"/>
        <v>0</v>
      </c>
      <c r="AR400" s="29" t="b">
        <f t="shared" si="187"/>
        <v>1</v>
      </c>
      <c r="AS400" s="29" t="b">
        <f t="shared" si="188"/>
        <v>1</v>
      </c>
      <c r="AT400" s="29" t="b">
        <f t="shared" si="189"/>
        <v>1</v>
      </c>
      <c r="AU400" s="29" t="b">
        <f t="shared" si="190"/>
        <v>0</v>
      </c>
      <c r="AV400" s="29" t="b">
        <f t="shared" si="191"/>
        <v>0</v>
      </c>
      <c r="AW400" s="29" t="s">
        <v>3984</v>
      </c>
      <c r="AX400" s="29" t="s">
        <v>3985</v>
      </c>
      <c r="AY400" s="29" t="s">
        <v>3331</v>
      </c>
    </row>
    <row r="401" spans="1:51" ht="45" customHeight="1" x14ac:dyDescent="0.25">
      <c r="A401" s="29">
        <f t="shared" si="192"/>
        <v>399</v>
      </c>
      <c r="B401" s="9">
        <v>5</v>
      </c>
      <c r="C401" s="10" t="s">
        <v>56</v>
      </c>
      <c r="D401" s="10"/>
      <c r="E401" s="10"/>
      <c r="F401" s="10"/>
      <c r="G401" s="10"/>
      <c r="H401" s="11">
        <v>0.5</v>
      </c>
      <c r="I401" s="10">
        <f t="shared" si="173"/>
        <v>5</v>
      </c>
      <c r="J401" s="10" t="str">
        <f t="shared" si="174"/>
        <v>nitroprusside</v>
      </c>
      <c r="K401" s="10">
        <v>3.6</v>
      </c>
      <c r="L401" s="12" t="s">
        <v>35</v>
      </c>
      <c r="M401" s="12" t="s">
        <v>36</v>
      </c>
      <c r="N401" s="10">
        <f t="shared" si="193"/>
        <v>12</v>
      </c>
      <c r="O401" s="16">
        <f t="shared" si="194"/>
        <v>0.5</v>
      </c>
      <c r="P401" s="17">
        <v>0.5</v>
      </c>
      <c r="Q401" s="12" t="s">
        <v>3214</v>
      </c>
      <c r="R401" s="12" t="s">
        <v>87</v>
      </c>
      <c r="S401" s="12" t="s">
        <v>38</v>
      </c>
      <c r="T401" s="15">
        <f t="shared" si="178"/>
        <v>0.36</v>
      </c>
      <c r="U401" s="12">
        <v>11.64</v>
      </c>
      <c r="V401" s="30">
        <v>5</v>
      </c>
      <c r="W401" s="31" t="s">
        <v>56</v>
      </c>
      <c r="X401" s="31">
        <v>0.4</v>
      </c>
      <c r="Y401" s="31" t="s">
        <v>35</v>
      </c>
      <c r="Z401" s="31" t="s">
        <v>36</v>
      </c>
      <c r="AA401" s="31">
        <v>12</v>
      </c>
      <c r="AB401" s="32">
        <v>0.5</v>
      </c>
      <c r="AC401" s="33">
        <v>5.6000000000000001E-2</v>
      </c>
      <c r="AD401" s="31" t="s">
        <v>3214</v>
      </c>
      <c r="AE401" s="31" t="s">
        <v>87</v>
      </c>
      <c r="AF401" s="31" t="s">
        <v>38</v>
      </c>
      <c r="AG401" s="31">
        <v>0.04</v>
      </c>
      <c r="AH401" s="31">
        <v>11.96</v>
      </c>
      <c r="AI401" s="29" t="b">
        <f t="shared" si="172"/>
        <v>0</v>
      </c>
      <c r="AJ401" s="29" t="b">
        <f t="shared" si="179"/>
        <v>1</v>
      </c>
      <c r="AK401" s="29" t="b">
        <f t="shared" si="180"/>
        <v>1</v>
      </c>
      <c r="AL401" s="29" t="b">
        <f t="shared" si="181"/>
        <v>0</v>
      </c>
      <c r="AM401" s="29" t="b">
        <f t="shared" si="182"/>
        <v>1</v>
      </c>
      <c r="AN401" s="29" t="b">
        <f t="shared" si="183"/>
        <v>1</v>
      </c>
      <c r="AO401" s="29" t="b">
        <f t="shared" si="184"/>
        <v>1</v>
      </c>
      <c r="AP401" s="29" t="b">
        <f t="shared" si="185"/>
        <v>1</v>
      </c>
      <c r="AQ401" s="29" t="b">
        <f t="shared" si="186"/>
        <v>0</v>
      </c>
      <c r="AR401" s="29" t="b">
        <f t="shared" si="187"/>
        <v>1</v>
      </c>
      <c r="AS401" s="29" t="b">
        <f t="shared" si="188"/>
        <v>1</v>
      </c>
      <c r="AT401" s="29" t="b">
        <f t="shared" si="189"/>
        <v>1</v>
      </c>
      <c r="AU401" s="29" t="b">
        <f t="shared" si="190"/>
        <v>0</v>
      </c>
      <c r="AV401" s="29" t="b">
        <f t="shared" si="191"/>
        <v>0</v>
      </c>
      <c r="AW401" s="29" t="s">
        <v>3986</v>
      </c>
      <c r="AX401" s="29" t="s">
        <v>3987</v>
      </c>
      <c r="AY401" s="29" t="s">
        <v>3331</v>
      </c>
    </row>
    <row r="402" spans="1:51" ht="45" customHeight="1" x14ac:dyDescent="0.25">
      <c r="A402" s="29">
        <f t="shared" si="192"/>
        <v>400</v>
      </c>
      <c r="B402" s="9">
        <v>0.5</v>
      </c>
      <c r="C402" s="10" t="s">
        <v>56</v>
      </c>
      <c r="D402" s="10">
        <v>0.36</v>
      </c>
      <c r="E402" s="10"/>
      <c r="F402" s="10"/>
      <c r="G402" s="10"/>
      <c r="H402" s="11" t="s">
        <v>3222</v>
      </c>
      <c r="I402" s="10">
        <f t="shared" si="173"/>
        <v>0.5</v>
      </c>
      <c r="J402" s="10" t="str">
        <f t="shared" si="174"/>
        <v>nitroprusside</v>
      </c>
      <c r="K402" s="10">
        <f t="shared" si="175"/>
        <v>0.36</v>
      </c>
      <c r="L402" s="12" t="s">
        <v>35</v>
      </c>
      <c r="M402" s="12" t="s">
        <v>36</v>
      </c>
      <c r="N402" s="10">
        <f t="shared" si="193"/>
        <v>12</v>
      </c>
      <c r="O402" s="16">
        <f t="shared" si="194"/>
        <v>0.5</v>
      </c>
      <c r="P402" s="17">
        <v>0.5</v>
      </c>
      <c r="Q402" s="12" t="s">
        <v>3214</v>
      </c>
      <c r="R402" s="12" t="s">
        <v>87</v>
      </c>
      <c r="S402" s="12" t="s">
        <v>38</v>
      </c>
      <c r="T402" s="15">
        <v>0.04</v>
      </c>
      <c r="U402" s="12">
        <v>11.96</v>
      </c>
      <c r="V402" s="30">
        <v>0.5</v>
      </c>
      <c r="W402" s="31" t="s">
        <v>56</v>
      </c>
      <c r="X402" s="31">
        <v>0.4</v>
      </c>
      <c r="Y402" s="31" t="s">
        <v>35</v>
      </c>
      <c r="Z402" s="31" t="s">
        <v>36</v>
      </c>
      <c r="AA402" s="31">
        <v>12</v>
      </c>
      <c r="AB402" s="32">
        <v>0.5</v>
      </c>
      <c r="AC402" s="33">
        <v>0.56000000000000005</v>
      </c>
      <c r="AD402" s="31" t="s">
        <v>3214</v>
      </c>
      <c r="AE402" s="31" t="s">
        <v>87</v>
      </c>
      <c r="AF402" s="31" t="s">
        <v>38</v>
      </c>
      <c r="AG402" s="31">
        <v>0.04</v>
      </c>
      <c r="AH402" s="31">
        <v>11.96</v>
      </c>
      <c r="AI402" s="29" t="b">
        <f t="shared" si="172"/>
        <v>0</v>
      </c>
      <c r="AJ402" s="29" t="b">
        <f t="shared" si="179"/>
        <v>1</v>
      </c>
      <c r="AK402" s="29" t="b">
        <f t="shared" si="180"/>
        <v>1</v>
      </c>
      <c r="AL402" s="29" t="b">
        <f t="shared" si="181"/>
        <v>0</v>
      </c>
      <c r="AM402" s="29" t="b">
        <f t="shared" si="182"/>
        <v>1</v>
      </c>
      <c r="AN402" s="29" t="b">
        <f t="shared" si="183"/>
        <v>1</v>
      </c>
      <c r="AO402" s="29" t="b">
        <f t="shared" si="184"/>
        <v>1</v>
      </c>
      <c r="AP402" s="29" t="b">
        <f t="shared" si="185"/>
        <v>1</v>
      </c>
      <c r="AQ402" s="29" t="b">
        <f t="shared" si="186"/>
        <v>0</v>
      </c>
      <c r="AR402" s="29" t="b">
        <f t="shared" si="187"/>
        <v>1</v>
      </c>
      <c r="AS402" s="29" t="b">
        <f t="shared" si="188"/>
        <v>1</v>
      </c>
      <c r="AT402" s="29" t="b">
        <f t="shared" si="189"/>
        <v>1</v>
      </c>
      <c r="AU402" s="29" t="b">
        <f t="shared" si="190"/>
        <v>1</v>
      </c>
      <c r="AV402" s="29" t="b">
        <f t="shared" si="191"/>
        <v>1</v>
      </c>
      <c r="AW402" s="29" t="s">
        <v>3439</v>
      </c>
      <c r="AX402" s="29" t="s">
        <v>3988</v>
      </c>
      <c r="AY402" s="29" t="s">
        <v>3331</v>
      </c>
    </row>
    <row r="403" spans="1:51" ht="45" customHeight="1" x14ac:dyDescent="0.25">
      <c r="A403" s="29">
        <f t="shared" si="192"/>
        <v>401</v>
      </c>
      <c r="B403" s="9">
        <v>5</v>
      </c>
      <c r="C403" s="10" t="s">
        <v>56</v>
      </c>
      <c r="D403" s="10">
        <v>57.6</v>
      </c>
      <c r="E403" s="10"/>
      <c r="F403" s="10"/>
      <c r="G403" s="10"/>
      <c r="H403" s="11" t="s">
        <v>3222</v>
      </c>
      <c r="I403" s="10">
        <f t="shared" si="173"/>
        <v>5</v>
      </c>
      <c r="J403" s="10" t="str">
        <f t="shared" si="174"/>
        <v>nitroprusside</v>
      </c>
      <c r="K403" s="10">
        <f t="shared" si="175"/>
        <v>57.6</v>
      </c>
      <c r="L403" s="12" t="s">
        <v>35</v>
      </c>
      <c r="M403" s="12" t="s">
        <v>36</v>
      </c>
      <c r="N403" s="10">
        <f t="shared" si="193"/>
        <v>12</v>
      </c>
      <c r="O403" s="16">
        <f t="shared" si="194"/>
        <v>0.5</v>
      </c>
      <c r="P403" s="17">
        <v>8</v>
      </c>
      <c r="Q403" s="12" t="s">
        <v>3214</v>
      </c>
      <c r="R403" s="12" t="s">
        <v>87</v>
      </c>
      <c r="S403" s="12" t="s">
        <v>38</v>
      </c>
      <c r="T403" s="15">
        <f t="shared" si="178"/>
        <v>5.76</v>
      </c>
      <c r="U403" s="12">
        <v>6.24</v>
      </c>
      <c r="V403" s="30">
        <v>5</v>
      </c>
      <c r="W403" s="31" t="s">
        <v>56</v>
      </c>
      <c r="X403" s="31">
        <v>58</v>
      </c>
      <c r="Y403" s="31" t="s">
        <v>35</v>
      </c>
      <c r="Z403" s="31" t="s">
        <v>36</v>
      </c>
      <c r="AA403" s="31">
        <v>12</v>
      </c>
      <c r="AB403" s="32">
        <v>0.5</v>
      </c>
      <c r="AC403" s="33">
        <v>8.1</v>
      </c>
      <c r="AD403" s="31" t="s">
        <v>3214</v>
      </c>
      <c r="AE403" s="31" t="s">
        <v>87</v>
      </c>
      <c r="AF403" s="31" t="s">
        <v>38</v>
      </c>
      <c r="AG403" s="31">
        <v>5.8</v>
      </c>
      <c r="AH403" s="31">
        <v>6.2</v>
      </c>
      <c r="AI403" s="29" t="b">
        <f t="shared" si="172"/>
        <v>0</v>
      </c>
      <c r="AJ403" s="29" t="b">
        <f t="shared" si="179"/>
        <v>1</v>
      </c>
      <c r="AK403" s="29" t="b">
        <f t="shared" si="180"/>
        <v>1</v>
      </c>
      <c r="AL403" s="29" t="b">
        <f t="shared" si="181"/>
        <v>0</v>
      </c>
      <c r="AM403" s="29" t="b">
        <f t="shared" si="182"/>
        <v>1</v>
      </c>
      <c r="AN403" s="29" t="b">
        <f t="shared" si="183"/>
        <v>1</v>
      </c>
      <c r="AO403" s="29" t="b">
        <f t="shared" si="184"/>
        <v>1</v>
      </c>
      <c r="AP403" s="29" t="b">
        <f t="shared" si="185"/>
        <v>1</v>
      </c>
      <c r="AQ403" s="29" t="b">
        <f t="shared" si="186"/>
        <v>0</v>
      </c>
      <c r="AR403" s="29" t="b">
        <f t="shared" si="187"/>
        <v>1</v>
      </c>
      <c r="AS403" s="29" t="b">
        <f t="shared" si="188"/>
        <v>1</v>
      </c>
      <c r="AT403" s="29" t="b">
        <f t="shared" si="189"/>
        <v>1</v>
      </c>
      <c r="AU403" s="29" t="b">
        <f t="shared" si="190"/>
        <v>0</v>
      </c>
      <c r="AV403" s="29" t="b">
        <f t="shared" si="191"/>
        <v>0</v>
      </c>
      <c r="AW403" s="29" t="s">
        <v>3989</v>
      </c>
      <c r="AX403" s="29" t="s">
        <v>3990</v>
      </c>
      <c r="AY403" s="29" t="s">
        <v>3326</v>
      </c>
    </row>
    <row r="404" spans="1:51" ht="45" customHeight="1" x14ac:dyDescent="0.25">
      <c r="A404" s="29">
        <f t="shared" si="192"/>
        <v>402</v>
      </c>
      <c r="B404" s="9">
        <v>1</v>
      </c>
      <c r="C404" s="10" t="s">
        <v>57</v>
      </c>
      <c r="D404" s="10"/>
      <c r="E404" s="10"/>
      <c r="F404" s="10"/>
      <c r="G404" s="10"/>
      <c r="H404" s="11">
        <v>0.05</v>
      </c>
      <c r="I404" s="10">
        <f t="shared" si="173"/>
        <v>1</v>
      </c>
      <c r="J404" s="10" t="str">
        <f t="shared" si="174"/>
        <v>noradrenaline</v>
      </c>
      <c r="K404" s="10">
        <v>7.0000000000000007E-2</v>
      </c>
      <c r="L404" s="12" t="s">
        <v>35</v>
      </c>
      <c r="M404" s="12" t="s">
        <v>36</v>
      </c>
      <c r="N404" s="10">
        <f t="shared" si="193"/>
        <v>12</v>
      </c>
      <c r="O404" s="16">
        <f t="shared" si="194"/>
        <v>0.5</v>
      </c>
      <c r="P404" s="17">
        <v>4.9000000000000002E-2</v>
      </c>
      <c r="Q404" s="12" t="s">
        <v>3214</v>
      </c>
      <c r="R404" s="12" t="s">
        <v>88</v>
      </c>
      <c r="S404" s="12" t="s">
        <v>38</v>
      </c>
      <c r="T404" s="15">
        <f t="shared" ref="T404:T409" si="195">K404/1</f>
        <v>7.0000000000000007E-2</v>
      </c>
      <c r="U404" s="12">
        <v>11.93</v>
      </c>
      <c r="V404" s="30">
        <v>1</v>
      </c>
      <c r="W404" s="31" t="s">
        <v>57</v>
      </c>
      <c r="X404" s="31">
        <v>0.01</v>
      </c>
      <c r="Y404" s="31" t="s">
        <v>35</v>
      </c>
      <c r="Z404" s="31" t="s">
        <v>36</v>
      </c>
      <c r="AA404" s="31">
        <v>12</v>
      </c>
      <c r="AB404" s="32">
        <v>0.5</v>
      </c>
      <c r="AC404" s="33">
        <v>6.8999999999999999E-3</v>
      </c>
      <c r="AD404" s="31" t="s">
        <v>3214</v>
      </c>
      <c r="AE404" s="31" t="s">
        <v>88</v>
      </c>
      <c r="AF404" s="31" t="s">
        <v>38</v>
      </c>
      <c r="AG404" s="31">
        <v>0.01</v>
      </c>
      <c r="AH404" s="31">
        <v>11.99</v>
      </c>
      <c r="AI404" s="29" t="b">
        <f t="shared" si="172"/>
        <v>0</v>
      </c>
      <c r="AJ404" s="29" t="b">
        <f t="shared" si="179"/>
        <v>1</v>
      </c>
      <c r="AK404" s="29" t="b">
        <f t="shared" si="180"/>
        <v>1</v>
      </c>
      <c r="AL404" s="29" t="b">
        <f t="shared" si="181"/>
        <v>0</v>
      </c>
      <c r="AM404" s="29" t="b">
        <f t="shared" si="182"/>
        <v>1</v>
      </c>
      <c r="AN404" s="29" t="b">
        <f t="shared" si="183"/>
        <v>1</v>
      </c>
      <c r="AO404" s="29" t="b">
        <f t="shared" si="184"/>
        <v>1</v>
      </c>
      <c r="AP404" s="29" t="b">
        <f t="shared" si="185"/>
        <v>1</v>
      </c>
      <c r="AQ404" s="29" t="b">
        <f t="shared" si="186"/>
        <v>0</v>
      </c>
      <c r="AR404" s="29" t="b">
        <f t="shared" si="187"/>
        <v>1</v>
      </c>
      <c r="AS404" s="29" t="b">
        <f t="shared" si="188"/>
        <v>1</v>
      </c>
      <c r="AT404" s="29" t="b">
        <f t="shared" si="189"/>
        <v>1</v>
      </c>
      <c r="AU404" s="29" t="b">
        <f t="shared" si="190"/>
        <v>0</v>
      </c>
      <c r="AV404" s="29" t="b">
        <f t="shared" si="191"/>
        <v>0</v>
      </c>
      <c r="AW404" s="29" t="s">
        <v>3991</v>
      </c>
      <c r="AX404" s="29" t="s">
        <v>3992</v>
      </c>
      <c r="AY404" s="29" t="s">
        <v>3337</v>
      </c>
    </row>
    <row r="405" spans="1:51" ht="45" customHeight="1" x14ac:dyDescent="0.25">
      <c r="A405" s="29">
        <f t="shared" si="192"/>
        <v>403</v>
      </c>
      <c r="B405" s="9">
        <v>1</v>
      </c>
      <c r="C405" s="10" t="s">
        <v>57</v>
      </c>
      <c r="D405" s="10">
        <v>0.1</v>
      </c>
      <c r="E405" s="10"/>
      <c r="F405" s="10"/>
      <c r="G405" s="10"/>
      <c r="H405" s="11" t="s">
        <v>3222</v>
      </c>
      <c r="I405" s="10">
        <f t="shared" si="173"/>
        <v>1</v>
      </c>
      <c r="J405" s="10" t="str">
        <f t="shared" si="174"/>
        <v>noradrenaline</v>
      </c>
      <c r="K405" s="10">
        <f t="shared" ref="K405:K409" si="196">IF(D405="",0.072,D405)</f>
        <v>0.1</v>
      </c>
      <c r="L405" s="12" t="s">
        <v>35</v>
      </c>
      <c r="M405" s="12" t="s">
        <v>36</v>
      </c>
      <c r="N405" s="10">
        <f t="shared" si="193"/>
        <v>12</v>
      </c>
      <c r="O405" s="16">
        <f t="shared" si="194"/>
        <v>0.5</v>
      </c>
      <c r="P405" s="17">
        <v>6.9000000000000006E-2</v>
      </c>
      <c r="Q405" s="12" t="s">
        <v>3214</v>
      </c>
      <c r="R405" s="12" t="s">
        <v>88</v>
      </c>
      <c r="S405" s="12" t="s">
        <v>38</v>
      </c>
      <c r="T405" s="15">
        <v>0.1</v>
      </c>
      <c r="U405" s="12">
        <v>11.9</v>
      </c>
      <c r="V405" s="30">
        <v>1</v>
      </c>
      <c r="W405" s="31" t="s">
        <v>57</v>
      </c>
      <c r="X405" s="31">
        <v>0.1</v>
      </c>
      <c r="Y405" s="31" t="s">
        <v>35</v>
      </c>
      <c r="Z405" s="31" t="s">
        <v>36</v>
      </c>
      <c r="AA405" s="31">
        <v>12</v>
      </c>
      <c r="AB405" s="32">
        <v>0.5</v>
      </c>
      <c r="AC405" s="33">
        <v>6.9000000000000006E-2</v>
      </c>
      <c r="AD405" s="31" t="s">
        <v>3214</v>
      </c>
      <c r="AE405" s="31" t="s">
        <v>88</v>
      </c>
      <c r="AF405" s="31" t="s">
        <v>38</v>
      </c>
      <c r="AG405" s="31">
        <v>0.1</v>
      </c>
      <c r="AH405" s="31">
        <v>11.9</v>
      </c>
      <c r="AI405" s="29" t="b">
        <f t="shared" si="172"/>
        <v>1</v>
      </c>
      <c r="AJ405" s="29" t="b">
        <f t="shared" si="179"/>
        <v>1</v>
      </c>
      <c r="AK405" s="29" t="b">
        <f t="shared" si="180"/>
        <v>1</v>
      </c>
      <c r="AL405" s="29" t="b">
        <f t="shared" si="181"/>
        <v>1</v>
      </c>
      <c r="AM405" s="29" t="b">
        <f t="shared" si="182"/>
        <v>1</v>
      </c>
      <c r="AN405" s="29" t="b">
        <f t="shared" si="183"/>
        <v>1</v>
      </c>
      <c r="AO405" s="29" t="b">
        <f t="shared" si="184"/>
        <v>1</v>
      </c>
      <c r="AP405" s="29" t="b">
        <f t="shared" si="185"/>
        <v>1</v>
      </c>
      <c r="AQ405" s="29" t="b">
        <f t="shared" si="186"/>
        <v>1</v>
      </c>
      <c r="AR405" s="29" t="b">
        <f t="shared" si="187"/>
        <v>1</v>
      </c>
      <c r="AS405" s="29" t="b">
        <f t="shared" si="188"/>
        <v>1</v>
      </c>
      <c r="AT405" s="29" t="b">
        <f t="shared" si="189"/>
        <v>1</v>
      </c>
      <c r="AU405" s="29" t="b">
        <f t="shared" si="190"/>
        <v>1</v>
      </c>
      <c r="AV405" s="29" t="b">
        <f t="shared" si="191"/>
        <v>1</v>
      </c>
      <c r="AW405" s="29" t="s">
        <v>3440</v>
      </c>
      <c r="AX405" s="29" t="s">
        <v>3993</v>
      </c>
      <c r="AY405" s="29" t="s">
        <v>3334</v>
      </c>
    </row>
    <row r="406" spans="1:51" ht="45" customHeight="1" x14ac:dyDescent="0.25">
      <c r="A406" s="29">
        <f t="shared" si="192"/>
        <v>404</v>
      </c>
      <c r="B406" s="9">
        <v>1</v>
      </c>
      <c r="C406" s="10" t="s">
        <v>57</v>
      </c>
      <c r="D406" s="10">
        <v>0.1</v>
      </c>
      <c r="E406" s="10" t="s">
        <v>20</v>
      </c>
      <c r="F406" s="10"/>
      <c r="G406" s="10"/>
      <c r="H406" s="11" t="s">
        <v>3222</v>
      </c>
      <c r="I406" s="10">
        <f t="shared" si="173"/>
        <v>1</v>
      </c>
      <c r="J406" s="10" t="str">
        <f t="shared" si="174"/>
        <v>noradrenaline</v>
      </c>
      <c r="K406" s="10">
        <f t="shared" si="196"/>
        <v>0.1</v>
      </c>
      <c r="L406" s="12" t="s">
        <v>35</v>
      </c>
      <c r="M406" s="12" t="s">
        <v>20</v>
      </c>
      <c r="N406" s="10">
        <f t="shared" si="193"/>
        <v>12</v>
      </c>
      <c r="O406" s="16">
        <f t="shared" si="194"/>
        <v>0.5</v>
      </c>
      <c r="P406" s="17">
        <v>6.9000000000000006E-2</v>
      </c>
      <c r="Q406" s="12" t="s">
        <v>3214</v>
      </c>
      <c r="R406" s="12" t="s">
        <v>88</v>
      </c>
      <c r="S406" s="12" t="s">
        <v>38</v>
      </c>
      <c r="T406" s="15">
        <f t="shared" si="195"/>
        <v>0.1</v>
      </c>
      <c r="U406" s="12">
        <v>11.9</v>
      </c>
      <c r="V406" s="30">
        <v>1</v>
      </c>
      <c r="W406" s="31" t="s">
        <v>57</v>
      </c>
      <c r="X406" s="31">
        <v>0.1</v>
      </c>
      <c r="Y406" s="31" t="s">
        <v>35</v>
      </c>
      <c r="Z406" s="31" t="s">
        <v>20</v>
      </c>
      <c r="AA406" s="31">
        <v>12</v>
      </c>
      <c r="AB406" s="32">
        <v>0.5</v>
      </c>
      <c r="AC406" s="33">
        <v>6.9000000000000006E-2</v>
      </c>
      <c r="AD406" s="31" t="s">
        <v>3214</v>
      </c>
      <c r="AE406" s="31" t="s">
        <v>88</v>
      </c>
      <c r="AF406" s="31" t="s">
        <v>38</v>
      </c>
      <c r="AG406" s="31">
        <v>0.1</v>
      </c>
      <c r="AH406" s="31">
        <v>11.9</v>
      </c>
      <c r="AI406" s="29" t="b">
        <f t="shared" si="172"/>
        <v>1</v>
      </c>
      <c r="AJ406" s="29" t="b">
        <f t="shared" si="179"/>
        <v>1</v>
      </c>
      <c r="AK406" s="29" t="b">
        <f t="shared" si="180"/>
        <v>1</v>
      </c>
      <c r="AL406" s="29" t="b">
        <f t="shared" si="181"/>
        <v>1</v>
      </c>
      <c r="AM406" s="29" t="b">
        <f t="shared" si="182"/>
        <v>1</v>
      </c>
      <c r="AN406" s="29" t="b">
        <f t="shared" si="183"/>
        <v>1</v>
      </c>
      <c r="AO406" s="29" t="b">
        <f t="shared" si="184"/>
        <v>1</v>
      </c>
      <c r="AP406" s="29" t="b">
        <f t="shared" si="185"/>
        <v>1</v>
      </c>
      <c r="AQ406" s="29" t="b">
        <f t="shared" si="186"/>
        <v>1</v>
      </c>
      <c r="AR406" s="29" t="b">
        <f t="shared" si="187"/>
        <v>1</v>
      </c>
      <c r="AS406" s="29" t="b">
        <f t="shared" si="188"/>
        <v>1</v>
      </c>
      <c r="AT406" s="29" t="b">
        <f t="shared" si="189"/>
        <v>1</v>
      </c>
      <c r="AU406" s="29" t="b">
        <f t="shared" si="190"/>
        <v>1</v>
      </c>
      <c r="AV406" s="29" t="b">
        <f t="shared" si="191"/>
        <v>1</v>
      </c>
      <c r="AW406" s="29" t="s">
        <v>3441</v>
      </c>
      <c r="AX406" s="29" t="s">
        <v>3994</v>
      </c>
      <c r="AY406" s="29" t="s">
        <v>3334</v>
      </c>
    </row>
    <row r="407" spans="1:51" ht="45" customHeight="1" x14ac:dyDescent="0.25">
      <c r="A407" s="29">
        <f t="shared" si="192"/>
        <v>405</v>
      </c>
      <c r="B407" s="9">
        <v>1</v>
      </c>
      <c r="C407" s="10" t="s">
        <v>57</v>
      </c>
      <c r="D407" s="10">
        <v>0.1</v>
      </c>
      <c r="E407" s="10" t="s">
        <v>20</v>
      </c>
      <c r="F407" s="10"/>
      <c r="G407" s="10">
        <v>1</v>
      </c>
      <c r="H407" s="11" t="s">
        <v>3222</v>
      </c>
      <c r="I407" s="10">
        <f t="shared" si="173"/>
        <v>1</v>
      </c>
      <c r="J407" s="10" t="str">
        <f t="shared" si="174"/>
        <v>noradrenaline</v>
      </c>
      <c r="K407" s="10">
        <f t="shared" si="196"/>
        <v>0.1</v>
      </c>
      <c r="L407" s="12" t="s">
        <v>35</v>
      </c>
      <c r="M407" s="12" t="s">
        <v>20</v>
      </c>
      <c r="N407" s="10">
        <f t="shared" si="193"/>
        <v>12</v>
      </c>
      <c r="O407" s="16">
        <f t="shared" si="194"/>
        <v>1</v>
      </c>
      <c r="P407" s="17">
        <v>0.14000000000000001</v>
      </c>
      <c r="Q407" s="12" t="s">
        <v>3214</v>
      </c>
      <c r="R407" s="12" t="s">
        <v>88</v>
      </c>
      <c r="S407" s="12" t="s">
        <v>40</v>
      </c>
      <c r="T407" s="15">
        <f t="shared" si="195"/>
        <v>0.1</v>
      </c>
      <c r="U407" s="12">
        <v>11.9</v>
      </c>
      <c r="V407" s="30">
        <v>1</v>
      </c>
      <c r="W407" s="31" t="s">
        <v>57</v>
      </c>
      <c r="X407" s="31">
        <v>0.1</v>
      </c>
      <c r="Y407" s="31" t="s">
        <v>35</v>
      </c>
      <c r="Z407" s="31" t="s">
        <v>20</v>
      </c>
      <c r="AA407" s="31">
        <v>12</v>
      </c>
      <c r="AB407" s="32">
        <v>1</v>
      </c>
      <c r="AC407" s="33">
        <v>0.14000000000000001</v>
      </c>
      <c r="AD407" s="31" t="s">
        <v>3214</v>
      </c>
      <c r="AE407" s="31" t="s">
        <v>88</v>
      </c>
      <c r="AF407" s="31" t="s">
        <v>40</v>
      </c>
      <c r="AG407" s="31">
        <v>0.1</v>
      </c>
      <c r="AH407" s="31">
        <v>11.9</v>
      </c>
      <c r="AI407" s="29" t="b">
        <f t="shared" si="172"/>
        <v>1</v>
      </c>
      <c r="AJ407" s="29" t="b">
        <f t="shared" si="179"/>
        <v>1</v>
      </c>
      <c r="AK407" s="29" t="b">
        <f t="shared" si="180"/>
        <v>1</v>
      </c>
      <c r="AL407" s="29" t="b">
        <f t="shared" si="181"/>
        <v>1</v>
      </c>
      <c r="AM407" s="29" t="b">
        <f t="shared" si="182"/>
        <v>1</v>
      </c>
      <c r="AN407" s="29" t="b">
        <f t="shared" si="183"/>
        <v>1</v>
      </c>
      <c r="AO407" s="29" t="b">
        <f t="shared" si="184"/>
        <v>1</v>
      </c>
      <c r="AP407" s="29" t="b">
        <f t="shared" si="185"/>
        <v>1</v>
      </c>
      <c r="AQ407" s="29" t="b">
        <f t="shared" si="186"/>
        <v>1</v>
      </c>
      <c r="AR407" s="29" t="b">
        <f t="shared" si="187"/>
        <v>1</v>
      </c>
      <c r="AS407" s="29" t="b">
        <f t="shared" si="188"/>
        <v>1</v>
      </c>
      <c r="AT407" s="29" t="b">
        <f t="shared" si="189"/>
        <v>1</v>
      </c>
      <c r="AU407" s="29" t="b">
        <f t="shared" si="190"/>
        <v>1</v>
      </c>
      <c r="AV407" s="29" t="b">
        <f t="shared" si="191"/>
        <v>1</v>
      </c>
      <c r="AW407" s="29" t="s">
        <v>3335</v>
      </c>
      <c r="AX407" s="29" t="s">
        <v>3995</v>
      </c>
      <c r="AY407" s="29" t="s">
        <v>3334</v>
      </c>
    </row>
    <row r="408" spans="1:51" ht="45" customHeight="1" x14ac:dyDescent="0.25">
      <c r="A408" s="29">
        <f t="shared" si="192"/>
        <v>406</v>
      </c>
      <c r="B408" s="9">
        <v>1</v>
      </c>
      <c r="C408" s="10" t="s">
        <v>57</v>
      </c>
      <c r="D408" s="10">
        <v>0.1</v>
      </c>
      <c r="E408" s="10" t="s">
        <v>20</v>
      </c>
      <c r="F408" s="10">
        <v>24</v>
      </c>
      <c r="G408" s="10"/>
      <c r="H408" s="11" t="s">
        <v>3222</v>
      </c>
      <c r="I408" s="10">
        <f t="shared" si="173"/>
        <v>1</v>
      </c>
      <c r="J408" s="10" t="str">
        <f t="shared" si="174"/>
        <v>noradrenaline</v>
      </c>
      <c r="K408" s="10">
        <f t="shared" si="196"/>
        <v>0.1</v>
      </c>
      <c r="L408" s="12" t="s">
        <v>35</v>
      </c>
      <c r="M408" s="12" t="s">
        <v>20</v>
      </c>
      <c r="N408" s="10">
        <f t="shared" si="193"/>
        <v>24</v>
      </c>
      <c r="O408" s="16">
        <f t="shared" si="194"/>
        <v>0.5</v>
      </c>
      <c r="P408" s="17">
        <v>3.5000000000000003E-2</v>
      </c>
      <c r="Q408" s="12" t="s">
        <v>3214</v>
      </c>
      <c r="R408" s="12" t="s">
        <v>88</v>
      </c>
      <c r="S408" s="12" t="s">
        <v>39</v>
      </c>
      <c r="T408" s="15">
        <f t="shared" si="195"/>
        <v>0.1</v>
      </c>
      <c r="U408" s="12">
        <v>23.9</v>
      </c>
      <c r="V408" s="30">
        <v>1</v>
      </c>
      <c r="W408" s="31" t="s">
        <v>57</v>
      </c>
      <c r="X408" s="31">
        <v>0.1</v>
      </c>
      <c r="Y408" s="31" t="s">
        <v>35</v>
      </c>
      <c r="Z408" s="31" t="s">
        <v>20</v>
      </c>
      <c r="AA408" s="31">
        <v>24</v>
      </c>
      <c r="AB408" s="32">
        <v>0.5</v>
      </c>
      <c r="AC408" s="33">
        <v>3.5000000000000003E-2</v>
      </c>
      <c r="AD408" s="31" t="s">
        <v>3214</v>
      </c>
      <c r="AE408" s="31" t="s">
        <v>88</v>
      </c>
      <c r="AF408" s="31" t="s">
        <v>39</v>
      </c>
      <c r="AG408" s="31">
        <v>0.1</v>
      </c>
      <c r="AH408" s="31">
        <v>23.9</v>
      </c>
      <c r="AI408" s="29" t="b">
        <f t="shared" si="172"/>
        <v>1</v>
      </c>
      <c r="AJ408" s="29" t="b">
        <f t="shared" si="179"/>
        <v>1</v>
      </c>
      <c r="AK408" s="29" t="b">
        <f t="shared" si="180"/>
        <v>1</v>
      </c>
      <c r="AL408" s="29" t="b">
        <f t="shared" si="181"/>
        <v>1</v>
      </c>
      <c r="AM408" s="29" t="b">
        <f t="shared" si="182"/>
        <v>1</v>
      </c>
      <c r="AN408" s="29" t="b">
        <f t="shared" si="183"/>
        <v>1</v>
      </c>
      <c r="AO408" s="29" t="b">
        <f t="shared" si="184"/>
        <v>1</v>
      </c>
      <c r="AP408" s="29" t="b">
        <f t="shared" si="185"/>
        <v>1</v>
      </c>
      <c r="AQ408" s="29" t="b">
        <f t="shared" si="186"/>
        <v>1</v>
      </c>
      <c r="AR408" s="29" t="b">
        <f t="shared" si="187"/>
        <v>1</v>
      </c>
      <c r="AS408" s="29" t="b">
        <f t="shared" si="188"/>
        <v>1</v>
      </c>
      <c r="AT408" s="29" t="b">
        <f t="shared" si="189"/>
        <v>1</v>
      </c>
      <c r="AU408" s="29" t="b">
        <f t="shared" si="190"/>
        <v>1</v>
      </c>
      <c r="AV408" s="29" t="b">
        <f t="shared" si="191"/>
        <v>1</v>
      </c>
      <c r="AW408" s="29" t="s">
        <v>3336</v>
      </c>
      <c r="AX408" s="29" t="s">
        <v>3996</v>
      </c>
      <c r="AY408" s="29" t="s">
        <v>3334</v>
      </c>
    </row>
    <row r="409" spans="1:51" ht="45" customHeight="1" x14ac:dyDescent="0.25">
      <c r="A409" s="29">
        <f t="shared" si="192"/>
        <v>407</v>
      </c>
      <c r="B409" s="9">
        <v>1</v>
      </c>
      <c r="C409" s="10" t="s">
        <v>57</v>
      </c>
      <c r="D409" s="10">
        <v>0.1</v>
      </c>
      <c r="E409" s="10" t="s">
        <v>20</v>
      </c>
      <c r="F409" s="10">
        <v>24</v>
      </c>
      <c r="G409" s="10">
        <v>1</v>
      </c>
      <c r="H409" s="11" t="s">
        <v>3222</v>
      </c>
      <c r="I409" s="10">
        <f t="shared" si="173"/>
        <v>1</v>
      </c>
      <c r="J409" s="10" t="str">
        <f t="shared" si="174"/>
        <v>noradrenaline</v>
      </c>
      <c r="K409" s="10">
        <f t="shared" si="196"/>
        <v>0.1</v>
      </c>
      <c r="L409" s="12" t="s">
        <v>35</v>
      </c>
      <c r="M409" s="12" t="s">
        <v>20</v>
      </c>
      <c r="N409" s="10">
        <f t="shared" si="193"/>
        <v>24</v>
      </c>
      <c r="O409" s="16">
        <f t="shared" si="194"/>
        <v>1</v>
      </c>
      <c r="P409" s="17">
        <v>6.9000000000000006E-2</v>
      </c>
      <c r="Q409" s="12" t="s">
        <v>3214</v>
      </c>
      <c r="R409" s="12" t="s">
        <v>88</v>
      </c>
      <c r="S409" s="12" t="s">
        <v>38</v>
      </c>
      <c r="T409" s="15">
        <f t="shared" si="195"/>
        <v>0.1</v>
      </c>
      <c r="U409" s="12">
        <v>23.9</v>
      </c>
      <c r="V409" s="30">
        <v>1</v>
      </c>
      <c r="W409" s="31" t="s">
        <v>57</v>
      </c>
      <c r="X409" s="31">
        <v>0.1</v>
      </c>
      <c r="Y409" s="31" t="s">
        <v>35</v>
      </c>
      <c r="Z409" s="31" t="s">
        <v>20</v>
      </c>
      <c r="AA409" s="31">
        <v>24</v>
      </c>
      <c r="AB409" s="32">
        <v>1</v>
      </c>
      <c r="AC409" s="33">
        <v>6.9000000000000006E-2</v>
      </c>
      <c r="AD409" s="31" t="s">
        <v>3214</v>
      </c>
      <c r="AE409" s="31" t="s">
        <v>88</v>
      </c>
      <c r="AF409" s="31" t="s">
        <v>38</v>
      </c>
      <c r="AG409" s="31">
        <v>0.1</v>
      </c>
      <c r="AH409" s="31">
        <v>23.9</v>
      </c>
      <c r="AI409" s="29" t="b">
        <f t="shared" si="172"/>
        <v>1</v>
      </c>
      <c r="AJ409" s="29" t="b">
        <f t="shared" si="179"/>
        <v>1</v>
      </c>
      <c r="AK409" s="29" t="b">
        <f t="shared" si="180"/>
        <v>1</v>
      </c>
      <c r="AL409" s="29" t="b">
        <f t="shared" si="181"/>
        <v>1</v>
      </c>
      <c r="AM409" s="29" t="b">
        <f t="shared" si="182"/>
        <v>1</v>
      </c>
      <c r="AN409" s="29" t="b">
        <f t="shared" si="183"/>
        <v>1</v>
      </c>
      <c r="AO409" s="29" t="b">
        <f t="shared" si="184"/>
        <v>1</v>
      </c>
      <c r="AP409" s="29" t="b">
        <f t="shared" si="185"/>
        <v>1</v>
      </c>
      <c r="AQ409" s="29" t="b">
        <f t="shared" si="186"/>
        <v>1</v>
      </c>
      <c r="AR409" s="29" t="b">
        <f t="shared" si="187"/>
        <v>1</v>
      </c>
      <c r="AS409" s="29" t="b">
        <f t="shared" si="188"/>
        <v>1</v>
      </c>
      <c r="AT409" s="29" t="b">
        <f t="shared" si="189"/>
        <v>1</v>
      </c>
      <c r="AU409" s="29" t="b">
        <f t="shared" si="190"/>
        <v>1</v>
      </c>
      <c r="AV409" s="29" t="b">
        <f t="shared" si="191"/>
        <v>1</v>
      </c>
      <c r="AW409" s="29" t="s">
        <v>3442</v>
      </c>
      <c r="AX409" s="29" t="s">
        <v>3997</v>
      </c>
      <c r="AY409" s="29" t="s">
        <v>3334</v>
      </c>
    </row>
    <row r="410" spans="1:51" ht="45" customHeight="1" x14ac:dyDescent="0.25">
      <c r="A410" s="29">
        <f t="shared" si="192"/>
        <v>408</v>
      </c>
      <c r="B410" s="9">
        <v>1</v>
      </c>
      <c r="C410" s="10" t="s">
        <v>57</v>
      </c>
      <c r="D410" s="10"/>
      <c r="E410" s="10" t="s">
        <v>20</v>
      </c>
      <c r="F410" s="10"/>
      <c r="G410" s="10"/>
      <c r="H410" s="11">
        <v>0.05</v>
      </c>
      <c r="I410" s="10">
        <f t="shared" si="173"/>
        <v>1</v>
      </c>
      <c r="J410" s="10" t="str">
        <f t="shared" si="174"/>
        <v>noradrenaline</v>
      </c>
      <c r="K410" s="12">
        <v>7.0000000000000007E-2</v>
      </c>
      <c r="L410" s="12" t="s">
        <v>35</v>
      </c>
      <c r="M410" s="12" t="s">
        <v>20</v>
      </c>
      <c r="N410" s="10">
        <f t="shared" si="193"/>
        <v>12</v>
      </c>
      <c r="O410" s="16">
        <f t="shared" si="194"/>
        <v>0.5</v>
      </c>
      <c r="P410" s="14">
        <v>4.9000000000000002E-2</v>
      </c>
      <c r="Q410" s="12" t="s">
        <v>3214</v>
      </c>
      <c r="R410" s="12" t="s">
        <v>88</v>
      </c>
      <c r="S410" s="12" t="s">
        <v>38</v>
      </c>
      <c r="T410" s="12">
        <v>7.0000000000000007E-2</v>
      </c>
      <c r="U410" s="12">
        <v>11.93</v>
      </c>
      <c r="V410" s="30">
        <v>1</v>
      </c>
      <c r="W410" s="31" t="s">
        <v>57</v>
      </c>
      <c r="X410" s="31">
        <v>0.01</v>
      </c>
      <c r="Y410" s="31" t="s">
        <v>35</v>
      </c>
      <c r="Z410" s="31" t="s">
        <v>20</v>
      </c>
      <c r="AA410" s="31">
        <v>12</v>
      </c>
      <c r="AB410" s="32">
        <v>0.5</v>
      </c>
      <c r="AC410" s="33">
        <v>6.8999999999999999E-3</v>
      </c>
      <c r="AD410" s="31" t="s">
        <v>3214</v>
      </c>
      <c r="AE410" s="31" t="s">
        <v>88</v>
      </c>
      <c r="AF410" s="31" t="s">
        <v>38</v>
      </c>
      <c r="AG410" s="31">
        <v>0.01</v>
      </c>
      <c r="AH410" s="31">
        <v>11.99</v>
      </c>
      <c r="AI410" s="29" t="b">
        <f t="shared" si="172"/>
        <v>0</v>
      </c>
      <c r="AJ410" s="29" t="b">
        <f t="shared" si="179"/>
        <v>1</v>
      </c>
      <c r="AK410" s="29" t="b">
        <f t="shared" si="180"/>
        <v>1</v>
      </c>
      <c r="AL410" s="29" t="b">
        <f t="shared" si="181"/>
        <v>0</v>
      </c>
      <c r="AM410" s="29" t="b">
        <f t="shared" si="182"/>
        <v>1</v>
      </c>
      <c r="AN410" s="29" t="b">
        <f t="shared" si="183"/>
        <v>1</v>
      </c>
      <c r="AO410" s="29" t="b">
        <f t="shared" si="184"/>
        <v>1</v>
      </c>
      <c r="AP410" s="29" t="b">
        <f t="shared" si="185"/>
        <v>1</v>
      </c>
      <c r="AQ410" s="29" t="b">
        <f t="shared" si="186"/>
        <v>0</v>
      </c>
      <c r="AR410" s="29" t="b">
        <f t="shared" si="187"/>
        <v>1</v>
      </c>
      <c r="AS410" s="29" t="b">
        <f t="shared" si="188"/>
        <v>1</v>
      </c>
      <c r="AT410" s="29" t="b">
        <f t="shared" si="189"/>
        <v>1</v>
      </c>
      <c r="AU410" s="29" t="b">
        <f t="shared" si="190"/>
        <v>0</v>
      </c>
      <c r="AV410" s="29" t="b">
        <f t="shared" si="191"/>
        <v>0</v>
      </c>
      <c r="AW410" s="29" t="s">
        <v>3998</v>
      </c>
      <c r="AX410" s="29" t="s">
        <v>3999</v>
      </c>
      <c r="AY410" s="29" t="s">
        <v>3337</v>
      </c>
    </row>
    <row r="411" spans="1:51" ht="45" customHeight="1" x14ac:dyDescent="0.25">
      <c r="A411" s="29">
        <f t="shared" si="192"/>
        <v>409</v>
      </c>
      <c r="B411" s="9">
        <v>1</v>
      </c>
      <c r="C411" s="10" t="s">
        <v>57</v>
      </c>
      <c r="D411" s="10"/>
      <c r="E411" s="10"/>
      <c r="F411" s="10">
        <v>24</v>
      </c>
      <c r="G411" s="10"/>
      <c r="H411" s="11">
        <v>0.02</v>
      </c>
      <c r="I411" s="10">
        <f t="shared" si="173"/>
        <v>1</v>
      </c>
      <c r="J411" s="10" t="str">
        <f t="shared" si="174"/>
        <v>noradrenaline</v>
      </c>
      <c r="K411" s="12">
        <v>0.03</v>
      </c>
      <c r="L411" s="12" t="s">
        <v>35</v>
      </c>
      <c r="M411" s="12" t="s">
        <v>36</v>
      </c>
      <c r="N411" s="10">
        <f t="shared" si="193"/>
        <v>24</v>
      </c>
      <c r="O411" s="16">
        <f t="shared" si="194"/>
        <v>0.5</v>
      </c>
      <c r="P411" s="14">
        <v>0.01</v>
      </c>
      <c r="Q411" s="12" t="s">
        <v>3214</v>
      </c>
      <c r="R411" s="12" t="s">
        <v>88</v>
      </c>
      <c r="S411" s="12" t="s">
        <v>39</v>
      </c>
      <c r="T411" s="12">
        <v>0.03</v>
      </c>
      <c r="U411" s="12">
        <v>23.97</v>
      </c>
      <c r="V411" s="30">
        <v>1</v>
      </c>
      <c r="W411" s="31" t="s">
        <v>57</v>
      </c>
      <c r="X411" s="31">
        <v>0.01</v>
      </c>
      <c r="Y411" s="31" t="s">
        <v>35</v>
      </c>
      <c r="Z411" s="31" t="s">
        <v>36</v>
      </c>
      <c r="AA411" s="31">
        <v>24</v>
      </c>
      <c r="AB411" s="32">
        <v>0.5</v>
      </c>
      <c r="AC411" s="33">
        <v>3.5000000000000001E-3</v>
      </c>
      <c r="AD411" s="31" t="s">
        <v>3214</v>
      </c>
      <c r="AE411" s="31" t="s">
        <v>88</v>
      </c>
      <c r="AF411" s="31" t="s">
        <v>39</v>
      </c>
      <c r="AG411" s="31">
        <v>0.01</v>
      </c>
      <c r="AH411" s="31">
        <v>23.99</v>
      </c>
      <c r="AI411" s="29" t="b">
        <f t="shared" si="172"/>
        <v>0</v>
      </c>
      <c r="AJ411" s="29" t="b">
        <f t="shared" si="179"/>
        <v>1</v>
      </c>
      <c r="AK411" s="29" t="b">
        <f t="shared" si="180"/>
        <v>1</v>
      </c>
      <c r="AL411" s="29" t="b">
        <f t="shared" si="181"/>
        <v>0</v>
      </c>
      <c r="AM411" s="29" t="b">
        <f t="shared" si="182"/>
        <v>1</v>
      </c>
      <c r="AN411" s="29" t="b">
        <f t="shared" si="183"/>
        <v>1</v>
      </c>
      <c r="AO411" s="29" t="b">
        <f t="shared" si="184"/>
        <v>1</v>
      </c>
      <c r="AP411" s="29" t="b">
        <f t="shared" si="185"/>
        <v>1</v>
      </c>
      <c r="AQ411" s="29" t="b">
        <f t="shared" si="186"/>
        <v>0</v>
      </c>
      <c r="AR411" s="29" t="b">
        <f t="shared" si="187"/>
        <v>1</v>
      </c>
      <c r="AS411" s="29" t="b">
        <f t="shared" si="188"/>
        <v>1</v>
      </c>
      <c r="AT411" s="29" t="b">
        <f t="shared" si="189"/>
        <v>1</v>
      </c>
      <c r="AU411" s="29" t="b">
        <f t="shared" si="190"/>
        <v>0</v>
      </c>
      <c r="AV411" s="29" t="b">
        <f t="shared" si="191"/>
        <v>0</v>
      </c>
      <c r="AW411" s="29" t="s">
        <v>4000</v>
      </c>
      <c r="AX411" s="29" t="s">
        <v>4001</v>
      </c>
      <c r="AY411" s="29" t="s">
        <v>3337</v>
      </c>
    </row>
    <row r="412" spans="1:51" ht="45" customHeight="1" x14ac:dyDescent="0.25">
      <c r="A412" s="29">
        <f t="shared" si="192"/>
        <v>410</v>
      </c>
      <c r="B412" s="9">
        <v>1</v>
      </c>
      <c r="C412" s="10" t="s">
        <v>57</v>
      </c>
      <c r="D412" s="10"/>
      <c r="E412" s="10"/>
      <c r="F412" s="10"/>
      <c r="G412" s="10">
        <v>1</v>
      </c>
      <c r="H412" s="11">
        <v>0.1</v>
      </c>
      <c r="I412" s="10">
        <f t="shared" si="173"/>
        <v>1</v>
      </c>
      <c r="J412" s="10" t="str">
        <f t="shared" si="174"/>
        <v>noradrenaline</v>
      </c>
      <c r="K412" s="12">
        <v>0.14000000000000001</v>
      </c>
      <c r="L412" s="12" t="s">
        <v>35</v>
      </c>
      <c r="M412" s="12" t="s">
        <v>36</v>
      </c>
      <c r="N412" s="10">
        <f t="shared" si="193"/>
        <v>12</v>
      </c>
      <c r="O412" s="16">
        <f t="shared" si="194"/>
        <v>1</v>
      </c>
      <c r="P412" s="14">
        <v>0.19</v>
      </c>
      <c r="Q412" s="12" t="s">
        <v>3214</v>
      </c>
      <c r="R412" s="12" t="s">
        <v>88</v>
      </c>
      <c r="S412" s="12" t="s">
        <v>40</v>
      </c>
      <c r="T412" s="12">
        <v>0.14000000000000001</v>
      </c>
      <c r="U412" s="12">
        <v>11.86</v>
      </c>
      <c r="V412" s="30">
        <v>1</v>
      </c>
      <c r="W412" s="31" t="s">
        <v>57</v>
      </c>
      <c r="X412" s="31">
        <v>0.01</v>
      </c>
      <c r="Y412" s="31" t="s">
        <v>35</v>
      </c>
      <c r="Z412" s="31" t="s">
        <v>36</v>
      </c>
      <c r="AA412" s="31">
        <v>12</v>
      </c>
      <c r="AB412" s="32">
        <v>1</v>
      </c>
      <c r="AC412" s="33">
        <v>1.4E-2</v>
      </c>
      <c r="AD412" s="31" t="s">
        <v>3214</v>
      </c>
      <c r="AE412" s="31" t="s">
        <v>88</v>
      </c>
      <c r="AF412" s="31" t="s">
        <v>40</v>
      </c>
      <c r="AG412" s="31">
        <v>0.01</v>
      </c>
      <c r="AH412" s="31">
        <v>11.99</v>
      </c>
      <c r="AI412" s="29" t="b">
        <f t="shared" si="172"/>
        <v>0</v>
      </c>
      <c r="AJ412" s="29" t="b">
        <f t="shared" si="179"/>
        <v>1</v>
      </c>
      <c r="AK412" s="29" t="b">
        <f t="shared" si="180"/>
        <v>1</v>
      </c>
      <c r="AL412" s="29" t="b">
        <f t="shared" si="181"/>
        <v>0</v>
      </c>
      <c r="AM412" s="29" t="b">
        <f t="shared" si="182"/>
        <v>1</v>
      </c>
      <c r="AN412" s="29" t="b">
        <f t="shared" si="183"/>
        <v>1</v>
      </c>
      <c r="AO412" s="29" t="b">
        <f t="shared" si="184"/>
        <v>1</v>
      </c>
      <c r="AP412" s="29" t="b">
        <f t="shared" si="185"/>
        <v>1</v>
      </c>
      <c r="AQ412" s="29" t="b">
        <f t="shared" si="186"/>
        <v>0</v>
      </c>
      <c r="AR412" s="29" t="b">
        <f t="shared" si="187"/>
        <v>1</v>
      </c>
      <c r="AS412" s="29" t="b">
        <f t="shared" si="188"/>
        <v>1</v>
      </c>
      <c r="AT412" s="29" t="b">
        <f t="shared" si="189"/>
        <v>1</v>
      </c>
      <c r="AU412" s="29" t="b">
        <f t="shared" si="190"/>
        <v>0</v>
      </c>
      <c r="AV412" s="29" t="b">
        <f t="shared" si="191"/>
        <v>0</v>
      </c>
      <c r="AW412" s="29" t="s">
        <v>4002</v>
      </c>
      <c r="AX412" s="29" t="s">
        <v>4003</v>
      </c>
      <c r="AY412" s="29" t="s">
        <v>3337</v>
      </c>
    </row>
    <row r="413" spans="1:51" ht="45" customHeight="1" x14ac:dyDescent="0.25">
      <c r="A413" s="29">
        <f t="shared" si="192"/>
        <v>411</v>
      </c>
      <c r="B413" s="9">
        <v>1</v>
      </c>
      <c r="C413" s="10" t="s">
        <v>57</v>
      </c>
      <c r="D413" s="10">
        <v>0.1</v>
      </c>
      <c r="E413" s="10"/>
      <c r="F413" s="10">
        <v>24</v>
      </c>
      <c r="G413" s="10"/>
      <c r="H413" s="11" t="s">
        <v>3222</v>
      </c>
      <c r="I413" s="10">
        <f t="shared" si="173"/>
        <v>1</v>
      </c>
      <c r="J413" s="10" t="str">
        <f t="shared" si="174"/>
        <v>noradrenaline</v>
      </c>
      <c r="K413" s="12">
        <v>0.1</v>
      </c>
      <c r="L413" s="12" t="s">
        <v>35</v>
      </c>
      <c r="M413" s="12" t="s">
        <v>36</v>
      </c>
      <c r="N413" s="10">
        <f t="shared" si="193"/>
        <v>24</v>
      </c>
      <c r="O413" s="16">
        <f t="shared" si="194"/>
        <v>0.5</v>
      </c>
      <c r="P413" s="14">
        <v>3.5000000000000003E-2</v>
      </c>
      <c r="Q413" s="12" t="s">
        <v>3214</v>
      </c>
      <c r="R413" s="12" t="s">
        <v>88</v>
      </c>
      <c r="S413" s="12" t="s">
        <v>39</v>
      </c>
      <c r="T413" s="12">
        <v>0.1</v>
      </c>
      <c r="U413" s="12">
        <v>23.9</v>
      </c>
      <c r="V413" s="30">
        <v>1</v>
      </c>
      <c r="W413" s="31" t="s">
        <v>57</v>
      </c>
      <c r="X413" s="31">
        <v>0.1</v>
      </c>
      <c r="Y413" s="31" t="s">
        <v>35</v>
      </c>
      <c r="Z413" s="31" t="s">
        <v>36</v>
      </c>
      <c r="AA413" s="31">
        <v>24</v>
      </c>
      <c r="AB413" s="32">
        <v>0.5</v>
      </c>
      <c r="AC413" s="33">
        <v>3.5000000000000003E-2</v>
      </c>
      <c r="AD413" s="31" t="s">
        <v>3214</v>
      </c>
      <c r="AE413" s="31" t="s">
        <v>88</v>
      </c>
      <c r="AF413" s="31" t="s">
        <v>39</v>
      </c>
      <c r="AG413" s="31">
        <v>0.1</v>
      </c>
      <c r="AH413" s="31">
        <v>23.9</v>
      </c>
      <c r="AI413" s="29" t="b">
        <f t="shared" si="172"/>
        <v>1</v>
      </c>
      <c r="AJ413" s="29" t="b">
        <f t="shared" si="179"/>
        <v>1</v>
      </c>
      <c r="AK413" s="29" t="b">
        <f t="shared" si="180"/>
        <v>1</v>
      </c>
      <c r="AL413" s="29" t="b">
        <f t="shared" si="181"/>
        <v>1</v>
      </c>
      <c r="AM413" s="29" t="b">
        <f t="shared" si="182"/>
        <v>1</v>
      </c>
      <c r="AN413" s="29" t="b">
        <f t="shared" si="183"/>
        <v>1</v>
      </c>
      <c r="AO413" s="29" t="b">
        <f t="shared" si="184"/>
        <v>1</v>
      </c>
      <c r="AP413" s="29" t="b">
        <f t="shared" si="185"/>
        <v>1</v>
      </c>
      <c r="AQ413" s="29" t="b">
        <f t="shared" si="186"/>
        <v>1</v>
      </c>
      <c r="AR413" s="29" t="b">
        <f t="shared" si="187"/>
        <v>1</v>
      </c>
      <c r="AS413" s="29" t="b">
        <f t="shared" si="188"/>
        <v>1</v>
      </c>
      <c r="AT413" s="29" t="b">
        <f t="shared" si="189"/>
        <v>1</v>
      </c>
      <c r="AU413" s="29" t="b">
        <f t="shared" si="190"/>
        <v>1</v>
      </c>
      <c r="AV413" s="29" t="b">
        <f t="shared" si="191"/>
        <v>1</v>
      </c>
      <c r="AW413" s="29" t="s">
        <v>3338</v>
      </c>
      <c r="AX413" s="29" t="s">
        <v>4004</v>
      </c>
      <c r="AY413" s="29" t="s">
        <v>3334</v>
      </c>
    </row>
    <row r="414" spans="1:51" ht="45" customHeight="1" x14ac:dyDescent="0.25">
      <c r="A414" s="29">
        <f t="shared" si="192"/>
        <v>412</v>
      </c>
      <c r="B414" s="9">
        <v>1</v>
      </c>
      <c r="C414" s="10" t="s">
        <v>57</v>
      </c>
      <c r="D414" s="10">
        <v>0.1</v>
      </c>
      <c r="E414" s="10"/>
      <c r="F414" s="10"/>
      <c r="G414" s="10">
        <v>1</v>
      </c>
      <c r="H414" s="11" t="s">
        <v>3222</v>
      </c>
      <c r="I414" s="10">
        <f t="shared" si="173"/>
        <v>1</v>
      </c>
      <c r="J414" s="10" t="str">
        <f t="shared" si="174"/>
        <v>noradrenaline</v>
      </c>
      <c r="K414" s="12">
        <v>0.1</v>
      </c>
      <c r="L414" s="12" t="s">
        <v>35</v>
      </c>
      <c r="M414" s="12" t="s">
        <v>36</v>
      </c>
      <c r="N414" s="10">
        <f t="shared" si="193"/>
        <v>12</v>
      </c>
      <c r="O414" s="16">
        <f t="shared" si="194"/>
        <v>1</v>
      </c>
      <c r="P414" s="14">
        <v>0.14000000000000001</v>
      </c>
      <c r="Q414" s="12" t="s">
        <v>3214</v>
      </c>
      <c r="R414" s="12" t="s">
        <v>88</v>
      </c>
      <c r="S414" s="12" t="s">
        <v>40</v>
      </c>
      <c r="T414" s="12">
        <v>0.1</v>
      </c>
      <c r="U414" s="12">
        <v>11.9</v>
      </c>
      <c r="V414" s="30">
        <v>1</v>
      </c>
      <c r="W414" s="31" t="s">
        <v>57</v>
      </c>
      <c r="X414" s="31">
        <v>0.1</v>
      </c>
      <c r="Y414" s="31" t="s">
        <v>35</v>
      </c>
      <c r="Z414" s="31" t="s">
        <v>36</v>
      </c>
      <c r="AA414" s="31">
        <v>12</v>
      </c>
      <c r="AB414" s="32">
        <v>1</v>
      </c>
      <c r="AC414" s="33">
        <v>0.14000000000000001</v>
      </c>
      <c r="AD414" s="31" t="s">
        <v>3214</v>
      </c>
      <c r="AE414" s="31" t="s">
        <v>88</v>
      </c>
      <c r="AF414" s="31" t="s">
        <v>40</v>
      </c>
      <c r="AG414" s="31">
        <v>0.1</v>
      </c>
      <c r="AH414" s="31">
        <v>11.9</v>
      </c>
      <c r="AI414" s="29" t="b">
        <f t="shared" si="172"/>
        <v>1</v>
      </c>
      <c r="AJ414" s="29" t="b">
        <f t="shared" si="179"/>
        <v>1</v>
      </c>
      <c r="AK414" s="29" t="b">
        <f t="shared" si="180"/>
        <v>1</v>
      </c>
      <c r="AL414" s="29" t="b">
        <f t="shared" si="181"/>
        <v>1</v>
      </c>
      <c r="AM414" s="29" t="b">
        <f t="shared" si="182"/>
        <v>1</v>
      </c>
      <c r="AN414" s="29" t="b">
        <f t="shared" si="183"/>
        <v>1</v>
      </c>
      <c r="AO414" s="29" t="b">
        <f t="shared" si="184"/>
        <v>1</v>
      </c>
      <c r="AP414" s="29" t="b">
        <f t="shared" si="185"/>
        <v>1</v>
      </c>
      <c r="AQ414" s="29" t="b">
        <f t="shared" si="186"/>
        <v>1</v>
      </c>
      <c r="AR414" s="29" t="b">
        <f t="shared" si="187"/>
        <v>1</v>
      </c>
      <c r="AS414" s="29" t="b">
        <f t="shared" si="188"/>
        <v>1</v>
      </c>
      <c r="AT414" s="29" t="b">
        <f t="shared" si="189"/>
        <v>1</v>
      </c>
      <c r="AU414" s="29" t="b">
        <f t="shared" si="190"/>
        <v>1</v>
      </c>
      <c r="AV414" s="29" t="b">
        <f t="shared" si="191"/>
        <v>1</v>
      </c>
      <c r="AW414" s="29" t="s">
        <v>3339</v>
      </c>
      <c r="AX414" s="29" t="s">
        <v>4005</v>
      </c>
      <c r="AY414" s="29" t="s">
        <v>3334</v>
      </c>
    </row>
    <row r="415" spans="1:51" ht="45" customHeight="1" x14ac:dyDescent="0.25">
      <c r="A415" s="29">
        <f t="shared" si="192"/>
        <v>413</v>
      </c>
      <c r="B415" s="9">
        <v>1</v>
      </c>
      <c r="C415" s="10" t="s">
        <v>57</v>
      </c>
      <c r="D415" s="10">
        <v>0.1</v>
      </c>
      <c r="E415" s="10"/>
      <c r="F415" s="10">
        <v>24</v>
      </c>
      <c r="G415" s="10">
        <v>1</v>
      </c>
      <c r="H415" s="11" t="s">
        <v>3222</v>
      </c>
      <c r="I415" s="10">
        <f t="shared" si="173"/>
        <v>1</v>
      </c>
      <c r="J415" s="10" t="str">
        <f t="shared" si="174"/>
        <v>noradrenaline</v>
      </c>
      <c r="K415" s="12">
        <v>0.1</v>
      </c>
      <c r="L415" s="12" t="s">
        <v>35</v>
      </c>
      <c r="M415" s="12" t="s">
        <v>36</v>
      </c>
      <c r="N415" s="10">
        <f t="shared" si="193"/>
        <v>24</v>
      </c>
      <c r="O415" s="16">
        <f t="shared" si="194"/>
        <v>1</v>
      </c>
      <c r="P415" s="14">
        <v>6.9000000000000006E-2</v>
      </c>
      <c r="Q415" s="12" t="s">
        <v>3214</v>
      </c>
      <c r="R415" s="12" t="s">
        <v>88</v>
      </c>
      <c r="S415" s="12" t="s">
        <v>38</v>
      </c>
      <c r="T415" s="12">
        <v>0.1</v>
      </c>
      <c r="U415" s="12">
        <v>23.9</v>
      </c>
      <c r="V415" s="30">
        <v>1</v>
      </c>
      <c r="W415" s="31" t="s">
        <v>57</v>
      </c>
      <c r="X415" s="31">
        <v>0.1</v>
      </c>
      <c r="Y415" s="31" t="s">
        <v>35</v>
      </c>
      <c r="Z415" s="31" t="s">
        <v>36</v>
      </c>
      <c r="AA415" s="31">
        <v>24</v>
      </c>
      <c r="AB415" s="32">
        <v>1</v>
      </c>
      <c r="AC415" s="33">
        <v>6.9000000000000006E-2</v>
      </c>
      <c r="AD415" s="31" t="s">
        <v>3214</v>
      </c>
      <c r="AE415" s="31" t="s">
        <v>88</v>
      </c>
      <c r="AF415" s="31" t="s">
        <v>38</v>
      </c>
      <c r="AG415" s="31">
        <v>0.1</v>
      </c>
      <c r="AH415" s="31">
        <v>23.9</v>
      </c>
      <c r="AI415" s="29" t="b">
        <f t="shared" si="172"/>
        <v>1</v>
      </c>
      <c r="AJ415" s="29" t="b">
        <f t="shared" si="179"/>
        <v>1</v>
      </c>
      <c r="AK415" s="29" t="b">
        <f t="shared" si="180"/>
        <v>1</v>
      </c>
      <c r="AL415" s="29" t="b">
        <f t="shared" si="181"/>
        <v>1</v>
      </c>
      <c r="AM415" s="29" t="b">
        <f t="shared" si="182"/>
        <v>1</v>
      </c>
      <c r="AN415" s="29" t="b">
        <f t="shared" si="183"/>
        <v>1</v>
      </c>
      <c r="AO415" s="29" t="b">
        <f t="shared" si="184"/>
        <v>1</v>
      </c>
      <c r="AP415" s="29" t="b">
        <f t="shared" si="185"/>
        <v>1</v>
      </c>
      <c r="AQ415" s="29" t="b">
        <f t="shared" si="186"/>
        <v>1</v>
      </c>
      <c r="AR415" s="29" t="b">
        <f t="shared" si="187"/>
        <v>1</v>
      </c>
      <c r="AS415" s="29" t="b">
        <f t="shared" si="188"/>
        <v>1</v>
      </c>
      <c r="AT415" s="29" t="b">
        <f t="shared" si="189"/>
        <v>1</v>
      </c>
      <c r="AU415" s="29" t="b">
        <f t="shared" si="190"/>
        <v>1</v>
      </c>
      <c r="AV415" s="29" t="b">
        <f t="shared" si="191"/>
        <v>1</v>
      </c>
      <c r="AW415" s="29" t="s">
        <v>3443</v>
      </c>
      <c r="AX415" s="29" t="s">
        <v>4006</v>
      </c>
      <c r="AY415" s="29" t="s">
        <v>3334</v>
      </c>
    </row>
    <row r="416" spans="1:51" ht="45" customHeight="1" x14ac:dyDescent="0.25">
      <c r="A416" s="29">
        <f t="shared" si="192"/>
        <v>414</v>
      </c>
      <c r="B416" s="9">
        <v>1</v>
      </c>
      <c r="C416" s="10" t="s">
        <v>57</v>
      </c>
      <c r="D416" s="10"/>
      <c r="E416" s="10" t="s">
        <v>20</v>
      </c>
      <c r="F416" s="10">
        <v>24</v>
      </c>
      <c r="G416" s="10"/>
      <c r="H416" s="11">
        <v>0.02</v>
      </c>
      <c r="I416" s="10">
        <f t="shared" si="173"/>
        <v>1</v>
      </c>
      <c r="J416" s="10" t="str">
        <f t="shared" si="174"/>
        <v>noradrenaline</v>
      </c>
      <c r="K416" s="12">
        <v>0.03</v>
      </c>
      <c r="L416" s="12" t="s">
        <v>35</v>
      </c>
      <c r="M416" s="12" t="s">
        <v>20</v>
      </c>
      <c r="N416" s="10">
        <f t="shared" si="193"/>
        <v>24</v>
      </c>
      <c r="O416" s="16">
        <f t="shared" si="194"/>
        <v>0.5</v>
      </c>
      <c r="P416" s="14">
        <v>0.01</v>
      </c>
      <c r="Q416" s="12" t="s">
        <v>3214</v>
      </c>
      <c r="R416" s="12" t="s">
        <v>88</v>
      </c>
      <c r="S416" s="12" t="s">
        <v>39</v>
      </c>
      <c r="T416" s="12">
        <v>0.03</v>
      </c>
      <c r="U416" s="12">
        <v>23.97</v>
      </c>
      <c r="V416" s="30">
        <v>1</v>
      </c>
      <c r="W416" s="31" t="s">
        <v>57</v>
      </c>
      <c r="X416" s="31">
        <v>0.01</v>
      </c>
      <c r="Y416" s="31" t="s">
        <v>35</v>
      </c>
      <c r="Z416" s="31" t="s">
        <v>20</v>
      </c>
      <c r="AA416" s="31">
        <v>24</v>
      </c>
      <c r="AB416" s="32">
        <v>0.5</v>
      </c>
      <c r="AC416" s="33">
        <v>3.5000000000000001E-3</v>
      </c>
      <c r="AD416" s="31" t="s">
        <v>3214</v>
      </c>
      <c r="AE416" s="31" t="s">
        <v>88</v>
      </c>
      <c r="AF416" s="31" t="s">
        <v>39</v>
      </c>
      <c r="AG416" s="31">
        <v>0.01</v>
      </c>
      <c r="AH416" s="31">
        <v>23.99</v>
      </c>
      <c r="AI416" s="29" t="b">
        <f t="shared" si="172"/>
        <v>0</v>
      </c>
      <c r="AJ416" s="29" t="b">
        <f t="shared" si="179"/>
        <v>1</v>
      </c>
      <c r="AK416" s="29" t="b">
        <f t="shared" si="180"/>
        <v>1</v>
      </c>
      <c r="AL416" s="29" t="b">
        <f t="shared" si="181"/>
        <v>0</v>
      </c>
      <c r="AM416" s="29" t="b">
        <f t="shared" si="182"/>
        <v>1</v>
      </c>
      <c r="AN416" s="29" t="b">
        <f t="shared" si="183"/>
        <v>1</v>
      </c>
      <c r="AO416" s="29" t="b">
        <f t="shared" si="184"/>
        <v>1</v>
      </c>
      <c r="AP416" s="29" t="b">
        <f t="shared" si="185"/>
        <v>1</v>
      </c>
      <c r="AQ416" s="29" t="b">
        <f t="shared" si="186"/>
        <v>0</v>
      </c>
      <c r="AR416" s="29" t="b">
        <f t="shared" si="187"/>
        <v>1</v>
      </c>
      <c r="AS416" s="29" t="b">
        <f t="shared" si="188"/>
        <v>1</v>
      </c>
      <c r="AT416" s="29" t="b">
        <f t="shared" si="189"/>
        <v>1</v>
      </c>
      <c r="AU416" s="29" t="b">
        <f t="shared" si="190"/>
        <v>0</v>
      </c>
      <c r="AV416" s="29" t="b">
        <f t="shared" si="191"/>
        <v>0</v>
      </c>
      <c r="AW416" s="29" t="s">
        <v>4007</v>
      </c>
      <c r="AX416" s="29" t="s">
        <v>4008</v>
      </c>
      <c r="AY416" s="29" t="s">
        <v>3337</v>
      </c>
    </row>
    <row r="417" spans="1:51" ht="45" customHeight="1" x14ac:dyDescent="0.25">
      <c r="A417" s="29">
        <f t="shared" si="192"/>
        <v>415</v>
      </c>
      <c r="B417" s="9">
        <v>1</v>
      </c>
      <c r="C417" s="10" t="s">
        <v>57</v>
      </c>
      <c r="D417" s="10"/>
      <c r="E417" s="10" t="s">
        <v>20</v>
      </c>
      <c r="F417" s="10"/>
      <c r="G417" s="10">
        <v>1</v>
      </c>
      <c r="H417" s="11">
        <v>0.1</v>
      </c>
      <c r="I417" s="10">
        <f t="shared" si="173"/>
        <v>1</v>
      </c>
      <c r="J417" s="10" t="str">
        <f t="shared" si="174"/>
        <v>noradrenaline</v>
      </c>
      <c r="K417" s="12">
        <v>0.14000000000000001</v>
      </c>
      <c r="L417" s="12" t="s">
        <v>35</v>
      </c>
      <c r="M417" s="12" t="s">
        <v>20</v>
      </c>
      <c r="N417" s="10">
        <f t="shared" si="193"/>
        <v>12</v>
      </c>
      <c r="O417" s="16">
        <f t="shared" si="194"/>
        <v>1</v>
      </c>
      <c r="P417" s="14">
        <v>0.19</v>
      </c>
      <c r="Q417" s="12" t="s">
        <v>3214</v>
      </c>
      <c r="R417" s="12" t="s">
        <v>88</v>
      </c>
      <c r="S417" s="12" t="s">
        <v>40</v>
      </c>
      <c r="T417" s="12">
        <v>0.14000000000000001</v>
      </c>
      <c r="U417" s="12">
        <v>11.86</v>
      </c>
      <c r="V417" s="30">
        <v>1</v>
      </c>
      <c r="W417" s="31" t="s">
        <v>57</v>
      </c>
      <c r="X417" s="31">
        <v>0.01</v>
      </c>
      <c r="Y417" s="31" t="s">
        <v>35</v>
      </c>
      <c r="Z417" s="31" t="s">
        <v>20</v>
      </c>
      <c r="AA417" s="31">
        <v>12</v>
      </c>
      <c r="AB417" s="32">
        <v>1</v>
      </c>
      <c r="AC417" s="33">
        <v>1.4E-2</v>
      </c>
      <c r="AD417" s="31" t="s">
        <v>3214</v>
      </c>
      <c r="AE417" s="31" t="s">
        <v>88</v>
      </c>
      <c r="AF417" s="31" t="s">
        <v>40</v>
      </c>
      <c r="AG417" s="31">
        <v>0.01</v>
      </c>
      <c r="AH417" s="31">
        <v>11.99</v>
      </c>
      <c r="AI417" s="29" t="b">
        <f t="shared" si="172"/>
        <v>0</v>
      </c>
      <c r="AJ417" s="29" t="b">
        <f t="shared" si="179"/>
        <v>1</v>
      </c>
      <c r="AK417" s="29" t="b">
        <f t="shared" si="180"/>
        <v>1</v>
      </c>
      <c r="AL417" s="29" t="b">
        <f t="shared" si="181"/>
        <v>0</v>
      </c>
      <c r="AM417" s="29" t="b">
        <f t="shared" si="182"/>
        <v>1</v>
      </c>
      <c r="AN417" s="29" t="b">
        <f t="shared" si="183"/>
        <v>1</v>
      </c>
      <c r="AO417" s="29" t="b">
        <f t="shared" si="184"/>
        <v>1</v>
      </c>
      <c r="AP417" s="29" t="b">
        <f t="shared" si="185"/>
        <v>1</v>
      </c>
      <c r="AQ417" s="29" t="b">
        <f t="shared" si="186"/>
        <v>0</v>
      </c>
      <c r="AR417" s="29" t="b">
        <f t="shared" si="187"/>
        <v>1</v>
      </c>
      <c r="AS417" s="29" t="b">
        <f t="shared" si="188"/>
        <v>1</v>
      </c>
      <c r="AT417" s="29" t="b">
        <f t="shared" si="189"/>
        <v>1</v>
      </c>
      <c r="AU417" s="29" t="b">
        <f t="shared" si="190"/>
        <v>0</v>
      </c>
      <c r="AV417" s="29" t="b">
        <f t="shared" si="191"/>
        <v>0</v>
      </c>
      <c r="AW417" s="29" t="s">
        <v>4009</v>
      </c>
      <c r="AX417" s="29" t="s">
        <v>4010</v>
      </c>
      <c r="AY417" s="29" t="s">
        <v>3337</v>
      </c>
    </row>
    <row r="418" spans="1:51" ht="45" customHeight="1" x14ac:dyDescent="0.25">
      <c r="A418" s="29">
        <f t="shared" si="192"/>
        <v>416</v>
      </c>
      <c r="B418" s="9">
        <v>1</v>
      </c>
      <c r="C418" s="10" t="s">
        <v>57</v>
      </c>
      <c r="D418" s="10"/>
      <c r="E418" s="10" t="s">
        <v>20</v>
      </c>
      <c r="F418" s="10">
        <v>24</v>
      </c>
      <c r="G418" s="10">
        <v>1</v>
      </c>
      <c r="H418" s="11">
        <v>0.05</v>
      </c>
      <c r="I418" s="10">
        <f t="shared" si="173"/>
        <v>1</v>
      </c>
      <c r="J418" s="10" t="str">
        <f t="shared" si="174"/>
        <v>noradrenaline</v>
      </c>
      <c r="K418" s="12">
        <v>7.0000000000000007E-2</v>
      </c>
      <c r="L418" s="12" t="s">
        <v>35</v>
      </c>
      <c r="M418" s="12" t="s">
        <v>20</v>
      </c>
      <c r="N418" s="10">
        <f t="shared" si="193"/>
        <v>24</v>
      </c>
      <c r="O418" s="16">
        <f t="shared" si="194"/>
        <v>1</v>
      </c>
      <c r="P418" s="14">
        <v>4.9000000000000002E-2</v>
      </c>
      <c r="Q418" s="12" t="s">
        <v>3214</v>
      </c>
      <c r="R418" s="12" t="s">
        <v>88</v>
      </c>
      <c r="S418" s="12" t="s">
        <v>38</v>
      </c>
      <c r="T418" s="12">
        <v>7.0000000000000007E-2</v>
      </c>
      <c r="U418" s="12">
        <v>23.93</v>
      </c>
      <c r="V418" s="30">
        <v>1</v>
      </c>
      <c r="W418" s="31" t="s">
        <v>57</v>
      </c>
      <c r="X418" s="31">
        <v>0.01</v>
      </c>
      <c r="Y418" s="31" t="s">
        <v>35</v>
      </c>
      <c r="Z418" s="31" t="s">
        <v>20</v>
      </c>
      <c r="AA418" s="31">
        <v>24</v>
      </c>
      <c r="AB418" s="32">
        <v>1</v>
      </c>
      <c r="AC418" s="33">
        <v>6.8999999999999999E-3</v>
      </c>
      <c r="AD418" s="31" t="s">
        <v>3214</v>
      </c>
      <c r="AE418" s="31" t="s">
        <v>88</v>
      </c>
      <c r="AF418" s="31" t="s">
        <v>38</v>
      </c>
      <c r="AG418" s="31">
        <v>0.01</v>
      </c>
      <c r="AH418" s="31">
        <v>23.99</v>
      </c>
      <c r="AI418" s="29" t="b">
        <f t="shared" si="172"/>
        <v>0</v>
      </c>
      <c r="AJ418" s="29" t="b">
        <f t="shared" si="179"/>
        <v>1</v>
      </c>
      <c r="AK418" s="29" t="b">
        <f t="shared" si="180"/>
        <v>1</v>
      </c>
      <c r="AL418" s="29" t="b">
        <f t="shared" si="181"/>
        <v>0</v>
      </c>
      <c r="AM418" s="29" t="b">
        <f t="shared" si="182"/>
        <v>1</v>
      </c>
      <c r="AN418" s="29" t="b">
        <f t="shared" si="183"/>
        <v>1</v>
      </c>
      <c r="AO418" s="29" t="b">
        <f t="shared" si="184"/>
        <v>1</v>
      </c>
      <c r="AP418" s="29" t="b">
        <f t="shared" si="185"/>
        <v>1</v>
      </c>
      <c r="AQ418" s="29" t="b">
        <f t="shared" si="186"/>
        <v>0</v>
      </c>
      <c r="AR418" s="29" t="b">
        <f t="shared" si="187"/>
        <v>1</v>
      </c>
      <c r="AS418" s="29" t="b">
        <f t="shared" si="188"/>
        <v>1</v>
      </c>
      <c r="AT418" s="29" t="b">
        <f t="shared" si="189"/>
        <v>1</v>
      </c>
      <c r="AU418" s="29" t="b">
        <f t="shared" si="190"/>
        <v>0</v>
      </c>
      <c r="AV418" s="29" t="b">
        <f t="shared" si="191"/>
        <v>0</v>
      </c>
      <c r="AW418" s="29" t="s">
        <v>4011</v>
      </c>
      <c r="AX418" s="29" t="s">
        <v>4012</v>
      </c>
      <c r="AY418" s="29" t="s">
        <v>3337</v>
      </c>
    </row>
    <row r="419" spans="1:51" ht="45" customHeight="1" x14ac:dyDescent="0.25">
      <c r="A419" s="29">
        <f t="shared" si="192"/>
        <v>417</v>
      </c>
      <c r="B419" s="9">
        <v>1</v>
      </c>
      <c r="C419" s="10" t="s">
        <v>57</v>
      </c>
      <c r="D419" s="10"/>
      <c r="E419" s="10"/>
      <c r="F419" s="10">
        <v>24</v>
      </c>
      <c r="G419" s="10">
        <v>1</v>
      </c>
      <c r="H419" s="11">
        <v>0.05</v>
      </c>
      <c r="I419" s="10">
        <f t="shared" si="173"/>
        <v>1</v>
      </c>
      <c r="J419" s="10" t="str">
        <f t="shared" si="174"/>
        <v>noradrenaline</v>
      </c>
      <c r="K419" s="12">
        <v>7.0000000000000007E-2</v>
      </c>
      <c r="L419" s="12" t="s">
        <v>35</v>
      </c>
      <c r="M419" s="12" t="s">
        <v>36</v>
      </c>
      <c r="N419" s="10">
        <f t="shared" si="193"/>
        <v>24</v>
      </c>
      <c r="O419" s="16">
        <f t="shared" si="194"/>
        <v>1</v>
      </c>
      <c r="P419" s="14">
        <v>4.9000000000000002E-2</v>
      </c>
      <c r="Q419" s="12" t="s">
        <v>3214</v>
      </c>
      <c r="R419" s="12" t="s">
        <v>88</v>
      </c>
      <c r="S419" s="12" t="s">
        <v>38</v>
      </c>
      <c r="T419" s="12">
        <v>7.0000000000000007E-2</v>
      </c>
      <c r="U419" s="12">
        <v>23.93</v>
      </c>
      <c r="V419" s="30">
        <v>1</v>
      </c>
      <c r="W419" s="31" t="s">
        <v>57</v>
      </c>
      <c r="X419" s="31">
        <v>0.01</v>
      </c>
      <c r="Y419" s="31" t="s">
        <v>35</v>
      </c>
      <c r="Z419" s="31" t="s">
        <v>36</v>
      </c>
      <c r="AA419" s="31">
        <v>24</v>
      </c>
      <c r="AB419" s="32">
        <v>1</v>
      </c>
      <c r="AC419" s="33">
        <v>6.8999999999999999E-3</v>
      </c>
      <c r="AD419" s="31" t="s">
        <v>3214</v>
      </c>
      <c r="AE419" s="31" t="s">
        <v>88</v>
      </c>
      <c r="AF419" s="31" t="s">
        <v>38</v>
      </c>
      <c r="AG419" s="31">
        <v>0.01</v>
      </c>
      <c r="AH419" s="31">
        <v>23.99</v>
      </c>
      <c r="AI419" s="29" t="b">
        <f t="shared" si="172"/>
        <v>0</v>
      </c>
      <c r="AJ419" s="29" t="b">
        <f t="shared" si="179"/>
        <v>1</v>
      </c>
      <c r="AK419" s="29" t="b">
        <f t="shared" si="180"/>
        <v>1</v>
      </c>
      <c r="AL419" s="29" t="b">
        <f t="shared" si="181"/>
        <v>0</v>
      </c>
      <c r="AM419" s="29" t="b">
        <f t="shared" si="182"/>
        <v>1</v>
      </c>
      <c r="AN419" s="29" t="b">
        <f t="shared" si="183"/>
        <v>1</v>
      </c>
      <c r="AO419" s="29" t="b">
        <f t="shared" si="184"/>
        <v>1</v>
      </c>
      <c r="AP419" s="29" t="b">
        <f t="shared" si="185"/>
        <v>1</v>
      </c>
      <c r="AQ419" s="29" t="b">
        <f t="shared" si="186"/>
        <v>0</v>
      </c>
      <c r="AR419" s="29" t="b">
        <f t="shared" si="187"/>
        <v>1</v>
      </c>
      <c r="AS419" s="29" t="b">
        <f t="shared" si="188"/>
        <v>1</v>
      </c>
      <c r="AT419" s="29" t="b">
        <f t="shared" si="189"/>
        <v>1</v>
      </c>
      <c r="AU419" s="29" t="b">
        <f t="shared" si="190"/>
        <v>0</v>
      </c>
      <c r="AV419" s="29" t="b">
        <f t="shared" si="191"/>
        <v>0</v>
      </c>
      <c r="AW419" s="29" t="s">
        <v>4013</v>
      </c>
      <c r="AX419" s="29" t="s">
        <v>4014</v>
      </c>
      <c r="AY419" s="29" t="s">
        <v>3337</v>
      </c>
    </row>
    <row r="420" spans="1:51" ht="45" customHeight="1" x14ac:dyDescent="0.25">
      <c r="A420" s="29">
        <f t="shared" si="192"/>
        <v>418</v>
      </c>
      <c r="B420" s="9">
        <v>0.5</v>
      </c>
      <c r="C420" s="10" t="s">
        <v>57</v>
      </c>
      <c r="D420" s="10"/>
      <c r="E420" s="10"/>
      <c r="F420" s="10"/>
      <c r="G420" s="10"/>
      <c r="H420" s="11">
        <v>0.06</v>
      </c>
      <c r="I420" s="10">
        <f t="shared" si="173"/>
        <v>0.5</v>
      </c>
      <c r="J420" s="10" t="str">
        <f t="shared" si="174"/>
        <v>noradrenaline</v>
      </c>
      <c r="K420" s="12">
        <v>0.04</v>
      </c>
      <c r="L420" s="12" t="s">
        <v>35</v>
      </c>
      <c r="M420" s="12" t="s">
        <v>36</v>
      </c>
      <c r="N420" s="10">
        <f t="shared" si="193"/>
        <v>12</v>
      </c>
      <c r="O420" s="16">
        <f t="shared" si="194"/>
        <v>0.5</v>
      </c>
      <c r="P420" s="14">
        <v>5.6000000000000001E-2</v>
      </c>
      <c r="Q420" s="12" t="s">
        <v>3214</v>
      </c>
      <c r="R420" s="12" t="s">
        <v>88</v>
      </c>
      <c r="S420" s="12" t="s">
        <v>38</v>
      </c>
      <c r="T420" s="12">
        <v>0.04</v>
      </c>
      <c r="U420" s="12">
        <v>11.96</v>
      </c>
      <c r="V420" s="30">
        <v>0.5</v>
      </c>
      <c r="W420" s="31" t="s">
        <v>57</v>
      </c>
      <c r="X420" s="31">
        <v>0.01</v>
      </c>
      <c r="Y420" s="31" t="s">
        <v>35</v>
      </c>
      <c r="Z420" s="31" t="s">
        <v>36</v>
      </c>
      <c r="AA420" s="31">
        <v>12</v>
      </c>
      <c r="AB420" s="32">
        <v>0.5</v>
      </c>
      <c r="AC420" s="33">
        <v>1.4E-2</v>
      </c>
      <c r="AD420" s="31" t="s">
        <v>3214</v>
      </c>
      <c r="AE420" s="31" t="s">
        <v>88</v>
      </c>
      <c r="AF420" s="31" t="s">
        <v>38</v>
      </c>
      <c r="AG420" s="31">
        <v>0.01</v>
      </c>
      <c r="AH420" s="31">
        <v>11.99</v>
      </c>
      <c r="AI420" s="29" t="b">
        <f t="shared" si="172"/>
        <v>0</v>
      </c>
      <c r="AJ420" s="29" t="b">
        <f t="shared" si="179"/>
        <v>1</v>
      </c>
      <c r="AK420" s="29" t="b">
        <f t="shared" si="180"/>
        <v>1</v>
      </c>
      <c r="AL420" s="29" t="b">
        <f t="shared" si="181"/>
        <v>0</v>
      </c>
      <c r="AM420" s="29" t="b">
        <f t="shared" si="182"/>
        <v>1</v>
      </c>
      <c r="AN420" s="29" t="b">
        <f t="shared" si="183"/>
        <v>1</v>
      </c>
      <c r="AO420" s="29" t="b">
        <f t="shared" si="184"/>
        <v>1</v>
      </c>
      <c r="AP420" s="29" t="b">
        <f t="shared" si="185"/>
        <v>1</v>
      </c>
      <c r="AQ420" s="29" t="b">
        <f t="shared" si="186"/>
        <v>0</v>
      </c>
      <c r="AR420" s="29" t="b">
        <f t="shared" si="187"/>
        <v>1</v>
      </c>
      <c r="AS420" s="29" t="b">
        <f t="shared" si="188"/>
        <v>1</v>
      </c>
      <c r="AT420" s="29" t="b">
        <f t="shared" si="189"/>
        <v>1</v>
      </c>
      <c r="AU420" s="29" t="b">
        <f t="shared" si="190"/>
        <v>0</v>
      </c>
      <c r="AV420" s="29" t="b">
        <f t="shared" si="191"/>
        <v>0</v>
      </c>
      <c r="AW420" s="29" t="s">
        <v>4015</v>
      </c>
      <c r="AX420" s="29" t="s">
        <v>4016</v>
      </c>
      <c r="AY420" s="29" t="s">
        <v>3337</v>
      </c>
    </row>
    <row r="421" spans="1:51" ht="45" customHeight="1" x14ac:dyDescent="0.25">
      <c r="A421" s="29">
        <f t="shared" si="192"/>
        <v>419</v>
      </c>
      <c r="B421" s="9">
        <v>5</v>
      </c>
      <c r="C421" s="10" t="s">
        <v>57</v>
      </c>
      <c r="D421" s="10"/>
      <c r="E421" s="10"/>
      <c r="F421" s="10"/>
      <c r="G421" s="10"/>
      <c r="H421" s="11">
        <v>0.06</v>
      </c>
      <c r="I421" s="10">
        <f t="shared" si="173"/>
        <v>5</v>
      </c>
      <c r="J421" s="10" t="str">
        <f t="shared" si="174"/>
        <v>noradrenaline</v>
      </c>
      <c r="K421" s="12">
        <v>0.43</v>
      </c>
      <c r="L421" s="12" t="s">
        <v>35</v>
      </c>
      <c r="M421" s="12" t="s">
        <v>36</v>
      </c>
      <c r="N421" s="10">
        <f t="shared" si="193"/>
        <v>12</v>
      </c>
      <c r="O421" s="16">
        <f t="shared" si="194"/>
        <v>0.5</v>
      </c>
      <c r="P421" s="14">
        <v>0.06</v>
      </c>
      <c r="Q421" s="12" t="s">
        <v>3214</v>
      </c>
      <c r="R421" s="12" t="s">
        <v>88</v>
      </c>
      <c r="S421" s="12" t="s">
        <v>38</v>
      </c>
      <c r="T421" s="12">
        <v>0.43</v>
      </c>
      <c r="U421" s="12">
        <v>11.57</v>
      </c>
      <c r="V421" s="30">
        <v>5</v>
      </c>
      <c r="W421" s="31" t="s">
        <v>57</v>
      </c>
      <c r="X421" s="31">
        <v>0.04</v>
      </c>
      <c r="Y421" s="31" t="s">
        <v>35</v>
      </c>
      <c r="Z421" s="31" t="s">
        <v>36</v>
      </c>
      <c r="AA421" s="31">
        <v>12</v>
      </c>
      <c r="AB421" s="32">
        <v>0.5</v>
      </c>
      <c r="AC421" s="33">
        <v>5.5999999999999999E-3</v>
      </c>
      <c r="AD421" s="31" t="s">
        <v>3214</v>
      </c>
      <c r="AE421" s="31" t="s">
        <v>88</v>
      </c>
      <c r="AF421" s="31" t="s">
        <v>38</v>
      </c>
      <c r="AG421" s="31">
        <v>0.04</v>
      </c>
      <c r="AH421" s="31">
        <v>11.96</v>
      </c>
      <c r="AI421" s="29" t="b">
        <f t="shared" si="172"/>
        <v>0</v>
      </c>
      <c r="AJ421" s="29" t="b">
        <f t="shared" si="179"/>
        <v>1</v>
      </c>
      <c r="AK421" s="29" t="b">
        <f t="shared" si="180"/>
        <v>1</v>
      </c>
      <c r="AL421" s="29" t="b">
        <f t="shared" si="181"/>
        <v>0</v>
      </c>
      <c r="AM421" s="29" t="b">
        <f t="shared" si="182"/>
        <v>1</v>
      </c>
      <c r="AN421" s="29" t="b">
        <f t="shared" si="183"/>
        <v>1</v>
      </c>
      <c r="AO421" s="29" t="b">
        <f t="shared" si="184"/>
        <v>1</v>
      </c>
      <c r="AP421" s="29" t="b">
        <f t="shared" si="185"/>
        <v>1</v>
      </c>
      <c r="AQ421" s="29" t="b">
        <f t="shared" si="186"/>
        <v>0</v>
      </c>
      <c r="AR421" s="29" t="b">
        <f t="shared" si="187"/>
        <v>1</v>
      </c>
      <c r="AS421" s="29" t="b">
        <f t="shared" si="188"/>
        <v>1</v>
      </c>
      <c r="AT421" s="29" t="b">
        <f t="shared" si="189"/>
        <v>1</v>
      </c>
      <c r="AU421" s="29" t="b">
        <f t="shared" si="190"/>
        <v>0</v>
      </c>
      <c r="AV421" s="29" t="b">
        <f t="shared" si="191"/>
        <v>0</v>
      </c>
      <c r="AW421" s="29" t="s">
        <v>4017</v>
      </c>
      <c r="AX421" s="29" t="s">
        <v>4018</v>
      </c>
      <c r="AY421" s="29" t="s">
        <v>3337</v>
      </c>
    </row>
    <row r="422" spans="1:51" ht="45" customHeight="1" x14ac:dyDescent="0.25">
      <c r="A422" s="29">
        <f t="shared" si="192"/>
        <v>420</v>
      </c>
      <c r="B422" s="9">
        <v>0.5</v>
      </c>
      <c r="C422" s="10" t="s">
        <v>57</v>
      </c>
      <c r="D422" s="10">
        <v>3.5999999999999997E-2</v>
      </c>
      <c r="E422" s="10"/>
      <c r="F422" s="10"/>
      <c r="G422" s="10"/>
      <c r="H422" s="11" t="s">
        <v>3222</v>
      </c>
      <c r="I422" s="10">
        <f t="shared" si="173"/>
        <v>0.5</v>
      </c>
      <c r="J422" s="10" t="str">
        <f t="shared" si="174"/>
        <v>noradrenaline</v>
      </c>
      <c r="K422" s="12">
        <v>3.5999999999999997E-2</v>
      </c>
      <c r="L422" s="12" t="s">
        <v>35</v>
      </c>
      <c r="M422" s="12" t="s">
        <v>36</v>
      </c>
      <c r="N422" s="10">
        <f t="shared" si="193"/>
        <v>12</v>
      </c>
      <c r="O422" s="16">
        <f t="shared" si="194"/>
        <v>0.5</v>
      </c>
      <c r="P422" s="14">
        <v>0.05</v>
      </c>
      <c r="Q422" s="12" t="s">
        <v>3214</v>
      </c>
      <c r="R422" s="12" t="s">
        <v>88</v>
      </c>
      <c r="S422" s="12" t="s">
        <v>38</v>
      </c>
      <c r="T422" s="12">
        <v>0.04</v>
      </c>
      <c r="U422" s="12">
        <v>11.96</v>
      </c>
      <c r="V422" s="30">
        <v>0.5</v>
      </c>
      <c r="W422" s="31" t="s">
        <v>57</v>
      </c>
      <c r="X422" s="31">
        <v>0.04</v>
      </c>
      <c r="Y422" s="31" t="s">
        <v>35</v>
      </c>
      <c r="Z422" s="31" t="s">
        <v>36</v>
      </c>
      <c r="AA422" s="31">
        <v>12</v>
      </c>
      <c r="AB422" s="32">
        <v>0.5</v>
      </c>
      <c r="AC422" s="33">
        <v>5.6000000000000001E-2</v>
      </c>
      <c r="AD422" s="31" t="s">
        <v>3214</v>
      </c>
      <c r="AE422" s="31" t="s">
        <v>88</v>
      </c>
      <c r="AF422" s="31" t="s">
        <v>38</v>
      </c>
      <c r="AG422" s="31">
        <v>0.04</v>
      </c>
      <c r="AH422" s="31">
        <v>11.96</v>
      </c>
      <c r="AI422" s="29" t="b">
        <f t="shared" ref="AI422:AI463" si="197">AND(AJ422:AV422)</f>
        <v>0</v>
      </c>
      <c r="AJ422" s="29" t="b">
        <f t="shared" si="179"/>
        <v>1</v>
      </c>
      <c r="AK422" s="29" t="b">
        <f t="shared" si="180"/>
        <v>1</v>
      </c>
      <c r="AL422" s="29" t="b">
        <f t="shared" si="181"/>
        <v>0</v>
      </c>
      <c r="AM422" s="29" t="b">
        <f t="shared" si="182"/>
        <v>1</v>
      </c>
      <c r="AN422" s="29" t="b">
        <f t="shared" si="183"/>
        <v>1</v>
      </c>
      <c r="AO422" s="29" t="b">
        <f t="shared" si="184"/>
        <v>1</v>
      </c>
      <c r="AP422" s="29" t="b">
        <f t="shared" si="185"/>
        <v>1</v>
      </c>
      <c r="AQ422" s="29" t="b">
        <f t="shared" si="186"/>
        <v>0</v>
      </c>
      <c r="AR422" s="29" t="b">
        <f t="shared" si="187"/>
        <v>1</v>
      </c>
      <c r="AS422" s="29" t="b">
        <f t="shared" si="188"/>
        <v>1</v>
      </c>
      <c r="AT422" s="29" t="b">
        <f t="shared" si="189"/>
        <v>1</v>
      </c>
      <c r="AU422" s="29" t="b">
        <f t="shared" si="190"/>
        <v>1</v>
      </c>
      <c r="AV422" s="29" t="b">
        <f t="shared" si="191"/>
        <v>1</v>
      </c>
      <c r="AW422" s="29" t="s">
        <v>3444</v>
      </c>
      <c r="AX422" s="29" t="s">
        <v>4019</v>
      </c>
      <c r="AY422" s="29" t="s">
        <v>3337</v>
      </c>
    </row>
    <row r="423" spans="1:51" ht="45" customHeight="1" x14ac:dyDescent="0.25">
      <c r="A423" s="29">
        <f t="shared" si="192"/>
        <v>421</v>
      </c>
      <c r="B423" s="9">
        <v>5</v>
      </c>
      <c r="C423" s="10" t="s">
        <v>57</v>
      </c>
      <c r="D423" s="10">
        <v>14.4</v>
      </c>
      <c r="E423" s="10"/>
      <c r="F423" s="10"/>
      <c r="G423" s="10"/>
      <c r="H423" s="11" t="s">
        <v>3222</v>
      </c>
      <c r="I423" s="10">
        <f t="shared" si="173"/>
        <v>5</v>
      </c>
      <c r="J423" s="10" t="str">
        <f t="shared" si="174"/>
        <v>noradrenaline</v>
      </c>
      <c r="K423" s="12">
        <v>14.4</v>
      </c>
      <c r="L423" s="12" t="s">
        <v>35</v>
      </c>
      <c r="M423" s="12" t="s">
        <v>36</v>
      </c>
      <c r="N423" s="10">
        <f t="shared" si="193"/>
        <v>12</v>
      </c>
      <c r="O423" s="16">
        <f t="shared" si="194"/>
        <v>0.5</v>
      </c>
      <c r="P423" s="14">
        <v>2</v>
      </c>
      <c r="Q423" s="12" t="s">
        <v>3214</v>
      </c>
      <c r="R423" s="12" t="s">
        <v>88</v>
      </c>
      <c r="S423" s="12" t="s">
        <v>38</v>
      </c>
      <c r="T423" s="12">
        <v>14.4</v>
      </c>
      <c r="U423" s="12">
        <v>-2.4</v>
      </c>
      <c r="V423" s="30">
        <v>5</v>
      </c>
      <c r="W423" s="31" t="s">
        <v>57</v>
      </c>
      <c r="X423" s="31">
        <v>12</v>
      </c>
      <c r="Y423" s="31" t="s">
        <v>35</v>
      </c>
      <c r="Z423" s="31" t="s">
        <v>36</v>
      </c>
      <c r="AA423" s="31">
        <v>12</v>
      </c>
      <c r="AB423" s="32">
        <v>0.5</v>
      </c>
      <c r="AC423" s="33">
        <v>1.7</v>
      </c>
      <c r="AD423" s="31" t="s">
        <v>3214</v>
      </c>
      <c r="AE423" s="31" t="s">
        <v>88</v>
      </c>
      <c r="AF423" s="31" t="s">
        <v>38</v>
      </c>
      <c r="AG423" s="31">
        <v>12</v>
      </c>
      <c r="AH423" s="31">
        <v>0</v>
      </c>
      <c r="AI423" s="29" t="b">
        <f t="shared" si="197"/>
        <v>0</v>
      </c>
      <c r="AJ423" s="29" t="b">
        <f t="shared" si="179"/>
        <v>1</v>
      </c>
      <c r="AK423" s="29" t="b">
        <f t="shared" si="180"/>
        <v>1</v>
      </c>
      <c r="AL423" s="29" t="b">
        <f t="shared" si="181"/>
        <v>0</v>
      </c>
      <c r="AM423" s="29" t="b">
        <f t="shared" si="182"/>
        <v>1</v>
      </c>
      <c r="AN423" s="29" t="b">
        <f t="shared" si="183"/>
        <v>1</v>
      </c>
      <c r="AO423" s="29" t="b">
        <f t="shared" si="184"/>
        <v>1</v>
      </c>
      <c r="AP423" s="29" t="b">
        <f t="shared" si="185"/>
        <v>1</v>
      </c>
      <c r="AQ423" s="29" t="b">
        <f t="shared" si="186"/>
        <v>0</v>
      </c>
      <c r="AR423" s="29" t="b">
        <f t="shared" si="187"/>
        <v>1</v>
      </c>
      <c r="AS423" s="29" t="b">
        <f t="shared" si="188"/>
        <v>1</v>
      </c>
      <c r="AT423" s="29" t="b">
        <f t="shared" si="189"/>
        <v>1</v>
      </c>
      <c r="AU423" s="29" t="b">
        <f t="shared" si="190"/>
        <v>0</v>
      </c>
      <c r="AV423" s="29" t="b">
        <f t="shared" si="191"/>
        <v>0</v>
      </c>
      <c r="AW423" s="29" t="s">
        <v>3488</v>
      </c>
      <c r="AX423" s="29" t="s">
        <v>4020</v>
      </c>
      <c r="AY423" s="29" t="s">
        <v>3334</v>
      </c>
    </row>
    <row r="424" spans="1:51" ht="45" customHeight="1" x14ac:dyDescent="0.25">
      <c r="A424" s="29">
        <f t="shared" si="192"/>
        <v>422</v>
      </c>
      <c r="B424" s="9">
        <v>1</v>
      </c>
      <c r="C424" s="10" t="s">
        <v>58</v>
      </c>
      <c r="D424" s="10"/>
      <c r="E424" s="10"/>
      <c r="F424" s="10"/>
      <c r="G424" s="10"/>
      <c r="H424" s="11">
        <v>0.3</v>
      </c>
      <c r="I424" s="10">
        <f t="shared" si="173"/>
        <v>1</v>
      </c>
      <c r="J424" s="10" t="str">
        <f t="shared" si="174"/>
        <v>rocuronium</v>
      </c>
      <c r="K424" s="12">
        <v>7.2</v>
      </c>
      <c r="L424" s="12" t="s">
        <v>35</v>
      </c>
      <c r="M424" s="12" t="s">
        <v>36</v>
      </c>
      <c r="N424" s="10">
        <f t="shared" si="193"/>
        <v>12</v>
      </c>
      <c r="O424" s="16">
        <f t="shared" si="194"/>
        <v>0.5</v>
      </c>
      <c r="P424" s="14">
        <v>0.3</v>
      </c>
      <c r="Q424" s="12" t="s">
        <v>3218</v>
      </c>
      <c r="R424" s="12" t="s">
        <v>89</v>
      </c>
      <c r="S424" s="12" t="s">
        <v>38</v>
      </c>
      <c r="T424" s="12">
        <v>0.72</v>
      </c>
      <c r="U424" s="12">
        <v>11.28</v>
      </c>
      <c r="V424" s="30">
        <v>1</v>
      </c>
      <c r="W424" s="31" t="s">
        <v>58</v>
      </c>
      <c r="X424" s="31">
        <v>0.70000000000000007</v>
      </c>
      <c r="Y424" s="31" t="s">
        <v>35</v>
      </c>
      <c r="Z424" s="31" t="s">
        <v>36</v>
      </c>
      <c r="AA424" s="31">
        <v>12</v>
      </c>
      <c r="AB424" s="32">
        <v>0.5</v>
      </c>
      <c r="AC424" s="33">
        <v>2.9000000000000001E-2</v>
      </c>
      <c r="AD424" s="31" t="s">
        <v>3218</v>
      </c>
      <c r="AE424" s="31" t="s">
        <v>89</v>
      </c>
      <c r="AF424" s="31" t="s">
        <v>38</v>
      </c>
      <c r="AG424" s="31">
        <v>7.0000000000000007E-2</v>
      </c>
      <c r="AH424" s="31">
        <v>11.93</v>
      </c>
      <c r="AI424" s="29" t="b">
        <f t="shared" si="197"/>
        <v>0</v>
      </c>
      <c r="AJ424" s="29" t="b">
        <f t="shared" si="179"/>
        <v>1</v>
      </c>
      <c r="AK424" s="29" t="b">
        <f t="shared" si="180"/>
        <v>1</v>
      </c>
      <c r="AL424" s="29" t="b">
        <f t="shared" si="181"/>
        <v>0</v>
      </c>
      <c r="AM424" s="29" t="b">
        <f t="shared" si="182"/>
        <v>1</v>
      </c>
      <c r="AN424" s="29" t="b">
        <f t="shared" si="183"/>
        <v>1</v>
      </c>
      <c r="AO424" s="29" t="b">
        <f t="shared" si="184"/>
        <v>1</v>
      </c>
      <c r="AP424" s="29" t="b">
        <f t="shared" si="185"/>
        <v>1</v>
      </c>
      <c r="AQ424" s="29" t="b">
        <f t="shared" si="186"/>
        <v>0</v>
      </c>
      <c r="AR424" s="29" t="b">
        <f t="shared" si="187"/>
        <v>1</v>
      </c>
      <c r="AS424" s="29" t="b">
        <f t="shared" si="188"/>
        <v>1</v>
      </c>
      <c r="AT424" s="29" t="b">
        <f t="shared" si="189"/>
        <v>1</v>
      </c>
      <c r="AU424" s="29" t="b">
        <f t="shared" si="190"/>
        <v>0</v>
      </c>
      <c r="AV424" s="29" t="b">
        <f t="shared" si="191"/>
        <v>0</v>
      </c>
      <c r="AW424" s="29" t="s">
        <v>4021</v>
      </c>
      <c r="AX424" s="29" t="s">
        <v>4022</v>
      </c>
      <c r="AY424" s="29" t="s">
        <v>3340</v>
      </c>
    </row>
    <row r="425" spans="1:51" ht="45" customHeight="1" x14ac:dyDescent="0.25">
      <c r="A425" s="29">
        <f t="shared" si="192"/>
        <v>423</v>
      </c>
      <c r="B425" s="9">
        <v>1</v>
      </c>
      <c r="C425" s="10" t="s">
        <v>58</v>
      </c>
      <c r="D425" s="10">
        <v>10</v>
      </c>
      <c r="E425" s="10"/>
      <c r="F425" s="10"/>
      <c r="G425" s="10"/>
      <c r="H425" s="11" t="s">
        <v>3222</v>
      </c>
      <c r="I425" s="10">
        <f t="shared" si="173"/>
        <v>1</v>
      </c>
      <c r="J425" s="10" t="str">
        <f t="shared" si="174"/>
        <v>rocuronium</v>
      </c>
      <c r="K425" s="12">
        <v>10</v>
      </c>
      <c r="L425" s="12" t="s">
        <v>35</v>
      </c>
      <c r="M425" s="12" t="s">
        <v>36</v>
      </c>
      <c r="N425" s="10">
        <f t="shared" si="193"/>
        <v>12</v>
      </c>
      <c r="O425" s="16">
        <f t="shared" si="194"/>
        <v>0.5</v>
      </c>
      <c r="P425" s="14">
        <v>0.42</v>
      </c>
      <c r="Q425" s="12" t="s">
        <v>3218</v>
      </c>
      <c r="R425" s="12" t="s">
        <v>89</v>
      </c>
      <c r="S425" s="12" t="s">
        <v>38</v>
      </c>
      <c r="T425" s="12">
        <v>1</v>
      </c>
      <c r="U425" s="12">
        <v>11</v>
      </c>
      <c r="V425" s="30">
        <v>1</v>
      </c>
      <c r="W425" s="31" t="s">
        <v>58</v>
      </c>
      <c r="X425" s="31">
        <v>10</v>
      </c>
      <c r="Y425" s="31" t="s">
        <v>35</v>
      </c>
      <c r="Z425" s="31" t="s">
        <v>36</v>
      </c>
      <c r="AA425" s="31">
        <v>12</v>
      </c>
      <c r="AB425" s="32">
        <v>0.5</v>
      </c>
      <c r="AC425" s="33">
        <v>0.42</v>
      </c>
      <c r="AD425" s="31" t="s">
        <v>3218</v>
      </c>
      <c r="AE425" s="31" t="s">
        <v>89</v>
      </c>
      <c r="AF425" s="31" t="s">
        <v>38</v>
      </c>
      <c r="AG425" s="31">
        <v>1</v>
      </c>
      <c r="AH425" s="31">
        <v>11</v>
      </c>
      <c r="AI425" s="29" t="b">
        <f t="shared" si="197"/>
        <v>1</v>
      </c>
      <c r="AJ425" s="29" t="b">
        <f t="shared" si="179"/>
        <v>1</v>
      </c>
      <c r="AK425" s="29" t="b">
        <f t="shared" si="180"/>
        <v>1</v>
      </c>
      <c r="AL425" s="29" t="b">
        <f t="shared" si="181"/>
        <v>1</v>
      </c>
      <c r="AM425" s="29" t="b">
        <f t="shared" si="182"/>
        <v>1</v>
      </c>
      <c r="AN425" s="29" t="b">
        <f t="shared" si="183"/>
        <v>1</v>
      </c>
      <c r="AO425" s="29" t="b">
        <f t="shared" si="184"/>
        <v>1</v>
      </c>
      <c r="AP425" s="29" t="b">
        <f t="shared" si="185"/>
        <v>1</v>
      </c>
      <c r="AQ425" s="29" t="b">
        <f t="shared" si="186"/>
        <v>1</v>
      </c>
      <c r="AR425" s="29" t="b">
        <f t="shared" si="187"/>
        <v>1</v>
      </c>
      <c r="AS425" s="29" t="b">
        <f t="shared" si="188"/>
        <v>1</v>
      </c>
      <c r="AT425" s="29" t="b">
        <f t="shared" si="189"/>
        <v>1</v>
      </c>
      <c r="AU425" s="29" t="b">
        <f t="shared" si="190"/>
        <v>1</v>
      </c>
      <c r="AV425" s="29" t="b">
        <f t="shared" si="191"/>
        <v>1</v>
      </c>
      <c r="AW425" s="29" t="s">
        <v>3341</v>
      </c>
      <c r="AX425" s="29" t="s">
        <v>4023</v>
      </c>
      <c r="AY425" s="29" t="s">
        <v>3340</v>
      </c>
    </row>
    <row r="426" spans="1:51" ht="45" customHeight="1" x14ac:dyDescent="0.25">
      <c r="A426" s="29">
        <f t="shared" si="192"/>
        <v>424</v>
      </c>
      <c r="B426" s="9">
        <v>1</v>
      </c>
      <c r="C426" s="10" t="s">
        <v>58</v>
      </c>
      <c r="D426" s="10">
        <v>10</v>
      </c>
      <c r="E426" s="10" t="s">
        <v>20</v>
      </c>
      <c r="F426" s="10"/>
      <c r="G426" s="10"/>
      <c r="H426" s="11" t="s">
        <v>3222</v>
      </c>
      <c r="I426" s="10">
        <f t="shared" si="173"/>
        <v>1</v>
      </c>
      <c r="J426" s="10" t="str">
        <f t="shared" si="174"/>
        <v>rocuronium</v>
      </c>
      <c r="K426" s="12">
        <v>10</v>
      </c>
      <c r="L426" s="12" t="s">
        <v>35</v>
      </c>
      <c r="M426" s="12" t="s">
        <v>20</v>
      </c>
      <c r="N426" s="10">
        <f t="shared" si="193"/>
        <v>12</v>
      </c>
      <c r="O426" s="16">
        <f t="shared" si="194"/>
        <v>0.5</v>
      </c>
      <c r="P426" s="14">
        <v>0.42</v>
      </c>
      <c r="Q426" s="12" t="s">
        <v>3218</v>
      </c>
      <c r="R426" s="12" t="s">
        <v>89</v>
      </c>
      <c r="S426" s="12" t="s">
        <v>38</v>
      </c>
      <c r="T426" s="12">
        <v>1</v>
      </c>
      <c r="U426" s="12">
        <v>11</v>
      </c>
      <c r="V426" s="30">
        <v>1</v>
      </c>
      <c r="W426" s="31" t="s">
        <v>58</v>
      </c>
      <c r="X426" s="31">
        <v>10</v>
      </c>
      <c r="Y426" s="31" t="s">
        <v>35</v>
      </c>
      <c r="Z426" s="31" t="s">
        <v>20</v>
      </c>
      <c r="AA426" s="31">
        <v>12</v>
      </c>
      <c r="AB426" s="32">
        <v>0.5</v>
      </c>
      <c r="AC426" s="33">
        <v>0.42</v>
      </c>
      <c r="AD426" s="31" t="s">
        <v>3218</v>
      </c>
      <c r="AE426" s="31" t="s">
        <v>89</v>
      </c>
      <c r="AF426" s="31" t="s">
        <v>38</v>
      </c>
      <c r="AG426" s="31">
        <v>1</v>
      </c>
      <c r="AH426" s="31">
        <v>11</v>
      </c>
      <c r="AI426" s="29" t="b">
        <f t="shared" si="197"/>
        <v>1</v>
      </c>
      <c r="AJ426" s="29" t="b">
        <f t="shared" si="179"/>
        <v>1</v>
      </c>
      <c r="AK426" s="29" t="b">
        <f t="shared" si="180"/>
        <v>1</v>
      </c>
      <c r="AL426" s="29" t="b">
        <f t="shared" si="181"/>
        <v>1</v>
      </c>
      <c r="AM426" s="29" t="b">
        <f t="shared" si="182"/>
        <v>1</v>
      </c>
      <c r="AN426" s="29" t="b">
        <f t="shared" si="183"/>
        <v>1</v>
      </c>
      <c r="AO426" s="29" t="b">
        <f t="shared" si="184"/>
        <v>1</v>
      </c>
      <c r="AP426" s="29" t="b">
        <f t="shared" si="185"/>
        <v>1</v>
      </c>
      <c r="AQ426" s="29" t="b">
        <f t="shared" si="186"/>
        <v>1</v>
      </c>
      <c r="AR426" s="29" t="b">
        <f t="shared" si="187"/>
        <v>1</v>
      </c>
      <c r="AS426" s="29" t="b">
        <f t="shared" si="188"/>
        <v>1</v>
      </c>
      <c r="AT426" s="29" t="b">
        <f t="shared" si="189"/>
        <v>1</v>
      </c>
      <c r="AU426" s="29" t="b">
        <f t="shared" si="190"/>
        <v>1</v>
      </c>
      <c r="AV426" s="29" t="b">
        <f t="shared" si="191"/>
        <v>1</v>
      </c>
      <c r="AW426" s="29" t="s">
        <v>3342</v>
      </c>
      <c r="AX426" s="29" t="s">
        <v>4024</v>
      </c>
      <c r="AY426" s="29" t="s">
        <v>3340</v>
      </c>
    </row>
    <row r="427" spans="1:51" ht="45" customHeight="1" x14ac:dyDescent="0.25">
      <c r="A427" s="29">
        <f t="shared" si="192"/>
        <v>425</v>
      </c>
      <c r="B427" s="9">
        <v>1</v>
      </c>
      <c r="C427" s="10" t="s">
        <v>58</v>
      </c>
      <c r="D427" s="10">
        <v>10</v>
      </c>
      <c r="E427" s="10" t="s">
        <v>20</v>
      </c>
      <c r="F427" s="10"/>
      <c r="G427" s="10">
        <v>1</v>
      </c>
      <c r="H427" s="11" t="s">
        <v>3222</v>
      </c>
      <c r="I427" s="10">
        <f t="shared" si="173"/>
        <v>1</v>
      </c>
      <c r="J427" s="10" t="str">
        <f t="shared" si="174"/>
        <v>rocuronium</v>
      </c>
      <c r="K427" s="12">
        <v>10</v>
      </c>
      <c r="L427" s="12" t="s">
        <v>35</v>
      </c>
      <c r="M427" s="12" t="s">
        <v>20</v>
      </c>
      <c r="N427" s="10">
        <f t="shared" si="193"/>
        <v>12</v>
      </c>
      <c r="O427" s="16">
        <f t="shared" si="194"/>
        <v>1</v>
      </c>
      <c r="P427" s="14">
        <v>0.83</v>
      </c>
      <c r="Q427" s="12" t="s">
        <v>3218</v>
      </c>
      <c r="R427" s="12" t="s">
        <v>89</v>
      </c>
      <c r="S427" s="12" t="s">
        <v>40</v>
      </c>
      <c r="T427" s="12">
        <v>1</v>
      </c>
      <c r="U427" s="12">
        <v>11</v>
      </c>
      <c r="V427" s="30">
        <v>1</v>
      </c>
      <c r="W427" s="31" t="s">
        <v>58</v>
      </c>
      <c r="X427" s="31">
        <v>10</v>
      </c>
      <c r="Y427" s="31" t="s">
        <v>35</v>
      </c>
      <c r="Z427" s="31" t="s">
        <v>20</v>
      </c>
      <c r="AA427" s="31">
        <v>12</v>
      </c>
      <c r="AB427" s="32">
        <v>1</v>
      </c>
      <c r="AC427" s="33">
        <v>0.83</v>
      </c>
      <c r="AD427" s="31" t="s">
        <v>3218</v>
      </c>
      <c r="AE427" s="31" t="s">
        <v>89</v>
      </c>
      <c r="AF427" s="31" t="s">
        <v>40</v>
      </c>
      <c r="AG427" s="31">
        <v>1</v>
      </c>
      <c r="AH427" s="31">
        <v>11</v>
      </c>
      <c r="AI427" s="29" t="b">
        <f t="shared" si="197"/>
        <v>1</v>
      </c>
      <c r="AJ427" s="29" t="b">
        <f t="shared" si="179"/>
        <v>1</v>
      </c>
      <c r="AK427" s="29" t="b">
        <f t="shared" si="180"/>
        <v>1</v>
      </c>
      <c r="AL427" s="29" t="b">
        <f t="shared" si="181"/>
        <v>1</v>
      </c>
      <c r="AM427" s="29" t="b">
        <f t="shared" si="182"/>
        <v>1</v>
      </c>
      <c r="AN427" s="29" t="b">
        <f t="shared" si="183"/>
        <v>1</v>
      </c>
      <c r="AO427" s="29" t="b">
        <f t="shared" si="184"/>
        <v>1</v>
      </c>
      <c r="AP427" s="29" t="b">
        <f t="shared" si="185"/>
        <v>1</v>
      </c>
      <c r="AQ427" s="29" t="b">
        <f t="shared" si="186"/>
        <v>1</v>
      </c>
      <c r="AR427" s="29" t="b">
        <f t="shared" si="187"/>
        <v>1</v>
      </c>
      <c r="AS427" s="29" t="b">
        <f t="shared" si="188"/>
        <v>1</v>
      </c>
      <c r="AT427" s="29" t="b">
        <f t="shared" si="189"/>
        <v>1</v>
      </c>
      <c r="AU427" s="29" t="b">
        <f t="shared" si="190"/>
        <v>1</v>
      </c>
      <c r="AV427" s="29" t="b">
        <f t="shared" si="191"/>
        <v>1</v>
      </c>
      <c r="AW427" s="29" t="s">
        <v>3343</v>
      </c>
      <c r="AX427" s="29" t="s">
        <v>4025</v>
      </c>
      <c r="AY427" s="29" t="s">
        <v>3340</v>
      </c>
    </row>
    <row r="428" spans="1:51" ht="45" customHeight="1" x14ac:dyDescent="0.25">
      <c r="A428" s="29">
        <f t="shared" si="192"/>
        <v>426</v>
      </c>
      <c r="B428" s="9">
        <v>1</v>
      </c>
      <c r="C428" s="10" t="s">
        <v>58</v>
      </c>
      <c r="D428" s="10">
        <v>10</v>
      </c>
      <c r="E428" s="10" t="s">
        <v>20</v>
      </c>
      <c r="F428" s="10">
        <v>24</v>
      </c>
      <c r="G428" s="10"/>
      <c r="H428" s="11" t="s">
        <v>3222</v>
      </c>
      <c r="I428" s="10">
        <f t="shared" si="173"/>
        <v>1</v>
      </c>
      <c r="J428" s="10" t="str">
        <f t="shared" si="174"/>
        <v>rocuronium</v>
      </c>
      <c r="K428" s="12">
        <v>10</v>
      </c>
      <c r="L428" s="12" t="s">
        <v>35</v>
      </c>
      <c r="M428" s="12" t="s">
        <v>20</v>
      </c>
      <c r="N428" s="10">
        <f t="shared" si="193"/>
        <v>24</v>
      </c>
      <c r="O428" s="16">
        <f t="shared" si="194"/>
        <v>0.5</v>
      </c>
      <c r="P428" s="14">
        <v>0.21</v>
      </c>
      <c r="Q428" s="12" t="s">
        <v>3218</v>
      </c>
      <c r="R428" s="12" t="s">
        <v>89</v>
      </c>
      <c r="S428" s="12" t="s">
        <v>39</v>
      </c>
      <c r="T428" s="12">
        <v>1</v>
      </c>
      <c r="U428" s="12">
        <v>23</v>
      </c>
      <c r="V428" s="30">
        <v>1</v>
      </c>
      <c r="W428" s="31" t="s">
        <v>58</v>
      </c>
      <c r="X428" s="31">
        <v>10</v>
      </c>
      <c r="Y428" s="31" t="s">
        <v>35</v>
      </c>
      <c r="Z428" s="31" t="s">
        <v>20</v>
      </c>
      <c r="AA428" s="31">
        <v>24</v>
      </c>
      <c r="AB428" s="32">
        <v>0.5</v>
      </c>
      <c r="AC428" s="33">
        <v>0.21</v>
      </c>
      <c r="AD428" s="31" t="s">
        <v>3218</v>
      </c>
      <c r="AE428" s="31" t="s">
        <v>89</v>
      </c>
      <c r="AF428" s="31" t="s">
        <v>39</v>
      </c>
      <c r="AG428" s="31">
        <v>1</v>
      </c>
      <c r="AH428" s="31">
        <v>23</v>
      </c>
      <c r="AI428" s="29" t="b">
        <f t="shared" si="197"/>
        <v>1</v>
      </c>
      <c r="AJ428" s="29" t="b">
        <f t="shared" si="179"/>
        <v>1</v>
      </c>
      <c r="AK428" s="29" t="b">
        <f t="shared" si="180"/>
        <v>1</v>
      </c>
      <c r="AL428" s="29" t="b">
        <f t="shared" si="181"/>
        <v>1</v>
      </c>
      <c r="AM428" s="29" t="b">
        <f t="shared" si="182"/>
        <v>1</v>
      </c>
      <c r="AN428" s="29" t="b">
        <f t="shared" si="183"/>
        <v>1</v>
      </c>
      <c r="AO428" s="29" t="b">
        <f t="shared" si="184"/>
        <v>1</v>
      </c>
      <c r="AP428" s="29" t="b">
        <f t="shared" si="185"/>
        <v>1</v>
      </c>
      <c r="AQ428" s="29" t="b">
        <f t="shared" si="186"/>
        <v>1</v>
      </c>
      <c r="AR428" s="29" t="b">
        <f t="shared" si="187"/>
        <v>1</v>
      </c>
      <c r="AS428" s="29" t="b">
        <f t="shared" si="188"/>
        <v>1</v>
      </c>
      <c r="AT428" s="29" t="b">
        <f t="shared" si="189"/>
        <v>1</v>
      </c>
      <c r="AU428" s="29" t="b">
        <f t="shared" si="190"/>
        <v>1</v>
      </c>
      <c r="AV428" s="29" t="b">
        <f t="shared" si="191"/>
        <v>1</v>
      </c>
      <c r="AW428" s="29" t="s">
        <v>3344</v>
      </c>
      <c r="AX428" s="29" t="s">
        <v>4026</v>
      </c>
      <c r="AY428" s="29" t="s">
        <v>3340</v>
      </c>
    </row>
    <row r="429" spans="1:51" ht="45" customHeight="1" x14ac:dyDescent="0.25">
      <c r="A429" s="29">
        <f t="shared" si="192"/>
        <v>427</v>
      </c>
      <c r="B429" s="9">
        <v>1</v>
      </c>
      <c r="C429" s="10" t="s">
        <v>58</v>
      </c>
      <c r="D429" s="10">
        <v>10</v>
      </c>
      <c r="E429" s="10" t="s">
        <v>20</v>
      </c>
      <c r="F429" s="10">
        <v>24</v>
      </c>
      <c r="G429" s="10">
        <v>1</v>
      </c>
      <c r="H429" s="11" t="s">
        <v>3222</v>
      </c>
      <c r="I429" s="10">
        <f t="shared" ref="I429:I463" si="198">IF(B429="",1,B429)</f>
        <v>1</v>
      </c>
      <c r="J429" s="10" t="str">
        <f t="shared" ref="J429:J463" si="199">IF(C429="",1,C429)</f>
        <v>rocuronium</v>
      </c>
      <c r="K429" s="12">
        <v>10</v>
      </c>
      <c r="L429" s="12" t="s">
        <v>35</v>
      </c>
      <c r="M429" s="12" t="s">
        <v>20</v>
      </c>
      <c r="N429" s="10">
        <f t="shared" si="193"/>
        <v>24</v>
      </c>
      <c r="O429" s="16">
        <f t="shared" si="194"/>
        <v>1</v>
      </c>
      <c r="P429" s="14">
        <v>0.42</v>
      </c>
      <c r="Q429" s="12" t="s">
        <v>3218</v>
      </c>
      <c r="R429" s="12" t="s">
        <v>89</v>
      </c>
      <c r="S429" s="12" t="s">
        <v>38</v>
      </c>
      <c r="T429" s="12">
        <v>1</v>
      </c>
      <c r="U429" s="12">
        <v>23</v>
      </c>
      <c r="V429" s="30">
        <v>1</v>
      </c>
      <c r="W429" s="31" t="s">
        <v>58</v>
      </c>
      <c r="X429" s="31">
        <v>10</v>
      </c>
      <c r="Y429" s="31" t="s">
        <v>35</v>
      </c>
      <c r="Z429" s="31" t="s">
        <v>20</v>
      </c>
      <c r="AA429" s="31">
        <v>24</v>
      </c>
      <c r="AB429" s="32">
        <v>1</v>
      </c>
      <c r="AC429" s="33">
        <v>0.42</v>
      </c>
      <c r="AD429" s="31" t="s">
        <v>3218</v>
      </c>
      <c r="AE429" s="31" t="s">
        <v>89</v>
      </c>
      <c r="AF429" s="31" t="s">
        <v>38</v>
      </c>
      <c r="AG429" s="31">
        <v>1</v>
      </c>
      <c r="AH429" s="31">
        <v>23</v>
      </c>
      <c r="AI429" s="29" t="b">
        <f t="shared" si="197"/>
        <v>1</v>
      </c>
      <c r="AJ429" s="29" t="b">
        <f t="shared" si="179"/>
        <v>1</v>
      </c>
      <c r="AK429" s="29" t="b">
        <f t="shared" si="180"/>
        <v>1</v>
      </c>
      <c r="AL429" s="29" t="b">
        <f t="shared" si="181"/>
        <v>1</v>
      </c>
      <c r="AM429" s="29" t="b">
        <f t="shared" si="182"/>
        <v>1</v>
      </c>
      <c r="AN429" s="29" t="b">
        <f t="shared" si="183"/>
        <v>1</v>
      </c>
      <c r="AO429" s="29" t="b">
        <f t="shared" si="184"/>
        <v>1</v>
      </c>
      <c r="AP429" s="29" t="b">
        <f t="shared" si="185"/>
        <v>1</v>
      </c>
      <c r="AQ429" s="29" t="b">
        <f t="shared" si="186"/>
        <v>1</v>
      </c>
      <c r="AR429" s="29" t="b">
        <f t="shared" si="187"/>
        <v>1</v>
      </c>
      <c r="AS429" s="29" t="b">
        <f t="shared" si="188"/>
        <v>1</v>
      </c>
      <c r="AT429" s="29" t="b">
        <f t="shared" si="189"/>
        <v>1</v>
      </c>
      <c r="AU429" s="29" t="b">
        <f t="shared" si="190"/>
        <v>1</v>
      </c>
      <c r="AV429" s="29" t="b">
        <f t="shared" si="191"/>
        <v>1</v>
      </c>
      <c r="AW429" s="29" t="s">
        <v>3345</v>
      </c>
      <c r="AX429" s="29" t="s">
        <v>4027</v>
      </c>
      <c r="AY429" s="29" t="s">
        <v>3340</v>
      </c>
    </row>
    <row r="430" spans="1:51" ht="45" customHeight="1" x14ac:dyDescent="0.25">
      <c r="A430" s="29">
        <f t="shared" si="192"/>
        <v>428</v>
      </c>
      <c r="B430" s="9">
        <v>1</v>
      </c>
      <c r="C430" s="10" t="s">
        <v>58</v>
      </c>
      <c r="D430" s="10"/>
      <c r="E430" s="10" t="s">
        <v>20</v>
      </c>
      <c r="F430" s="10"/>
      <c r="G430" s="10"/>
      <c r="H430" s="11">
        <v>0.3</v>
      </c>
      <c r="I430" s="10">
        <f t="shared" si="198"/>
        <v>1</v>
      </c>
      <c r="J430" s="10" t="str">
        <f t="shared" si="199"/>
        <v>rocuronium</v>
      </c>
      <c r="K430" s="12">
        <v>7.2</v>
      </c>
      <c r="L430" s="12" t="s">
        <v>35</v>
      </c>
      <c r="M430" s="12" t="s">
        <v>20</v>
      </c>
      <c r="N430" s="10">
        <f t="shared" si="193"/>
        <v>12</v>
      </c>
      <c r="O430" s="16">
        <f t="shared" si="194"/>
        <v>0.5</v>
      </c>
      <c r="P430" s="14">
        <v>0.3</v>
      </c>
      <c r="Q430" s="12" t="s">
        <v>3218</v>
      </c>
      <c r="R430" s="12" t="s">
        <v>89</v>
      </c>
      <c r="S430" s="12" t="s">
        <v>38</v>
      </c>
      <c r="T430" s="12">
        <v>0.72</v>
      </c>
      <c r="U430" s="12">
        <v>11.28</v>
      </c>
      <c r="V430" s="30">
        <v>1</v>
      </c>
      <c r="W430" s="31" t="s">
        <v>58</v>
      </c>
      <c r="X430" s="31">
        <v>0.70000000000000007</v>
      </c>
      <c r="Y430" s="31" t="s">
        <v>35</v>
      </c>
      <c r="Z430" s="31" t="s">
        <v>20</v>
      </c>
      <c r="AA430" s="31">
        <v>12</v>
      </c>
      <c r="AB430" s="32">
        <v>0.5</v>
      </c>
      <c r="AC430" s="33">
        <v>2.9000000000000001E-2</v>
      </c>
      <c r="AD430" s="31" t="s">
        <v>3218</v>
      </c>
      <c r="AE430" s="31" t="s">
        <v>89</v>
      </c>
      <c r="AF430" s="31" t="s">
        <v>38</v>
      </c>
      <c r="AG430" s="31">
        <v>7.0000000000000007E-2</v>
      </c>
      <c r="AH430" s="31">
        <v>11.93</v>
      </c>
      <c r="AI430" s="29" t="b">
        <f t="shared" si="197"/>
        <v>0</v>
      </c>
      <c r="AJ430" s="29" t="b">
        <f t="shared" si="179"/>
        <v>1</v>
      </c>
      <c r="AK430" s="29" t="b">
        <f t="shared" si="180"/>
        <v>1</v>
      </c>
      <c r="AL430" s="29" t="b">
        <f t="shared" si="181"/>
        <v>0</v>
      </c>
      <c r="AM430" s="29" t="b">
        <f t="shared" si="182"/>
        <v>1</v>
      </c>
      <c r="AN430" s="29" t="b">
        <f t="shared" si="183"/>
        <v>1</v>
      </c>
      <c r="AO430" s="29" t="b">
        <f t="shared" si="184"/>
        <v>1</v>
      </c>
      <c r="AP430" s="29" t="b">
        <f t="shared" si="185"/>
        <v>1</v>
      </c>
      <c r="AQ430" s="29" t="b">
        <f t="shared" si="186"/>
        <v>0</v>
      </c>
      <c r="AR430" s="29" t="b">
        <f t="shared" si="187"/>
        <v>1</v>
      </c>
      <c r="AS430" s="29" t="b">
        <f t="shared" si="188"/>
        <v>1</v>
      </c>
      <c r="AT430" s="29" t="b">
        <f t="shared" si="189"/>
        <v>1</v>
      </c>
      <c r="AU430" s="29" t="b">
        <f t="shared" si="190"/>
        <v>0</v>
      </c>
      <c r="AV430" s="29" t="b">
        <f t="shared" si="191"/>
        <v>0</v>
      </c>
      <c r="AW430" s="29" t="s">
        <v>4028</v>
      </c>
      <c r="AX430" s="29" t="s">
        <v>4029</v>
      </c>
      <c r="AY430" s="29" t="s">
        <v>3340</v>
      </c>
    </row>
    <row r="431" spans="1:51" ht="45" customHeight="1" x14ac:dyDescent="0.25">
      <c r="A431" s="29">
        <f t="shared" si="192"/>
        <v>429</v>
      </c>
      <c r="B431" s="9">
        <v>1</v>
      </c>
      <c r="C431" s="10" t="s">
        <v>58</v>
      </c>
      <c r="D431" s="10"/>
      <c r="E431" s="10"/>
      <c r="F431" s="10">
        <v>24</v>
      </c>
      <c r="G431" s="10"/>
      <c r="H431" s="11">
        <v>0.15</v>
      </c>
      <c r="I431" s="10">
        <f t="shared" si="198"/>
        <v>1</v>
      </c>
      <c r="J431" s="10" t="str">
        <f t="shared" si="199"/>
        <v>rocuronium</v>
      </c>
      <c r="K431" s="12">
        <v>3.6</v>
      </c>
      <c r="L431" s="12" t="s">
        <v>35</v>
      </c>
      <c r="M431" s="12" t="s">
        <v>36</v>
      </c>
      <c r="N431" s="10">
        <f t="shared" si="193"/>
        <v>24</v>
      </c>
      <c r="O431" s="16">
        <f t="shared" si="194"/>
        <v>0.5</v>
      </c>
      <c r="P431" s="14">
        <v>7.4999999999999997E-2</v>
      </c>
      <c r="Q431" s="12" t="s">
        <v>3218</v>
      </c>
      <c r="R431" s="12" t="s">
        <v>89</v>
      </c>
      <c r="S431" s="12" t="s">
        <v>39</v>
      </c>
      <c r="T431" s="12">
        <v>0.36</v>
      </c>
      <c r="U431" s="12">
        <v>23.64</v>
      </c>
      <c r="V431" s="30">
        <v>1</v>
      </c>
      <c r="W431" s="31" t="s">
        <v>58</v>
      </c>
      <c r="X431" s="31">
        <v>0.70000000000000007</v>
      </c>
      <c r="Y431" s="31" t="s">
        <v>35</v>
      </c>
      <c r="Z431" s="31" t="s">
        <v>36</v>
      </c>
      <c r="AA431" s="31">
        <v>24</v>
      </c>
      <c r="AB431" s="32">
        <v>0.5</v>
      </c>
      <c r="AC431" s="33">
        <v>1.4999999999999999E-2</v>
      </c>
      <c r="AD431" s="31" t="s">
        <v>3218</v>
      </c>
      <c r="AE431" s="31" t="s">
        <v>89</v>
      </c>
      <c r="AF431" s="31" t="s">
        <v>39</v>
      </c>
      <c r="AG431" s="31">
        <v>7.0000000000000007E-2</v>
      </c>
      <c r="AH431" s="31">
        <v>23.93</v>
      </c>
      <c r="AI431" s="29" t="b">
        <f t="shared" si="197"/>
        <v>0</v>
      </c>
      <c r="AJ431" s="29" t="b">
        <f t="shared" si="179"/>
        <v>1</v>
      </c>
      <c r="AK431" s="29" t="b">
        <f t="shared" si="180"/>
        <v>1</v>
      </c>
      <c r="AL431" s="29" t="b">
        <f t="shared" si="181"/>
        <v>0</v>
      </c>
      <c r="AM431" s="29" t="b">
        <f t="shared" si="182"/>
        <v>1</v>
      </c>
      <c r="AN431" s="29" t="b">
        <f t="shared" si="183"/>
        <v>1</v>
      </c>
      <c r="AO431" s="29" t="b">
        <f t="shared" si="184"/>
        <v>1</v>
      </c>
      <c r="AP431" s="29" t="b">
        <f t="shared" si="185"/>
        <v>1</v>
      </c>
      <c r="AQ431" s="29" t="b">
        <f t="shared" si="186"/>
        <v>0</v>
      </c>
      <c r="AR431" s="29" t="b">
        <f t="shared" si="187"/>
        <v>1</v>
      </c>
      <c r="AS431" s="29" t="b">
        <f t="shared" si="188"/>
        <v>1</v>
      </c>
      <c r="AT431" s="29" t="b">
        <f t="shared" si="189"/>
        <v>1</v>
      </c>
      <c r="AU431" s="29" t="b">
        <f t="shared" si="190"/>
        <v>0</v>
      </c>
      <c r="AV431" s="29" t="b">
        <f t="shared" si="191"/>
        <v>0</v>
      </c>
      <c r="AW431" s="29" t="s">
        <v>4030</v>
      </c>
      <c r="AX431" s="29" t="s">
        <v>4031</v>
      </c>
      <c r="AY431" s="29" t="s">
        <v>3340</v>
      </c>
    </row>
    <row r="432" spans="1:51" ht="45" customHeight="1" x14ac:dyDescent="0.25">
      <c r="A432" s="29">
        <f t="shared" si="192"/>
        <v>430</v>
      </c>
      <c r="B432" s="9">
        <v>1</v>
      </c>
      <c r="C432" s="10" t="s">
        <v>58</v>
      </c>
      <c r="D432" s="10"/>
      <c r="E432" s="10"/>
      <c r="F432" s="10"/>
      <c r="G432" s="10">
        <v>1</v>
      </c>
      <c r="H432" s="11">
        <v>0.6</v>
      </c>
      <c r="I432" s="10">
        <f t="shared" si="198"/>
        <v>1</v>
      </c>
      <c r="J432" s="10" t="str">
        <f t="shared" si="199"/>
        <v>rocuronium</v>
      </c>
      <c r="K432" s="12">
        <v>14</v>
      </c>
      <c r="L432" s="12" t="s">
        <v>35</v>
      </c>
      <c r="M432" s="12" t="s">
        <v>36</v>
      </c>
      <c r="N432" s="10">
        <f t="shared" ref="N432:N443" si="200">IF(F432="",12,F432)</f>
        <v>12</v>
      </c>
      <c r="O432" s="16">
        <f t="shared" ref="O432:O443" si="201">IF(G432="",0.5,G432)</f>
        <v>1</v>
      </c>
      <c r="P432" s="14">
        <v>1.2</v>
      </c>
      <c r="Q432" s="12" t="s">
        <v>3218</v>
      </c>
      <c r="R432" s="12" t="s">
        <v>89</v>
      </c>
      <c r="S432" s="12" t="s">
        <v>40</v>
      </c>
      <c r="T432" s="12">
        <v>1.4</v>
      </c>
      <c r="U432" s="12">
        <v>10.6</v>
      </c>
      <c r="V432" s="30">
        <v>1</v>
      </c>
      <c r="W432" s="31" t="s">
        <v>58</v>
      </c>
      <c r="X432" s="31">
        <v>0.70000000000000007</v>
      </c>
      <c r="Y432" s="31" t="s">
        <v>35</v>
      </c>
      <c r="Z432" s="31" t="s">
        <v>36</v>
      </c>
      <c r="AA432" s="31">
        <v>12</v>
      </c>
      <c r="AB432" s="32">
        <v>1</v>
      </c>
      <c r="AC432" s="33">
        <v>5.8000000000000003E-2</v>
      </c>
      <c r="AD432" s="31" t="s">
        <v>3218</v>
      </c>
      <c r="AE432" s="31" t="s">
        <v>89</v>
      </c>
      <c r="AF432" s="31" t="s">
        <v>40</v>
      </c>
      <c r="AG432" s="31">
        <v>7.0000000000000007E-2</v>
      </c>
      <c r="AH432" s="31">
        <v>11.93</v>
      </c>
      <c r="AI432" s="29" t="b">
        <f t="shared" si="197"/>
        <v>0</v>
      </c>
      <c r="AJ432" s="29" t="b">
        <f t="shared" si="179"/>
        <v>1</v>
      </c>
      <c r="AK432" s="29" t="b">
        <f t="shared" si="180"/>
        <v>1</v>
      </c>
      <c r="AL432" s="29" t="b">
        <f t="shared" si="181"/>
        <v>0</v>
      </c>
      <c r="AM432" s="29" t="b">
        <f t="shared" si="182"/>
        <v>1</v>
      </c>
      <c r="AN432" s="29" t="b">
        <f t="shared" si="183"/>
        <v>1</v>
      </c>
      <c r="AO432" s="29" t="b">
        <f t="shared" si="184"/>
        <v>1</v>
      </c>
      <c r="AP432" s="29" t="b">
        <f t="shared" si="185"/>
        <v>1</v>
      </c>
      <c r="AQ432" s="29" t="b">
        <f t="shared" si="186"/>
        <v>0</v>
      </c>
      <c r="AR432" s="29" t="b">
        <f t="shared" si="187"/>
        <v>1</v>
      </c>
      <c r="AS432" s="29" t="b">
        <f t="shared" si="188"/>
        <v>1</v>
      </c>
      <c r="AT432" s="29" t="b">
        <f t="shared" si="189"/>
        <v>1</v>
      </c>
      <c r="AU432" s="29" t="b">
        <f t="shared" si="190"/>
        <v>0</v>
      </c>
      <c r="AV432" s="29" t="b">
        <f t="shared" si="191"/>
        <v>0</v>
      </c>
      <c r="AW432" s="29" t="s">
        <v>4032</v>
      </c>
      <c r="AX432" s="29" t="s">
        <v>4033</v>
      </c>
      <c r="AY432" s="29" t="s">
        <v>3340</v>
      </c>
    </row>
    <row r="433" spans="1:51" ht="45" customHeight="1" x14ac:dyDescent="0.25">
      <c r="A433" s="29">
        <f t="shared" si="192"/>
        <v>431</v>
      </c>
      <c r="B433" s="9">
        <v>1</v>
      </c>
      <c r="C433" s="10" t="s">
        <v>58</v>
      </c>
      <c r="D433" s="10">
        <v>10</v>
      </c>
      <c r="E433" s="10"/>
      <c r="F433" s="10">
        <v>24</v>
      </c>
      <c r="G433" s="10"/>
      <c r="H433" s="11" t="s">
        <v>3222</v>
      </c>
      <c r="I433" s="10">
        <f t="shared" si="198"/>
        <v>1</v>
      </c>
      <c r="J433" s="10" t="str">
        <f t="shared" si="199"/>
        <v>rocuronium</v>
      </c>
      <c r="K433" s="12">
        <v>10</v>
      </c>
      <c r="L433" s="12" t="s">
        <v>35</v>
      </c>
      <c r="M433" s="12" t="s">
        <v>36</v>
      </c>
      <c r="N433" s="10">
        <f t="shared" si="200"/>
        <v>24</v>
      </c>
      <c r="O433" s="16">
        <f t="shared" si="201"/>
        <v>0.5</v>
      </c>
      <c r="P433" s="14">
        <v>0.21</v>
      </c>
      <c r="Q433" s="12" t="s">
        <v>3218</v>
      </c>
      <c r="R433" s="12" t="s">
        <v>89</v>
      </c>
      <c r="S433" s="12" t="s">
        <v>39</v>
      </c>
      <c r="T433" s="12">
        <v>1</v>
      </c>
      <c r="U433" s="12">
        <v>23</v>
      </c>
      <c r="V433" s="30">
        <v>1</v>
      </c>
      <c r="W433" s="31" t="s">
        <v>58</v>
      </c>
      <c r="X433" s="31">
        <v>10</v>
      </c>
      <c r="Y433" s="31" t="s">
        <v>35</v>
      </c>
      <c r="Z433" s="31" t="s">
        <v>36</v>
      </c>
      <c r="AA433" s="31">
        <v>24</v>
      </c>
      <c r="AB433" s="32">
        <v>0.5</v>
      </c>
      <c r="AC433" s="33">
        <v>0.21</v>
      </c>
      <c r="AD433" s="31" t="s">
        <v>3218</v>
      </c>
      <c r="AE433" s="31" t="s">
        <v>89</v>
      </c>
      <c r="AF433" s="31" t="s">
        <v>39</v>
      </c>
      <c r="AG433" s="31">
        <v>1</v>
      </c>
      <c r="AH433" s="31">
        <v>23</v>
      </c>
      <c r="AI433" s="29" t="b">
        <f t="shared" si="197"/>
        <v>1</v>
      </c>
      <c r="AJ433" s="29" t="b">
        <f t="shared" si="179"/>
        <v>1</v>
      </c>
      <c r="AK433" s="29" t="b">
        <f t="shared" si="180"/>
        <v>1</v>
      </c>
      <c r="AL433" s="29" t="b">
        <f t="shared" si="181"/>
        <v>1</v>
      </c>
      <c r="AM433" s="29" t="b">
        <f t="shared" si="182"/>
        <v>1</v>
      </c>
      <c r="AN433" s="29" t="b">
        <f t="shared" si="183"/>
        <v>1</v>
      </c>
      <c r="AO433" s="29" t="b">
        <f t="shared" si="184"/>
        <v>1</v>
      </c>
      <c r="AP433" s="29" t="b">
        <f t="shared" si="185"/>
        <v>1</v>
      </c>
      <c r="AQ433" s="29" t="b">
        <f t="shared" si="186"/>
        <v>1</v>
      </c>
      <c r="AR433" s="29" t="b">
        <f t="shared" si="187"/>
        <v>1</v>
      </c>
      <c r="AS433" s="29" t="b">
        <f t="shared" si="188"/>
        <v>1</v>
      </c>
      <c r="AT433" s="29" t="b">
        <f t="shared" si="189"/>
        <v>1</v>
      </c>
      <c r="AU433" s="29" t="b">
        <f t="shared" si="190"/>
        <v>1</v>
      </c>
      <c r="AV433" s="29" t="b">
        <f t="shared" si="191"/>
        <v>1</v>
      </c>
      <c r="AW433" s="29" t="s">
        <v>3346</v>
      </c>
      <c r="AX433" s="29" t="s">
        <v>4034</v>
      </c>
      <c r="AY433" s="29" t="s">
        <v>3340</v>
      </c>
    </row>
    <row r="434" spans="1:51" ht="45" customHeight="1" x14ac:dyDescent="0.25">
      <c r="A434" s="29">
        <f t="shared" si="192"/>
        <v>432</v>
      </c>
      <c r="B434" s="9">
        <v>1</v>
      </c>
      <c r="C434" s="10" t="s">
        <v>58</v>
      </c>
      <c r="D434" s="10">
        <v>10</v>
      </c>
      <c r="E434" s="10"/>
      <c r="F434" s="10"/>
      <c r="G434" s="10">
        <v>1</v>
      </c>
      <c r="H434" s="11" t="s">
        <v>3222</v>
      </c>
      <c r="I434" s="10">
        <f t="shared" si="198"/>
        <v>1</v>
      </c>
      <c r="J434" s="10" t="str">
        <f t="shared" si="199"/>
        <v>rocuronium</v>
      </c>
      <c r="K434" s="12">
        <v>10</v>
      </c>
      <c r="L434" s="12" t="s">
        <v>35</v>
      </c>
      <c r="M434" s="12" t="s">
        <v>36</v>
      </c>
      <c r="N434" s="10">
        <f t="shared" si="200"/>
        <v>12</v>
      </c>
      <c r="O434" s="16">
        <f t="shared" si="201"/>
        <v>1</v>
      </c>
      <c r="P434" s="14">
        <v>0.83</v>
      </c>
      <c r="Q434" s="12" t="s">
        <v>3218</v>
      </c>
      <c r="R434" s="12" t="s">
        <v>89</v>
      </c>
      <c r="S434" s="12" t="s">
        <v>40</v>
      </c>
      <c r="T434" s="12">
        <v>1</v>
      </c>
      <c r="U434" s="12">
        <v>11</v>
      </c>
      <c r="V434" s="30">
        <v>1</v>
      </c>
      <c r="W434" s="31" t="s">
        <v>58</v>
      </c>
      <c r="X434" s="31">
        <v>10</v>
      </c>
      <c r="Y434" s="31" t="s">
        <v>35</v>
      </c>
      <c r="Z434" s="31" t="s">
        <v>36</v>
      </c>
      <c r="AA434" s="31">
        <v>12</v>
      </c>
      <c r="AB434" s="32">
        <v>1</v>
      </c>
      <c r="AC434" s="33">
        <v>0.83</v>
      </c>
      <c r="AD434" s="31" t="s">
        <v>3218</v>
      </c>
      <c r="AE434" s="31" t="s">
        <v>89</v>
      </c>
      <c r="AF434" s="31" t="s">
        <v>40</v>
      </c>
      <c r="AG434" s="31">
        <v>1</v>
      </c>
      <c r="AH434" s="31">
        <v>11</v>
      </c>
      <c r="AI434" s="29" t="b">
        <f t="shared" si="197"/>
        <v>1</v>
      </c>
      <c r="AJ434" s="29" t="b">
        <f t="shared" si="179"/>
        <v>1</v>
      </c>
      <c r="AK434" s="29" t="b">
        <f t="shared" si="180"/>
        <v>1</v>
      </c>
      <c r="AL434" s="29" t="b">
        <f t="shared" si="181"/>
        <v>1</v>
      </c>
      <c r="AM434" s="29" t="b">
        <f t="shared" si="182"/>
        <v>1</v>
      </c>
      <c r="AN434" s="29" t="b">
        <f t="shared" si="183"/>
        <v>1</v>
      </c>
      <c r="AO434" s="29" t="b">
        <f t="shared" si="184"/>
        <v>1</v>
      </c>
      <c r="AP434" s="29" t="b">
        <f t="shared" si="185"/>
        <v>1</v>
      </c>
      <c r="AQ434" s="29" t="b">
        <f t="shared" si="186"/>
        <v>1</v>
      </c>
      <c r="AR434" s="29" t="b">
        <f t="shared" si="187"/>
        <v>1</v>
      </c>
      <c r="AS434" s="29" t="b">
        <f t="shared" si="188"/>
        <v>1</v>
      </c>
      <c r="AT434" s="29" t="b">
        <f t="shared" si="189"/>
        <v>1</v>
      </c>
      <c r="AU434" s="29" t="b">
        <f t="shared" si="190"/>
        <v>1</v>
      </c>
      <c r="AV434" s="29" t="b">
        <f t="shared" si="191"/>
        <v>1</v>
      </c>
      <c r="AW434" s="29" t="s">
        <v>3347</v>
      </c>
      <c r="AX434" s="29" t="s">
        <v>4035</v>
      </c>
      <c r="AY434" s="29" t="s">
        <v>3340</v>
      </c>
    </row>
    <row r="435" spans="1:51" ht="45" customHeight="1" x14ac:dyDescent="0.25">
      <c r="A435" s="29">
        <f t="shared" si="192"/>
        <v>433</v>
      </c>
      <c r="B435" s="9">
        <v>1</v>
      </c>
      <c r="C435" s="10" t="s">
        <v>58</v>
      </c>
      <c r="D435" s="10">
        <v>10</v>
      </c>
      <c r="E435" s="10"/>
      <c r="F435" s="10">
        <v>24</v>
      </c>
      <c r="G435" s="10">
        <v>1</v>
      </c>
      <c r="H435" s="11" t="s">
        <v>3222</v>
      </c>
      <c r="I435" s="10">
        <f t="shared" si="198"/>
        <v>1</v>
      </c>
      <c r="J435" s="10" t="str">
        <f t="shared" si="199"/>
        <v>rocuronium</v>
      </c>
      <c r="K435" s="12">
        <v>10</v>
      </c>
      <c r="L435" s="12" t="s">
        <v>35</v>
      </c>
      <c r="M435" s="12" t="s">
        <v>36</v>
      </c>
      <c r="N435" s="10">
        <f t="shared" si="200"/>
        <v>24</v>
      </c>
      <c r="O435" s="16">
        <f t="shared" si="201"/>
        <v>1</v>
      </c>
      <c r="P435" s="14">
        <v>0.42</v>
      </c>
      <c r="Q435" s="12" t="s">
        <v>3218</v>
      </c>
      <c r="R435" s="12" t="s">
        <v>89</v>
      </c>
      <c r="S435" s="12" t="s">
        <v>38</v>
      </c>
      <c r="T435" s="12">
        <v>1</v>
      </c>
      <c r="U435" s="12">
        <v>23</v>
      </c>
      <c r="V435" s="30">
        <v>1</v>
      </c>
      <c r="W435" s="31" t="s">
        <v>58</v>
      </c>
      <c r="X435" s="31">
        <v>10</v>
      </c>
      <c r="Y435" s="31" t="s">
        <v>35</v>
      </c>
      <c r="Z435" s="31" t="s">
        <v>36</v>
      </c>
      <c r="AA435" s="31">
        <v>24</v>
      </c>
      <c r="AB435" s="32">
        <v>1</v>
      </c>
      <c r="AC435" s="33">
        <v>0.42</v>
      </c>
      <c r="AD435" s="31" t="s">
        <v>3218</v>
      </c>
      <c r="AE435" s="31" t="s">
        <v>89</v>
      </c>
      <c r="AF435" s="31" t="s">
        <v>38</v>
      </c>
      <c r="AG435" s="31">
        <v>1</v>
      </c>
      <c r="AH435" s="31">
        <v>23</v>
      </c>
      <c r="AI435" s="29" t="b">
        <f t="shared" si="197"/>
        <v>1</v>
      </c>
      <c r="AJ435" s="29" t="b">
        <f t="shared" si="179"/>
        <v>1</v>
      </c>
      <c r="AK435" s="29" t="b">
        <f t="shared" si="180"/>
        <v>1</v>
      </c>
      <c r="AL435" s="29" t="b">
        <f t="shared" si="181"/>
        <v>1</v>
      </c>
      <c r="AM435" s="29" t="b">
        <f t="shared" si="182"/>
        <v>1</v>
      </c>
      <c r="AN435" s="29" t="b">
        <f t="shared" si="183"/>
        <v>1</v>
      </c>
      <c r="AO435" s="29" t="b">
        <f t="shared" si="184"/>
        <v>1</v>
      </c>
      <c r="AP435" s="29" t="b">
        <f t="shared" si="185"/>
        <v>1</v>
      </c>
      <c r="AQ435" s="29" t="b">
        <f t="shared" si="186"/>
        <v>1</v>
      </c>
      <c r="AR435" s="29" t="b">
        <f t="shared" si="187"/>
        <v>1</v>
      </c>
      <c r="AS435" s="29" t="b">
        <f t="shared" si="188"/>
        <v>1</v>
      </c>
      <c r="AT435" s="29" t="b">
        <f t="shared" si="189"/>
        <v>1</v>
      </c>
      <c r="AU435" s="29" t="b">
        <f t="shared" si="190"/>
        <v>1</v>
      </c>
      <c r="AV435" s="29" t="b">
        <f t="shared" si="191"/>
        <v>1</v>
      </c>
      <c r="AW435" s="29" t="s">
        <v>3348</v>
      </c>
      <c r="AX435" s="29" t="s">
        <v>4036</v>
      </c>
      <c r="AY435" s="29" t="s">
        <v>3340</v>
      </c>
    </row>
    <row r="436" spans="1:51" ht="45" customHeight="1" x14ac:dyDescent="0.25">
      <c r="A436" s="29">
        <f t="shared" si="192"/>
        <v>434</v>
      </c>
      <c r="B436" s="9">
        <v>1</v>
      </c>
      <c r="C436" s="10" t="s">
        <v>58</v>
      </c>
      <c r="D436" s="10"/>
      <c r="E436" s="10" t="s">
        <v>20</v>
      </c>
      <c r="F436" s="10">
        <v>24</v>
      </c>
      <c r="G436" s="10"/>
      <c r="H436" s="11">
        <v>0.15</v>
      </c>
      <c r="I436" s="10">
        <f t="shared" si="198"/>
        <v>1</v>
      </c>
      <c r="J436" s="10" t="str">
        <f t="shared" si="199"/>
        <v>rocuronium</v>
      </c>
      <c r="K436" s="12">
        <v>3.6</v>
      </c>
      <c r="L436" s="12" t="s">
        <v>35</v>
      </c>
      <c r="M436" s="12" t="s">
        <v>20</v>
      </c>
      <c r="N436" s="10">
        <f t="shared" si="200"/>
        <v>24</v>
      </c>
      <c r="O436" s="16">
        <f t="shared" si="201"/>
        <v>0.5</v>
      </c>
      <c r="P436" s="14">
        <v>7.4999999999999997E-2</v>
      </c>
      <c r="Q436" s="12" t="s">
        <v>3218</v>
      </c>
      <c r="R436" s="12" t="s">
        <v>89</v>
      </c>
      <c r="S436" s="12" t="s">
        <v>39</v>
      </c>
      <c r="T436" s="12">
        <v>0.36</v>
      </c>
      <c r="U436" s="12">
        <v>23.64</v>
      </c>
      <c r="V436" s="30">
        <v>1</v>
      </c>
      <c r="W436" s="31" t="s">
        <v>58</v>
      </c>
      <c r="X436" s="31">
        <v>0.70000000000000007</v>
      </c>
      <c r="Y436" s="31" t="s">
        <v>35</v>
      </c>
      <c r="Z436" s="31" t="s">
        <v>20</v>
      </c>
      <c r="AA436" s="31">
        <v>24</v>
      </c>
      <c r="AB436" s="32">
        <v>0.5</v>
      </c>
      <c r="AC436" s="33">
        <v>1.4999999999999999E-2</v>
      </c>
      <c r="AD436" s="31" t="s">
        <v>3218</v>
      </c>
      <c r="AE436" s="31" t="s">
        <v>89</v>
      </c>
      <c r="AF436" s="31" t="s">
        <v>39</v>
      </c>
      <c r="AG436" s="31">
        <v>7.0000000000000007E-2</v>
      </c>
      <c r="AH436" s="31">
        <v>23.93</v>
      </c>
      <c r="AI436" s="29" t="b">
        <f t="shared" si="197"/>
        <v>0</v>
      </c>
      <c r="AJ436" s="29" t="b">
        <f t="shared" si="179"/>
        <v>1</v>
      </c>
      <c r="AK436" s="29" t="b">
        <f t="shared" si="180"/>
        <v>1</v>
      </c>
      <c r="AL436" s="29" t="b">
        <f t="shared" si="181"/>
        <v>0</v>
      </c>
      <c r="AM436" s="29" t="b">
        <f t="shared" si="182"/>
        <v>1</v>
      </c>
      <c r="AN436" s="29" t="b">
        <f t="shared" si="183"/>
        <v>1</v>
      </c>
      <c r="AO436" s="29" t="b">
        <f t="shared" si="184"/>
        <v>1</v>
      </c>
      <c r="AP436" s="29" t="b">
        <f t="shared" si="185"/>
        <v>1</v>
      </c>
      <c r="AQ436" s="29" t="b">
        <f t="shared" si="186"/>
        <v>0</v>
      </c>
      <c r="AR436" s="29" t="b">
        <f t="shared" si="187"/>
        <v>1</v>
      </c>
      <c r="AS436" s="29" t="b">
        <f t="shared" si="188"/>
        <v>1</v>
      </c>
      <c r="AT436" s="29" t="b">
        <f t="shared" si="189"/>
        <v>1</v>
      </c>
      <c r="AU436" s="29" t="b">
        <f t="shared" si="190"/>
        <v>0</v>
      </c>
      <c r="AV436" s="29" t="b">
        <f t="shared" si="191"/>
        <v>0</v>
      </c>
      <c r="AW436" s="29" t="s">
        <v>4037</v>
      </c>
      <c r="AX436" s="29" t="s">
        <v>4038</v>
      </c>
      <c r="AY436" s="29" t="s">
        <v>3340</v>
      </c>
    </row>
    <row r="437" spans="1:51" ht="45" customHeight="1" x14ac:dyDescent="0.25">
      <c r="A437" s="29">
        <f t="shared" si="192"/>
        <v>435</v>
      </c>
      <c r="B437" s="9">
        <v>1</v>
      </c>
      <c r="C437" s="10" t="s">
        <v>58</v>
      </c>
      <c r="D437" s="10"/>
      <c r="E437" s="10" t="s">
        <v>20</v>
      </c>
      <c r="F437" s="10"/>
      <c r="G437" s="10">
        <v>1</v>
      </c>
      <c r="H437" s="11">
        <v>0.6</v>
      </c>
      <c r="I437" s="10">
        <f t="shared" si="198"/>
        <v>1</v>
      </c>
      <c r="J437" s="10" t="str">
        <f t="shared" si="199"/>
        <v>rocuronium</v>
      </c>
      <c r="K437" s="12">
        <v>14</v>
      </c>
      <c r="L437" s="12" t="s">
        <v>35</v>
      </c>
      <c r="M437" s="12" t="s">
        <v>20</v>
      </c>
      <c r="N437" s="10">
        <f t="shared" si="200"/>
        <v>12</v>
      </c>
      <c r="O437" s="16">
        <f t="shared" si="201"/>
        <v>1</v>
      </c>
      <c r="P437" s="14">
        <v>1.2</v>
      </c>
      <c r="Q437" s="12" t="s">
        <v>3218</v>
      </c>
      <c r="R437" s="12" t="s">
        <v>89</v>
      </c>
      <c r="S437" s="12" t="s">
        <v>40</v>
      </c>
      <c r="T437" s="12">
        <v>1.4</v>
      </c>
      <c r="U437" s="12">
        <v>10.6</v>
      </c>
      <c r="V437" s="30">
        <v>1</v>
      </c>
      <c r="W437" s="31" t="s">
        <v>58</v>
      </c>
      <c r="X437" s="31">
        <v>0.70000000000000007</v>
      </c>
      <c r="Y437" s="31" t="s">
        <v>35</v>
      </c>
      <c r="Z437" s="31" t="s">
        <v>20</v>
      </c>
      <c r="AA437" s="31">
        <v>12</v>
      </c>
      <c r="AB437" s="32">
        <v>1</v>
      </c>
      <c r="AC437" s="33">
        <v>5.8000000000000003E-2</v>
      </c>
      <c r="AD437" s="31" t="s">
        <v>3218</v>
      </c>
      <c r="AE437" s="31" t="s">
        <v>89</v>
      </c>
      <c r="AF437" s="31" t="s">
        <v>40</v>
      </c>
      <c r="AG437" s="31">
        <v>7.0000000000000007E-2</v>
      </c>
      <c r="AH437" s="31">
        <v>11.93</v>
      </c>
      <c r="AI437" s="29" t="b">
        <f t="shared" si="197"/>
        <v>0</v>
      </c>
      <c r="AJ437" s="29" t="b">
        <f t="shared" si="179"/>
        <v>1</v>
      </c>
      <c r="AK437" s="29" t="b">
        <f t="shared" si="180"/>
        <v>1</v>
      </c>
      <c r="AL437" s="29" t="b">
        <f t="shared" si="181"/>
        <v>0</v>
      </c>
      <c r="AM437" s="29" t="b">
        <f t="shared" si="182"/>
        <v>1</v>
      </c>
      <c r="AN437" s="29" t="b">
        <f t="shared" si="183"/>
        <v>1</v>
      </c>
      <c r="AO437" s="29" t="b">
        <f t="shared" si="184"/>
        <v>1</v>
      </c>
      <c r="AP437" s="29" t="b">
        <f t="shared" si="185"/>
        <v>1</v>
      </c>
      <c r="AQ437" s="29" t="b">
        <f t="shared" si="186"/>
        <v>0</v>
      </c>
      <c r="AR437" s="29" t="b">
        <f t="shared" si="187"/>
        <v>1</v>
      </c>
      <c r="AS437" s="29" t="b">
        <f t="shared" si="188"/>
        <v>1</v>
      </c>
      <c r="AT437" s="29" t="b">
        <f t="shared" si="189"/>
        <v>1</v>
      </c>
      <c r="AU437" s="29" t="b">
        <f t="shared" si="190"/>
        <v>0</v>
      </c>
      <c r="AV437" s="29" t="b">
        <f t="shared" si="191"/>
        <v>0</v>
      </c>
      <c r="AW437" s="29" t="s">
        <v>4039</v>
      </c>
      <c r="AX437" s="29" t="s">
        <v>4040</v>
      </c>
      <c r="AY437" s="29" t="s">
        <v>3340</v>
      </c>
    </row>
    <row r="438" spans="1:51" ht="45" customHeight="1" x14ac:dyDescent="0.25">
      <c r="A438" s="29">
        <f t="shared" si="192"/>
        <v>436</v>
      </c>
      <c r="B438" s="9">
        <v>1</v>
      </c>
      <c r="C438" s="10" t="s">
        <v>58</v>
      </c>
      <c r="D438" s="10"/>
      <c r="E438" s="10" t="s">
        <v>20</v>
      </c>
      <c r="F438" s="10">
        <v>24</v>
      </c>
      <c r="G438" s="10">
        <v>1</v>
      </c>
      <c r="H438" s="11">
        <v>0.3</v>
      </c>
      <c r="I438" s="10">
        <f t="shared" si="198"/>
        <v>1</v>
      </c>
      <c r="J438" s="10" t="str">
        <f t="shared" si="199"/>
        <v>rocuronium</v>
      </c>
      <c r="K438" s="12">
        <v>7.2</v>
      </c>
      <c r="L438" s="12" t="s">
        <v>35</v>
      </c>
      <c r="M438" s="12" t="s">
        <v>20</v>
      </c>
      <c r="N438" s="10">
        <f t="shared" si="200"/>
        <v>24</v>
      </c>
      <c r="O438" s="16">
        <f t="shared" si="201"/>
        <v>1</v>
      </c>
      <c r="P438" s="14">
        <v>0.3</v>
      </c>
      <c r="Q438" s="12" t="s">
        <v>3218</v>
      </c>
      <c r="R438" s="12" t="s">
        <v>89</v>
      </c>
      <c r="S438" s="12" t="s">
        <v>38</v>
      </c>
      <c r="T438" s="12">
        <v>0.72</v>
      </c>
      <c r="U438" s="12">
        <v>23.28</v>
      </c>
      <c r="V438" s="30">
        <v>1</v>
      </c>
      <c r="W438" s="31" t="s">
        <v>58</v>
      </c>
      <c r="X438" s="31">
        <v>0.70000000000000007</v>
      </c>
      <c r="Y438" s="31" t="s">
        <v>35</v>
      </c>
      <c r="Z438" s="31" t="s">
        <v>20</v>
      </c>
      <c r="AA438" s="31">
        <v>24</v>
      </c>
      <c r="AB438" s="32">
        <v>1</v>
      </c>
      <c r="AC438" s="33">
        <v>2.9000000000000001E-2</v>
      </c>
      <c r="AD438" s="31" t="s">
        <v>3218</v>
      </c>
      <c r="AE438" s="31" t="s">
        <v>89</v>
      </c>
      <c r="AF438" s="31" t="s">
        <v>38</v>
      </c>
      <c r="AG438" s="31">
        <v>7.0000000000000007E-2</v>
      </c>
      <c r="AH438" s="31">
        <v>23.93</v>
      </c>
      <c r="AI438" s="29" t="b">
        <f t="shared" si="197"/>
        <v>0</v>
      </c>
      <c r="AJ438" s="29" t="b">
        <f t="shared" si="179"/>
        <v>1</v>
      </c>
      <c r="AK438" s="29" t="b">
        <f t="shared" si="180"/>
        <v>1</v>
      </c>
      <c r="AL438" s="29" t="b">
        <f t="shared" si="181"/>
        <v>0</v>
      </c>
      <c r="AM438" s="29" t="b">
        <f t="shared" si="182"/>
        <v>1</v>
      </c>
      <c r="AN438" s="29" t="b">
        <f t="shared" si="183"/>
        <v>1</v>
      </c>
      <c r="AO438" s="29" t="b">
        <f t="shared" si="184"/>
        <v>1</v>
      </c>
      <c r="AP438" s="29" t="b">
        <f t="shared" si="185"/>
        <v>1</v>
      </c>
      <c r="AQ438" s="29" t="b">
        <f t="shared" si="186"/>
        <v>0</v>
      </c>
      <c r="AR438" s="29" t="b">
        <f t="shared" si="187"/>
        <v>1</v>
      </c>
      <c r="AS438" s="29" t="b">
        <f t="shared" si="188"/>
        <v>1</v>
      </c>
      <c r="AT438" s="29" t="b">
        <f t="shared" si="189"/>
        <v>1</v>
      </c>
      <c r="AU438" s="29" t="b">
        <f t="shared" si="190"/>
        <v>0</v>
      </c>
      <c r="AV438" s="29" t="b">
        <f t="shared" si="191"/>
        <v>0</v>
      </c>
      <c r="AW438" s="29" t="s">
        <v>4041</v>
      </c>
      <c r="AX438" s="29" t="s">
        <v>4042</v>
      </c>
      <c r="AY438" s="29" t="s">
        <v>3340</v>
      </c>
    </row>
    <row r="439" spans="1:51" ht="45" customHeight="1" x14ac:dyDescent="0.25">
      <c r="A439" s="29">
        <f t="shared" si="192"/>
        <v>437</v>
      </c>
      <c r="B439" s="9">
        <v>1</v>
      </c>
      <c r="C439" s="10" t="s">
        <v>58</v>
      </c>
      <c r="D439" s="10"/>
      <c r="E439" s="10"/>
      <c r="F439" s="10">
        <v>24</v>
      </c>
      <c r="G439" s="10">
        <v>1</v>
      </c>
      <c r="H439" s="11">
        <v>0.3</v>
      </c>
      <c r="I439" s="10">
        <f t="shared" si="198"/>
        <v>1</v>
      </c>
      <c r="J439" s="10" t="str">
        <f t="shared" si="199"/>
        <v>rocuronium</v>
      </c>
      <c r="K439" s="12">
        <v>7.2</v>
      </c>
      <c r="L439" s="12" t="s">
        <v>35</v>
      </c>
      <c r="M439" s="12" t="s">
        <v>36</v>
      </c>
      <c r="N439" s="10">
        <f t="shared" si="200"/>
        <v>24</v>
      </c>
      <c r="O439" s="16">
        <f t="shared" si="201"/>
        <v>1</v>
      </c>
      <c r="P439" s="14">
        <v>0.3</v>
      </c>
      <c r="Q439" s="12" t="s">
        <v>3218</v>
      </c>
      <c r="R439" s="12" t="s">
        <v>89</v>
      </c>
      <c r="S439" s="12" t="s">
        <v>38</v>
      </c>
      <c r="T439" s="12">
        <v>0.72</v>
      </c>
      <c r="U439" s="12">
        <v>23.28</v>
      </c>
      <c r="V439" s="30">
        <v>1</v>
      </c>
      <c r="W439" s="31" t="s">
        <v>58</v>
      </c>
      <c r="X439" s="31">
        <v>0.70000000000000007</v>
      </c>
      <c r="Y439" s="31" t="s">
        <v>35</v>
      </c>
      <c r="Z439" s="31" t="s">
        <v>36</v>
      </c>
      <c r="AA439" s="31">
        <v>24</v>
      </c>
      <c r="AB439" s="32">
        <v>1</v>
      </c>
      <c r="AC439" s="33">
        <v>2.9000000000000001E-2</v>
      </c>
      <c r="AD439" s="31" t="s">
        <v>3218</v>
      </c>
      <c r="AE439" s="31" t="s">
        <v>89</v>
      </c>
      <c r="AF439" s="31" t="s">
        <v>38</v>
      </c>
      <c r="AG439" s="31">
        <v>7.0000000000000007E-2</v>
      </c>
      <c r="AH439" s="31">
        <v>23.93</v>
      </c>
      <c r="AI439" s="29" t="b">
        <f t="shared" si="197"/>
        <v>0</v>
      </c>
      <c r="AJ439" s="29" t="b">
        <f t="shared" si="179"/>
        <v>1</v>
      </c>
      <c r="AK439" s="29" t="b">
        <f t="shared" si="180"/>
        <v>1</v>
      </c>
      <c r="AL439" s="29" t="b">
        <f t="shared" si="181"/>
        <v>0</v>
      </c>
      <c r="AM439" s="29" t="b">
        <f t="shared" si="182"/>
        <v>1</v>
      </c>
      <c r="AN439" s="29" t="b">
        <f t="shared" si="183"/>
        <v>1</v>
      </c>
      <c r="AO439" s="29" t="b">
        <f t="shared" si="184"/>
        <v>1</v>
      </c>
      <c r="AP439" s="29" t="b">
        <f t="shared" si="185"/>
        <v>1</v>
      </c>
      <c r="AQ439" s="29" t="b">
        <f t="shared" si="186"/>
        <v>0</v>
      </c>
      <c r="AR439" s="29" t="b">
        <f t="shared" si="187"/>
        <v>1</v>
      </c>
      <c r="AS439" s="29" t="b">
        <f t="shared" si="188"/>
        <v>1</v>
      </c>
      <c r="AT439" s="29" t="b">
        <f t="shared" si="189"/>
        <v>1</v>
      </c>
      <c r="AU439" s="29" t="b">
        <f t="shared" si="190"/>
        <v>0</v>
      </c>
      <c r="AV439" s="29" t="b">
        <f t="shared" si="191"/>
        <v>0</v>
      </c>
      <c r="AW439" s="29" t="s">
        <v>4043</v>
      </c>
      <c r="AX439" s="29" t="s">
        <v>4044</v>
      </c>
      <c r="AY439" s="29" t="s">
        <v>3340</v>
      </c>
    </row>
    <row r="440" spans="1:51" ht="45" customHeight="1" x14ac:dyDescent="0.25">
      <c r="A440" s="29">
        <f t="shared" si="192"/>
        <v>438</v>
      </c>
      <c r="B440" s="9">
        <v>0.5</v>
      </c>
      <c r="C440" s="10" t="s">
        <v>58</v>
      </c>
      <c r="D440" s="10"/>
      <c r="E440" s="10"/>
      <c r="F440" s="10"/>
      <c r="G440" s="10"/>
      <c r="H440" s="11">
        <v>0.3</v>
      </c>
      <c r="I440" s="10">
        <f t="shared" si="198"/>
        <v>0.5</v>
      </c>
      <c r="J440" s="10" t="str">
        <f t="shared" si="199"/>
        <v>rocuronium</v>
      </c>
      <c r="K440" s="12">
        <v>3.6</v>
      </c>
      <c r="L440" s="12" t="s">
        <v>35</v>
      </c>
      <c r="M440" s="12" t="s">
        <v>36</v>
      </c>
      <c r="N440" s="10">
        <f t="shared" si="200"/>
        <v>12</v>
      </c>
      <c r="O440" s="16">
        <f t="shared" si="201"/>
        <v>0.5</v>
      </c>
      <c r="P440" s="14">
        <v>0.3</v>
      </c>
      <c r="Q440" s="12" t="s">
        <v>3218</v>
      </c>
      <c r="R440" s="12" t="s">
        <v>89</v>
      </c>
      <c r="S440" s="12" t="s">
        <v>38</v>
      </c>
      <c r="T440" s="12">
        <v>0.36</v>
      </c>
      <c r="U440" s="12">
        <v>11.64</v>
      </c>
      <c r="V440" s="30">
        <v>0.5</v>
      </c>
      <c r="W440" s="31" t="s">
        <v>58</v>
      </c>
      <c r="X440" s="31">
        <v>0.4</v>
      </c>
      <c r="Y440" s="31" t="s">
        <v>35</v>
      </c>
      <c r="Z440" s="31" t="s">
        <v>36</v>
      </c>
      <c r="AA440" s="31">
        <v>12</v>
      </c>
      <c r="AB440" s="32">
        <v>0.5</v>
      </c>
      <c r="AC440" s="33">
        <v>3.3000000000000002E-2</v>
      </c>
      <c r="AD440" s="31" t="s">
        <v>3218</v>
      </c>
      <c r="AE440" s="31" t="s">
        <v>89</v>
      </c>
      <c r="AF440" s="31" t="s">
        <v>38</v>
      </c>
      <c r="AG440" s="31">
        <v>0.04</v>
      </c>
      <c r="AH440" s="31">
        <v>11.96</v>
      </c>
      <c r="AI440" s="29" t="b">
        <f t="shared" si="197"/>
        <v>0</v>
      </c>
      <c r="AJ440" s="29" t="b">
        <f t="shared" si="179"/>
        <v>1</v>
      </c>
      <c r="AK440" s="29" t="b">
        <f t="shared" si="180"/>
        <v>1</v>
      </c>
      <c r="AL440" s="29" t="b">
        <f t="shared" si="181"/>
        <v>0</v>
      </c>
      <c r="AM440" s="29" t="b">
        <f t="shared" si="182"/>
        <v>1</v>
      </c>
      <c r="AN440" s="29" t="b">
        <f t="shared" si="183"/>
        <v>1</v>
      </c>
      <c r="AO440" s="29" t="b">
        <f t="shared" si="184"/>
        <v>1</v>
      </c>
      <c r="AP440" s="29" t="b">
        <f t="shared" si="185"/>
        <v>1</v>
      </c>
      <c r="AQ440" s="29" t="b">
        <f t="shared" si="186"/>
        <v>0</v>
      </c>
      <c r="AR440" s="29" t="b">
        <f t="shared" si="187"/>
        <v>1</v>
      </c>
      <c r="AS440" s="29" t="b">
        <f t="shared" si="188"/>
        <v>1</v>
      </c>
      <c r="AT440" s="29" t="b">
        <f t="shared" si="189"/>
        <v>1</v>
      </c>
      <c r="AU440" s="29" t="b">
        <f t="shared" si="190"/>
        <v>0</v>
      </c>
      <c r="AV440" s="29" t="b">
        <f t="shared" si="191"/>
        <v>0</v>
      </c>
      <c r="AW440" s="29" t="s">
        <v>4045</v>
      </c>
      <c r="AX440" s="29" t="s">
        <v>4046</v>
      </c>
      <c r="AY440" s="29" t="s">
        <v>4047</v>
      </c>
    </row>
    <row r="441" spans="1:51" ht="45" customHeight="1" x14ac:dyDescent="0.25">
      <c r="A441" s="29">
        <f t="shared" si="192"/>
        <v>439</v>
      </c>
      <c r="B441" s="9">
        <v>5</v>
      </c>
      <c r="C441" s="10" t="s">
        <v>58</v>
      </c>
      <c r="D441" s="10"/>
      <c r="E441" s="10"/>
      <c r="F441" s="10"/>
      <c r="G441" s="10"/>
      <c r="H441" s="11">
        <v>0.3</v>
      </c>
      <c r="I441" s="10">
        <f t="shared" si="198"/>
        <v>5</v>
      </c>
      <c r="J441" s="10" t="str">
        <f t="shared" si="199"/>
        <v>rocuronium</v>
      </c>
      <c r="K441" s="12">
        <v>36</v>
      </c>
      <c r="L441" s="12" t="s">
        <v>35</v>
      </c>
      <c r="M441" s="12" t="s">
        <v>36</v>
      </c>
      <c r="N441" s="10">
        <f t="shared" si="200"/>
        <v>12</v>
      </c>
      <c r="O441" s="16">
        <f t="shared" si="201"/>
        <v>0.5</v>
      </c>
      <c r="P441" s="14">
        <v>0.3</v>
      </c>
      <c r="Q441" s="12" t="s">
        <v>3218</v>
      </c>
      <c r="R441" s="12" t="s">
        <v>89</v>
      </c>
      <c r="S441" s="12" t="s">
        <v>38</v>
      </c>
      <c r="T441" s="12">
        <v>3.6</v>
      </c>
      <c r="U441" s="12">
        <v>8.4</v>
      </c>
      <c r="V441" s="30">
        <v>5</v>
      </c>
      <c r="W441" s="31" t="s">
        <v>58</v>
      </c>
      <c r="X441" s="31">
        <v>4</v>
      </c>
      <c r="Y441" s="31" t="s">
        <v>35</v>
      </c>
      <c r="Z441" s="31" t="s">
        <v>36</v>
      </c>
      <c r="AA441" s="31">
        <v>12</v>
      </c>
      <c r="AB441" s="32">
        <v>0.5</v>
      </c>
      <c r="AC441" s="33">
        <v>3.3000000000000002E-2</v>
      </c>
      <c r="AD441" s="31" t="s">
        <v>3218</v>
      </c>
      <c r="AE441" s="31" t="s">
        <v>89</v>
      </c>
      <c r="AF441" s="31" t="s">
        <v>38</v>
      </c>
      <c r="AG441" s="31">
        <v>0.4</v>
      </c>
      <c r="AH441" s="31">
        <v>11.6</v>
      </c>
      <c r="AI441" s="29" t="b">
        <f t="shared" si="197"/>
        <v>0</v>
      </c>
      <c r="AJ441" s="29" t="b">
        <f t="shared" si="179"/>
        <v>1</v>
      </c>
      <c r="AK441" s="29" t="b">
        <f t="shared" si="180"/>
        <v>1</v>
      </c>
      <c r="AL441" s="29" t="b">
        <f t="shared" si="181"/>
        <v>0</v>
      </c>
      <c r="AM441" s="29" t="b">
        <f t="shared" si="182"/>
        <v>1</v>
      </c>
      <c r="AN441" s="29" t="b">
        <f t="shared" si="183"/>
        <v>1</v>
      </c>
      <c r="AO441" s="29" t="b">
        <f t="shared" si="184"/>
        <v>1</v>
      </c>
      <c r="AP441" s="29" t="b">
        <f t="shared" si="185"/>
        <v>1</v>
      </c>
      <c r="AQ441" s="29" t="b">
        <f t="shared" si="186"/>
        <v>0</v>
      </c>
      <c r="AR441" s="29" t="b">
        <f t="shared" si="187"/>
        <v>1</v>
      </c>
      <c r="AS441" s="29" t="b">
        <f t="shared" si="188"/>
        <v>1</v>
      </c>
      <c r="AT441" s="29" t="b">
        <f t="shared" si="189"/>
        <v>1</v>
      </c>
      <c r="AU441" s="29" t="b">
        <f t="shared" si="190"/>
        <v>0</v>
      </c>
      <c r="AV441" s="29" t="b">
        <f t="shared" si="191"/>
        <v>0</v>
      </c>
      <c r="AW441" s="29" t="s">
        <v>4048</v>
      </c>
      <c r="AX441" s="29" t="s">
        <v>4049</v>
      </c>
      <c r="AY441" s="29" t="s">
        <v>3340</v>
      </c>
    </row>
    <row r="442" spans="1:51" ht="45" customHeight="1" x14ac:dyDescent="0.25">
      <c r="A442" s="29">
        <f t="shared" si="192"/>
        <v>440</v>
      </c>
      <c r="B442" s="9">
        <v>0.5</v>
      </c>
      <c r="C442" s="10" t="s">
        <v>58</v>
      </c>
      <c r="D442" s="10">
        <v>3.6</v>
      </c>
      <c r="E442" s="10"/>
      <c r="F442" s="10"/>
      <c r="G442" s="10"/>
      <c r="H442" s="11" t="s">
        <v>3222</v>
      </c>
      <c r="I442" s="10">
        <f t="shared" si="198"/>
        <v>0.5</v>
      </c>
      <c r="J442" s="10" t="str">
        <f t="shared" si="199"/>
        <v>rocuronium</v>
      </c>
      <c r="K442" s="12">
        <v>3.6</v>
      </c>
      <c r="L442" s="12" t="s">
        <v>35</v>
      </c>
      <c r="M442" s="12" t="s">
        <v>36</v>
      </c>
      <c r="N442" s="10">
        <f t="shared" si="200"/>
        <v>12</v>
      </c>
      <c r="O442" s="16">
        <f t="shared" si="201"/>
        <v>0.5</v>
      </c>
      <c r="P442" s="14">
        <v>0.3</v>
      </c>
      <c r="Q442" s="12" t="s">
        <v>3218</v>
      </c>
      <c r="R442" s="12" t="s">
        <v>89</v>
      </c>
      <c r="S442" s="12" t="s">
        <v>38</v>
      </c>
      <c r="T442" s="12">
        <v>0.36</v>
      </c>
      <c r="U442" s="12">
        <v>11.64</v>
      </c>
      <c r="V442" s="30">
        <v>0.5</v>
      </c>
      <c r="W442" s="31" t="s">
        <v>58</v>
      </c>
      <c r="X442" s="31">
        <v>4</v>
      </c>
      <c r="Y442" s="31" t="s">
        <v>35</v>
      </c>
      <c r="Z442" s="31" t="s">
        <v>36</v>
      </c>
      <c r="AA442" s="31">
        <v>12</v>
      </c>
      <c r="AB442" s="32">
        <v>0.5</v>
      </c>
      <c r="AC442" s="33">
        <v>0.33</v>
      </c>
      <c r="AD442" s="31" t="s">
        <v>3218</v>
      </c>
      <c r="AE442" s="31" t="s">
        <v>89</v>
      </c>
      <c r="AF442" s="31" t="s">
        <v>38</v>
      </c>
      <c r="AG442" s="31">
        <v>0.4</v>
      </c>
      <c r="AH442" s="31">
        <v>11.6</v>
      </c>
      <c r="AI442" s="29" t="b">
        <f t="shared" si="197"/>
        <v>0</v>
      </c>
      <c r="AJ442" s="29" t="b">
        <f t="shared" si="179"/>
        <v>1</v>
      </c>
      <c r="AK442" s="29" t="b">
        <f t="shared" si="180"/>
        <v>1</v>
      </c>
      <c r="AL442" s="29" t="b">
        <f t="shared" si="181"/>
        <v>0</v>
      </c>
      <c r="AM442" s="29" t="b">
        <f t="shared" si="182"/>
        <v>1</v>
      </c>
      <c r="AN442" s="29" t="b">
        <f t="shared" si="183"/>
        <v>1</v>
      </c>
      <c r="AO442" s="29" t="b">
        <f t="shared" si="184"/>
        <v>1</v>
      </c>
      <c r="AP442" s="29" t="b">
        <f t="shared" si="185"/>
        <v>1</v>
      </c>
      <c r="AQ442" s="29" t="b">
        <f t="shared" si="186"/>
        <v>0</v>
      </c>
      <c r="AR442" s="29" t="b">
        <f t="shared" si="187"/>
        <v>1</v>
      </c>
      <c r="AS442" s="29" t="b">
        <f t="shared" si="188"/>
        <v>1</v>
      </c>
      <c r="AT442" s="29" t="b">
        <f t="shared" si="189"/>
        <v>1</v>
      </c>
      <c r="AU442" s="29" t="b">
        <f t="shared" si="190"/>
        <v>0</v>
      </c>
      <c r="AV442" s="29" t="b">
        <f t="shared" si="191"/>
        <v>0</v>
      </c>
      <c r="AW442" s="29" t="s">
        <v>3489</v>
      </c>
      <c r="AX442" s="29" t="s">
        <v>4050</v>
      </c>
      <c r="AY442" s="29" t="s">
        <v>3340</v>
      </c>
    </row>
    <row r="443" spans="1:51" ht="45" customHeight="1" x14ac:dyDescent="0.25">
      <c r="A443" s="29">
        <f t="shared" si="192"/>
        <v>441</v>
      </c>
      <c r="B443" s="9">
        <v>5</v>
      </c>
      <c r="C443" s="10" t="s">
        <v>58</v>
      </c>
      <c r="D443" s="10">
        <v>264</v>
      </c>
      <c r="E443" s="10"/>
      <c r="F443" s="10"/>
      <c r="G443" s="10"/>
      <c r="H443" s="11" t="s">
        <v>3222</v>
      </c>
      <c r="I443" s="10">
        <f t="shared" si="198"/>
        <v>5</v>
      </c>
      <c r="J443" s="10" t="str">
        <f t="shared" si="199"/>
        <v>rocuronium</v>
      </c>
      <c r="K443" s="12">
        <v>264</v>
      </c>
      <c r="L443" s="12" t="s">
        <v>35</v>
      </c>
      <c r="M443" s="12" t="s">
        <v>36</v>
      </c>
      <c r="N443" s="10">
        <f t="shared" si="200"/>
        <v>12</v>
      </c>
      <c r="O443" s="16">
        <f t="shared" si="201"/>
        <v>0.5</v>
      </c>
      <c r="P443" s="14">
        <v>2.2000000000000002</v>
      </c>
      <c r="Q443" s="12" t="s">
        <v>3218</v>
      </c>
      <c r="R443" s="12" t="s">
        <v>89</v>
      </c>
      <c r="S443" s="12" t="s">
        <v>38</v>
      </c>
      <c r="T443" s="12">
        <v>26.4</v>
      </c>
      <c r="U443" s="12">
        <v>-14.399999999999999</v>
      </c>
      <c r="V443" s="30">
        <v>5</v>
      </c>
      <c r="W443" s="31" t="s">
        <v>58</v>
      </c>
      <c r="X443" s="31">
        <v>120</v>
      </c>
      <c r="Y443" s="31" t="s">
        <v>35</v>
      </c>
      <c r="Z443" s="31" t="s">
        <v>36</v>
      </c>
      <c r="AA443" s="31">
        <v>12</v>
      </c>
      <c r="AB443" s="32">
        <v>0.5</v>
      </c>
      <c r="AC443" s="33">
        <v>1</v>
      </c>
      <c r="AD443" s="31" t="s">
        <v>3218</v>
      </c>
      <c r="AE443" s="31" t="s">
        <v>89</v>
      </c>
      <c r="AF443" s="31" t="s">
        <v>38</v>
      </c>
      <c r="AG443" s="31">
        <v>12</v>
      </c>
      <c r="AH443" s="31">
        <v>0</v>
      </c>
      <c r="AI443" s="29" t="b">
        <f t="shared" si="197"/>
        <v>0</v>
      </c>
      <c r="AJ443" s="29" t="b">
        <f t="shared" si="179"/>
        <v>1</v>
      </c>
      <c r="AK443" s="29" t="b">
        <f t="shared" si="180"/>
        <v>1</v>
      </c>
      <c r="AL443" s="29" t="b">
        <f t="shared" si="181"/>
        <v>0</v>
      </c>
      <c r="AM443" s="29" t="b">
        <f t="shared" si="182"/>
        <v>1</v>
      </c>
      <c r="AN443" s="29" t="b">
        <f t="shared" si="183"/>
        <v>1</v>
      </c>
      <c r="AO443" s="29" t="b">
        <f t="shared" si="184"/>
        <v>1</v>
      </c>
      <c r="AP443" s="29" t="b">
        <f t="shared" si="185"/>
        <v>1</v>
      </c>
      <c r="AQ443" s="29" t="b">
        <f t="shared" si="186"/>
        <v>0</v>
      </c>
      <c r="AR443" s="29" t="b">
        <f t="shared" si="187"/>
        <v>1</v>
      </c>
      <c r="AS443" s="29" t="b">
        <f t="shared" si="188"/>
        <v>1</v>
      </c>
      <c r="AT443" s="29" t="b">
        <f t="shared" si="189"/>
        <v>1</v>
      </c>
      <c r="AU443" s="29" t="b">
        <f t="shared" si="190"/>
        <v>0</v>
      </c>
      <c r="AV443" s="29" t="b">
        <f t="shared" si="191"/>
        <v>0</v>
      </c>
      <c r="AW443" s="29" t="s">
        <v>3490</v>
      </c>
      <c r="AX443" s="29" t="s">
        <v>4051</v>
      </c>
      <c r="AY443" s="29" t="s">
        <v>3340</v>
      </c>
    </row>
    <row r="444" spans="1:51" ht="45" customHeight="1" x14ac:dyDescent="0.25">
      <c r="A444" s="29">
        <f t="shared" si="192"/>
        <v>442</v>
      </c>
      <c r="B444" s="9">
        <v>1</v>
      </c>
      <c r="C444" s="10" t="s">
        <v>59</v>
      </c>
      <c r="D444" s="10"/>
      <c r="E444" s="10"/>
      <c r="F444" s="10"/>
      <c r="G444" s="10"/>
      <c r="H444" s="11">
        <v>1</v>
      </c>
      <c r="I444" s="10">
        <f t="shared" si="198"/>
        <v>1</v>
      </c>
      <c r="J444" s="10" t="str">
        <f t="shared" si="199"/>
        <v>sufentanil/bupivac EPIDURAAL</v>
      </c>
      <c r="K444" s="10">
        <f>IF(D444="",1,D444)</f>
        <v>1</v>
      </c>
      <c r="L444" s="12" t="s">
        <v>62</v>
      </c>
      <c r="M444" s="10" t="str">
        <f>IF(E444="","NaCl 0,9%",E444)</f>
        <v>NaCl 0,9%</v>
      </c>
      <c r="N444" s="10">
        <f t="shared" ref="N444:N463" si="202">IF(F444="",24,F444)</f>
        <v>24</v>
      </c>
      <c r="O444" s="16">
        <f t="shared" ref="O444:O463" si="203">IF(G444="",1,G444)</f>
        <v>1</v>
      </c>
      <c r="P444" s="17">
        <v>1</v>
      </c>
      <c r="Q444" s="12" t="s">
        <v>3216</v>
      </c>
      <c r="R444" s="12" t="s">
        <v>3211</v>
      </c>
      <c r="S444" s="12" t="s">
        <v>38</v>
      </c>
      <c r="T444" s="15">
        <f t="shared" ref="T444:T463" si="204">K444/1</f>
        <v>1</v>
      </c>
      <c r="U444" s="12">
        <v>23</v>
      </c>
      <c r="V444" s="30">
        <v>1</v>
      </c>
      <c r="W444" s="31" t="s">
        <v>59</v>
      </c>
      <c r="X444" s="31">
        <v>0</v>
      </c>
      <c r="Y444" s="31" t="s">
        <v>62</v>
      </c>
      <c r="Z444" s="31" t="s">
        <v>63</v>
      </c>
      <c r="AA444" s="31">
        <v>24</v>
      </c>
      <c r="AB444" s="32">
        <v>1</v>
      </c>
      <c r="AC444" s="33">
        <v>1</v>
      </c>
      <c r="AD444" s="31" t="s">
        <v>3216</v>
      </c>
      <c r="AE444" s="31" t="s">
        <v>3565</v>
      </c>
      <c r="AF444" s="31" t="s">
        <v>38</v>
      </c>
      <c r="AG444" s="31">
        <v>0</v>
      </c>
      <c r="AH444" s="31">
        <v>24</v>
      </c>
      <c r="AI444" s="29" t="b">
        <f t="shared" si="197"/>
        <v>0</v>
      </c>
      <c r="AJ444" s="29" t="b">
        <f t="shared" si="179"/>
        <v>1</v>
      </c>
      <c r="AK444" s="29" t="b">
        <f t="shared" si="180"/>
        <v>1</v>
      </c>
      <c r="AL444" s="29" t="b">
        <f t="shared" si="181"/>
        <v>0</v>
      </c>
      <c r="AM444" s="29" t="b">
        <f t="shared" si="182"/>
        <v>1</v>
      </c>
      <c r="AN444" s="29" t="b">
        <f t="shared" si="183"/>
        <v>1</v>
      </c>
      <c r="AO444" s="29" t="b">
        <f t="shared" si="184"/>
        <v>1</v>
      </c>
      <c r="AP444" s="29" t="b">
        <f t="shared" si="185"/>
        <v>1</v>
      </c>
      <c r="AQ444" s="29" t="b">
        <f t="shared" si="186"/>
        <v>1</v>
      </c>
      <c r="AR444" s="29" t="b">
        <f t="shared" si="187"/>
        <v>1</v>
      </c>
      <c r="AS444" s="29" t="b">
        <f t="shared" si="188"/>
        <v>0</v>
      </c>
      <c r="AT444" s="29" t="b">
        <f t="shared" si="189"/>
        <v>1</v>
      </c>
      <c r="AU444" s="29" t="b">
        <f t="shared" si="190"/>
        <v>0</v>
      </c>
      <c r="AV444" s="29" t="b">
        <f t="shared" si="191"/>
        <v>0</v>
      </c>
      <c r="AW444" s="29" t="s">
        <v>3445</v>
      </c>
      <c r="AX444" s="29" t="s">
        <v>4052</v>
      </c>
      <c r="AY444" s="29" t="s">
        <v>3446</v>
      </c>
    </row>
    <row r="445" spans="1:51" ht="45" customHeight="1" x14ac:dyDescent="0.25">
      <c r="A445" s="29">
        <f t="shared" si="192"/>
        <v>443</v>
      </c>
      <c r="B445" s="9">
        <v>1</v>
      </c>
      <c r="C445" s="10" t="s">
        <v>59</v>
      </c>
      <c r="D445" s="10">
        <v>2</v>
      </c>
      <c r="E445" s="10"/>
      <c r="F445" s="10"/>
      <c r="G445" s="10"/>
      <c r="H445" s="11" t="s">
        <v>3222</v>
      </c>
      <c r="I445" s="10">
        <f t="shared" si="198"/>
        <v>1</v>
      </c>
      <c r="J445" s="10" t="str">
        <f t="shared" si="199"/>
        <v>sufentanil/bupivac EPIDURAAL</v>
      </c>
      <c r="K445" s="10">
        <f t="shared" ref="K445:K463" si="205">IF(D445="",1,D445)</f>
        <v>2</v>
      </c>
      <c r="L445" s="12" t="s">
        <v>62</v>
      </c>
      <c r="M445" s="10" t="str">
        <f t="shared" ref="M445:M463" si="206">IF(E445="","NaCl 0,9%",E445)</f>
        <v>NaCl 0,9%</v>
      </c>
      <c r="N445" s="10">
        <f t="shared" si="202"/>
        <v>24</v>
      </c>
      <c r="O445" s="16">
        <f t="shared" si="203"/>
        <v>1</v>
      </c>
      <c r="P445" s="17">
        <v>2</v>
      </c>
      <c r="Q445" s="12" t="s">
        <v>3216</v>
      </c>
      <c r="R445" s="12" t="s">
        <v>3211</v>
      </c>
      <c r="S445" s="12" t="s">
        <v>38</v>
      </c>
      <c r="T445" s="15">
        <f t="shared" si="204"/>
        <v>2</v>
      </c>
      <c r="U445" s="12">
        <v>22</v>
      </c>
      <c r="V445" s="30">
        <v>1</v>
      </c>
      <c r="W445" s="31" t="s">
        <v>59</v>
      </c>
      <c r="X445" s="31">
        <v>2</v>
      </c>
      <c r="Y445" s="31" t="s">
        <v>62</v>
      </c>
      <c r="Z445" s="31" t="s">
        <v>63</v>
      </c>
      <c r="AA445" s="31">
        <v>24</v>
      </c>
      <c r="AB445" s="32">
        <v>1</v>
      </c>
      <c r="AC445" s="33">
        <v>1</v>
      </c>
      <c r="AD445" s="31" t="s">
        <v>3216</v>
      </c>
      <c r="AE445" s="31" t="s">
        <v>3565</v>
      </c>
      <c r="AF445" s="31" t="s">
        <v>38</v>
      </c>
      <c r="AG445" s="31">
        <v>2</v>
      </c>
      <c r="AH445" s="31">
        <v>22</v>
      </c>
      <c r="AI445" s="29" t="b">
        <f t="shared" si="197"/>
        <v>0</v>
      </c>
      <c r="AJ445" s="29" t="b">
        <f t="shared" si="179"/>
        <v>1</v>
      </c>
      <c r="AK445" s="29" t="b">
        <f t="shared" si="180"/>
        <v>1</v>
      </c>
      <c r="AL445" s="29" t="b">
        <f t="shared" si="181"/>
        <v>1</v>
      </c>
      <c r="AM445" s="29" t="b">
        <f t="shared" si="182"/>
        <v>1</v>
      </c>
      <c r="AN445" s="29" t="b">
        <f t="shared" si="183"/>
        <v>1</v>
      </c>
      <c r="AO445" s="29" t="b">
        <f t="shared" si="184"/>
        <v>1</v>
      </c>
      <c r="AP445" s="29" t="b">
        <f t="shared" si="185"/>
        <v>1</v>
      </c>
      <c r="AQ445" s="29" t="b">
        <f t="shared" si="186"/>
        <v>0</v>
      </c>
      <c r="AR445" s="29" t="b">
        <f t="shared" si="187"/>
        <v>1</v>
      </c>
      <c r="AS445" s="29" t="b">
        <f t="shared" si="188"/>
        <v>0</v>
      </c>
      <c r="AT445" s="29" t="b">
        <f t="shared" si="189"/>
        <v>1</v>
      </c>
      <c r="AU445" s="29" t="b">
        <f t="shared" si="190"/>
        <v>1</v>
      </c>
      <c r="AV445" s="29" t="b">
        <f t="shared" si="191"/>
        <v>1</v>
      </c>
      <c r="AW445" s="29" t="s">
        <v>3447</v>
      </c>
      <c r="AX445" s="29" t="s">
        <v>4053</v>
      </c>
      <c r="AY445" s="29" t="s">
        <v>3448</v>
      </c>
    </row>
    <row r="446" spans="1:51" ht="45" customHeight="1" x14ac:dyDescent="0.25">
      <c r="A446" s="29">
        <f t="shared" si="192"/>
        <v>444</v>
      </c>
      <c r="B446" s="9">
        <v>1</v>
      </c>
      <c r="C446" s="10" t="s">
        <v>59</v>
      </c>
      <c r="D446" s="10">
        <v>2</v>
      </c>
      <c r="E446" s="10" t="s">
        <v>20</v>
      </c>
      <c r="F446" s="10"/>
      <c r="G446" s="10"/>
      <c r="H446" s="11" t="s">
        <v>3222</v>
      </c>
      <c r="I446" s="10">
        <f t="shared" si="198"/>
        <v>1</v>
      </c>
      <c r="J446" s="10" t="str">
        <f t="shared" si="199"/>
        <v>sufentanil/bupivac EPIDURAAL</v>
      </c>
      <c r="K446" s="10">
        <f t="shared" si="205"/>
        <v>2</v>
      </c>
      <c r="L446" s="12" t="s">
        <v>62</v>
      </c>
      <c r="M446" s="10" t="str">
        <f t="shared" si="206"/>
        <v>glucose 5%</v>
      </c>
      <c r="N446" s="10">
        <f t="shared" si="202"/>
        <v>24</v>
      </c>
      <c r="O446" s="16">
        <f t="shared" si="203"/>
        <v>1</v>
      </c>
      <c r="P446" s="17">
        <v>2</v>
      </c>
      <c r="Q446" s="12" t="s">
        <v>3216</v>
      </c>
      <c r="R446" s="12" t="s">
        <v>3211</v>
      </c>
      <c r="S446" s="12" t="s">
        <v>38</v>
      </c>
      <c r="T446" s="15">
        <f t="shared" si="204"/>
        <v>2</v>
      </c>
      <c r="U446" s="12">
        <v>22</v>
      </c>
      <c r="V446" s="30">
        <v>1</v>
      </c>
      <c r="W446" s="31" t="s">
        <v>59</v>
      </c>
      <c r="X446" s="31">
        <v>2</v>
      </c>
      <c r="Y446" s="31" t="s">
        <v>62</v>
      </c>
      <c r="Z446" s="31" t="s">
        <v>63</v>
      </c>
      <c r="AA446" s="31">
        <v>24</v>
      </c>
      <c r="AB446" s="32">
        <v>1</v>
      </c>
      <c r="AC446" s="33">
        <v>1</v>
      </c>
      <c r="AD446" s="31" t="s">
        <v>3216</v>
      </c>
      <c r="AE446" s="31" t="s">
        <v>3565</v>
      </c>
      <c r="AF446" s="31" t="s">
        <v>38</v>
      </c>
      <c r="AG446" s="31">
        <v>2</v>
      </c>
      <c r="AH446" s="31">
        <v>22</v>
      </c>
      <c r="AI446" s="29" t="b">
        <f t="shared" si="197"/>
        <v>0</v>
      </c>
      <c r="AJ446" s="29" t="b">
        <f t="shared" si="179"/>
        <v>1</v>
      </c>
      <c r="AK446" s="29" t="b">
        <f t="shared" si="180"/>
        <v>1</v>
      </c>
      <c r="AL446" s="29" t="b">
        <f t="shared" si="181"/>
        <v>1</v>
      </c>
      <c r="AM446" s="29" t="b">
        <f t="shared" si="182"/>
        <v>1</v>
      </c>
      <c r="AN446" s="29" t="b">
        <f t="shared" si="183"/>
        <v>0</v>
      </c>
      <c r="AO446" s="29" t="b">
        <f t="shared" si="184"/>
        <v>1</v>
      </c>
      <c r="AP446" s="29" t="b">
        <f t="shared" si="185"/>
        <v>1</v>
      </c>
      <c r="AQ446" s="29" t="b">
        <f t="shared" si="186"/>
        <v>0</v>
      </c>
      <c r="AR446" s="29" t="b">
        <f t="shared" si="187"/>
        <v>1</v>
      </c>
      <c r="AS446" s="29" t="b">
        <f t="shared" si="188"/>
        <v>0</v>
      </c>
      <c r="AT446" s="29" t="b">
        <f t="shared" si="189"/>
        <v>1</v>
      </c>
      <c r="AU446" s="29" t="b">
        <f t="shared" si="190"/>
        <v>1</v>
      </c>
      <c r="AV446" s="29" t="b">
        <f t="shared" si="191"/>
        <v>1</v>
      </c>
      <c r="AW446" s="29" t="s">
        <v>3447</v>
      </c>
      <c r="AX446" s="29" t="s">
        <v>4053</v>
      </c>
      <c r="AY446" s="29" t="s">
        <v>3448</v>
      </c>
    </row>
    <row r="447" spans="1:51" ht="45" customHeight="1" x14ac:dyDescent="0.25">
      <c r="A447" s="29">
        <f t="shared" si="192"/>
        <v>445</v>
      </c>
      <c r="B447" s="9">
        <v>1</v>
      </c>
      <c r="C447" s="10" t="s">
        <v>59</v>
      </c>
      <c r="D447" s="10">
        <v>2</v>
      </c>
      <c r="E447" s="10" t="s">
        <v>20</v>
      </c>
      <c r="F447" s="10"/>
      <c r="G447" s="10">
        <v>0.5</v>
      </c>
      <c r="H447" s="11" t="s">
        <v>3222</v>
      </c>
      <c r="I447" s="10">
        <f t="shared" si="198"/>
        <v>1</v>
      </c>
      <c r="J447" s="10" t="str">
        <f t="shared" si="199"/>
        <v>sufentanil/bupivac EPIDURAAL</v>
      </c>
      <c r="K447" s="10">
        <f t="shared" si="205"/>
        <v>2</v>
      </c>
      <c r="L447" s="12" t="s">
        <v>62</v>
      </c>
      <c r="M447" s="10" t="str">
        <f t="shared" si="206"/>
        <v>glucose 5%</v>
      </c>
      <c r="N447" s="10">
        <f t="shared" si="202"/>
        <v>24</v>
      </c>
      <c r="O447" s="16">
        <f t="shared" si="203"/>
        <v>0.5</v>
      </c>
      <c r="P447" s="17">
        <v>1</v>
      </c>
      <c r="Q447" s="12" t="s">
        <v>3216</v>
      </c>
      <c r="R447" s="12" t="s">
        <v>3211</v>
      </c>
      <c r="S447" s="12" t="s">
        <v>39</v>
      </c>
      <c r="T447" s="15">
        <f t="shared" si="204"/>
        <v>2</v>
      </c>
      <c r="U447" s="12">
        <v>22</v>
      </c>
      <c r="V447" s="30">
        <v>1</v>
      </c>
      <c r="W447" s="31" t="s">
        <v>59</v>
      </c>
      <c r="X447" s="31">
        <v>2</v>
      </c>
      <c r="Y447" s="31" t="s">
        <v>62</v>
      </c>
      <c r="Z447" s="31" t="s">
        <v>63</v>
      </c>
      <c r="AA447" s="31">
        <v>24</v>
      </c>
      <c r="AB447" s="32">
        <v>0.5</v>
      </c>
      <c r="AC447" s="33">
        <v>0.5</v>
      </c>
      <c r="AD447" s="31" t="s">
        <v>3216</v>
      </c>
      <c r="AE447" s="31" t="s">
        <v>3565</v>
      </c>
      <c r="AF447" s="31" t="s">
        <v>39</v>
      </c>
      <c r="AG447" s="31">
        <v>2</v>
      </c>
      <c r="AH447" s="31">
        <v>22</v>
      </c>
      <c r="AI447" s="29" t="b">
        <f t="shared" si="197"/>
        <v>0</v>
      </c>
      <c r="AJ447" s="29" t="b">
        <f t="shared" si="179"/>
        <v>1</v>
      </c>
      <c r="AK447" s="29" t="b">
        <f t="shared" si="180"/>
        <v>1</v>
      </c>
      <c r="AL447" s="29" t="b">
        <f t="shared" si="181"/>
        <v>1</v>
      </c>
      <c r="AM447" s="29" t="b">
        <f t="shared" si="182"/>
        <v>1</v>
      </c>
      <c r="AN447" s="29" t="b">
        <f t="shared" si="183"/>
        <v>0</v>
      </c>
      <c r="AO447" s="29" t="b">
        <f t="shared" si="184"/>
        <v>1</v>
      </c>
      <c r="AP447" s="29" t="b">
        <f t="shared" si="185"/>
        <v>1</v>
      </c>
      <c r="AQ447" s="29" t="b">
        <f t="shared" si="186"/>
        <v>0</v>
      </c>
      <c r="AR447" s="29" t="b">
        <f t="shared" si="187"/>
        <v>1</v>
      </c>
      <c r="AS447" s="29" t="b">
        <f t="shared" si="188"/>
        <v>0</v>
      </c>
      <c r="AT447" s="29" t="b">
        <f t="shared" si="189"/>
        <v>1</v>
      </c>
      <c r="AU447" s="29" t="b">
        <f t="shared" si="190"/>
        <v>1</v>
      </c>
      <c r="AV447" s="29" t="b">
        <f t="shared" si="191"/>
        <v>1</v>
      </c>
      <c r="AW447" s="29" t="s">
        <v>3452</v>
      </c>
      <c r="AX447" s="29" t="s">
        <v>4054</v>
      </c>
      <c r="AY447" s="29" t="s">
        <v>3448</v>
      </c>
    </row>
    <row r="448" spans="1:51" ht="45" customHeight="1" x14ac:dyDescent="0.25">
      <c r="A448" s="29">
        <f t="shared" si="192"/>
        <v>446</v>
      </c>
      <c r="B448" s="9">
        <v>1</v>
      </c>
      <c r="C448" s="10" t="s">
        <v>59</v>
      </c>
      <c r="D448" s="10">
        <v>2</v>
      </c>
      <c r="E448" s="10" t="s">
        <v>20</v>
      </c>
      <c r="F448" s="10">
        <v>12</v>
      </c>
      <c r="G448" s="10"/>
      <c r="H448" s="11" t="s">
        <v>3222</v>
      </c>
      <c r="I448" s="10">
        <f t="shared" si="198"/>
        <v>1</v>
      </c>
      <c r="J448" s="10" t="str">
        <f t="shared" si="199"/>
        <v>sufentanil/bupivac EPIDURAAL</v>
      </c>
      <c r="K448" s="10">
        <f t="shared" si="205"/>
        <v>2</v>
      </c>
      <c r="L448" s="12" t="s">
        <v>62</v>
      </c>
      <c r="M448" s="10" t="str">
        <f t="shared" si="206"/>
        <v>glucose 5%</v>
      </c>
      <c r="N448" s="10">
        <f t="shared" si="202"/>
        <v>12</v>
      </c>
      <c r="O448" s="16">
        <f t="shared" si="203"/>
        <v>1</v>
      </c>
      <c r="P448" s="17">
        <v>4</v>
      </c>
      <c r="Q448" s="12" t="s">
        <v>3216</v>
      </c>
      <c r="R448" s="12" t="s">
        <v>3211</v>
      </c>
      <c r="S448" s="12" t="s">
        <v>40</v>
      </c>
      <c r="T448" s="15">
        <f t="shared" si="204"/>
        <v>2</v>
      </c>
      <c r="U448" s="12">
        <v>10</v>
      </c>
      <c r="V448" s="30">
        <v>1</v>
      </c>
      <c r="W448" s="31" t="s">
        <v>59</v>
      </c>
      <c r="X448" s="31">
        <v>2</v>
      </c>
      <c r="Y448" s="31" t="s">
        <v>62</v>
      </c>
      <c r="Z448" s="31" t="s">
        <v>63</v>
      </c>
      <c r="AA448" s="31">
        <v>12</v>
      </c>
      <c r="AB448" s="32">
        <v>1</v>
      </c>
      <c r="AC448" s="33">
        <v>1</v>
      </c>
      <c r="AD448" s="31" t="s">
        <v>3216</v>
      </c>
      <c r="AE448" s="31" t="s">
        <v>3565</v>
      </c>
      <c r="AF448" s="31" t="s">
        <v>40</v>
      </c>
      <c r="AG448" s="31">
        <v>2</v>
      </c>
      <c r="AH448" s="31">
        <v>10</v>
      </c>
      <c r="AI448" s="29" t="b">
        <f t="shared" si="197"/>
        <v>0</v>
      </c>
      <c r="AJ448" s="29" t="b">
        <f t="shared" si="179"/>
        <v>1</v>
      </c>
      <c r="AK448" s="29" t="b">
        <f t="shared" si="180"/>
        <v>1</v>
      </c>
      <c r="AL448" s="29" t="b">
        <f t="shared" si="181"/>
        <v>1</v>
      </c>
      <c r="AM448" s="29" t="b">
        <f t="shared" si="182"/>
        <v>1</v>
      </c>
      <c r="AN448" s="29" t="b">
        <f t="shared" si="183"/>
        <v>0</v>
      </c>
      <c r="AO448" s="29" t="b">
        <f t="shared" si="184"/>
        <v>1</v>
      </c>
      <c r="AP448" s="29" t="b">
        <f t="shared" si="185"/>
        <v>1</v>
      </c>
      <c r="AQ448" s="29" t="b">
        <f t="shared" si="186"/>
        <v>0</v>
      </c>
      <c r="AR448" s="29" t="b">
        <f t="shared" si="187"/>
        <v>1</v>
      </c>
      <c r="AS448" s="29" t="b">
        <f t="shared" si="188"/>
        <v>0</v>
      </c>
      <c r="AT448" s="29" t="b">
        <f t="shared" si="189"/>
        <v>1</v>
      </c>
      <c r="AU448" s="29" t="b">
        <f t="shared" si="190"/>
        <v>1</v>
      </c>
      <c r="AV448" s="29" t="b">
        <f t="shared" si="191"/>
        <v>1</v>
      </c>
      <c r="AW448" s="29" t="s">
        <v>3451</v>
      </c>
      <c r="AX448" s="29" t="s">
        <v>4055</v>
      </c>
      <c r="AY448" s="29" t="s">
        <v>3448</v>
      </c>
    </row>
    <row r="449" spans="1:51" ht="45" customHeight="1" x14ac:dyDescent="0.25">
      <c r="A449" s="29">
        <f t="shared" si="192"/>
        <v>447</v>
      </c>
      <c r="B449" s="9">
        <v>1</v>
      </c>
      <c r="C449" s="10" t="s">
        <v>59</v>
      </c>
      <c r="D449" s="10">
        <v>2</v>
      </c>
      <c r="E449" s="10" t="s">
        <v>20</v>
      </c>
      <c r="F449" s="10">
        <v>12</v>
      </c>
      <c r="G449" s="10">
        <v>0.5</v>
      </c>
      <c r="H449" s="11" t="s">
        <v>3222</v>
      </c>
      <c r="I449" s="10">
        <f t="shared" si="198"/>
        <v>1</v>
      </c>
      <c r="J449" s="10" t="str">
        <f t="shared" si="199"/>
        <v>sufentanil/bupivac EPIDURAAL</v>
      </c>
      <c r="K449" s="10">
        <f t="shared" si="205"/>
        <v>2</v>
      </c>
      <c r="L449" s="12" t="s">
        <v>62</v>
      </c>
      <c r="M449" s="10" t="str">
        <f t="shared" si="206"/>
        <v>glucose 5%</v>
      </c>
      <c r="N449" s="10">
        <f t="shared" si="202"/>
        <v>12</v>
      </c>
      <c r="O449" s="16">
        <f t="shared" si="203"/>
        <v>0.5</v>
      </c>
      <c r="P449" s="17">
        <v>2</v>
      </c>
      <c r="Q449" s="12" t="s">
        <v>3216</v>
      </c>
      <c r="R449" s="12" t="s">
        <v>3211</v>
      </c>
      <c r="S449" s="12" t="s">
        <v>38</v>
      </c>
      <c r="T449" s="15">
        <f t="shared" si="204"/>
        <v>2</v>
      </c>
      <c r="U449" s="12">
        <v>10</v>
      </c>
      <c r="V449" s="30">
        <v>1</v>
      </c>
      <c r="W449" s="31" t="s">
        <v>59</v>
      </c>
      <c r="X449" s="31">
        <v>2</v>
      </c>
      <c r="Y449" s="31" t="s">
        <v>62</v>
      </c>
      <c r="Z449" s="31" t="s">
        <v>63</v>
      </c>
      <c r="AA449" s="31">
        <v>12</v>
      </c>
      <c r="AB449" s="32">
        <v>0.5</v>
      </c>
      <c r="AC449" s="33">
        <v>0.5</v>
      </c>
      <c r="AD449" s="31" t="s">
        <v>3216</v>
      </c>
      <c r="AE449" s="31" t="s">
        <v>3565</v>
      </c>
      <c r="AF449" s="31" t="s">
        <v>38</v>
      </c>
      <c r="AG449" s="31">
        <v>2</v>
      </c>
      <c r="AH449" s="31">
        <v>10</v>
      </c>
      <c r="AI449" s="29" t="b">
        <f t="shared" si="197"/>
        <v>0</v>
      </c>
      <c r="AJ449" s="29" t="b">
        <f t="shared" si="179"/>
        <v>1</v>
      </c>
      <c r="AK449" s="29" t="b">
        <f t="shared" si="180"/>
        <v>1</v>
      </c>
      <c r="AL449" s="29" t="b">
        <f t="shared" si="181"/>
        <v>1</v>
      </c>
      <c r="AM449" s="29" t="b">
        <f t="shared" si="182"/>
        <v>1</v>
      </c>
      <c r="AN449" s="29" t="b">
        <f t="shared" si="183"/>
        <v>0</v>
      </c>
      <c r="AO449" s="29" t="b">
        <f t="shared" si="184"/>
        <v>1</v>
      </c>
      <c r="AP449" s="29" t="b">
        <f t="shared" si="185"/>
        <v>1</v>
      </c>
      <c r="AQ449" s="29" t="b">
        <f t="shared" si="186"/>
        <v>0</v>
      </c>
      <c r="AR449" s="29" t="b">
        <f t="shared" si="187"/>
        <v>1</v>
      </c>
      <c r="AS449" s="29" t="b">
        <f t="shared" si="188"/>
        <v>0</v>
      </c>
      <c r="AT449" s="29" t="b">
        <f t="shared" si="189"/>
        <v>1</v>
      </c>
      <c r="AU449" s="29" t="b">
        <f t="shared" si="190"/>
        <v>1</v>
      </c>
      <c r="AV449" s="29" t="b">
        <f t="shared" si="191"/>
        <v>1</v>
      </c>
      <c r="AW449" s="29" t="s">
        <v>3453</v>
      </c>
      <c r="AX449" s="29" t="s">
        <v>4056</v>
      </c>
      <c r="AY449" s="29" t="s">
        <v>3448</v>
      </c>
    </row>
    <row r="450" spans="1:51" ht="45" customHeight="1" x14ac:dyDescent="0.25">
      <c r="A450" s="29">
        <f t="shared" si="192"/>
        <v>448</v>
      </c>
      <c r="B450" s="9">
        <v>1</v>
      </c>
      <c r="C450" s="10" t="s">
        <v>59</v>
      </c>
      <c r="D450" s="10"/>
      <c r="E450" s="10" t="s">
        <v>20</v>
      </c>
      <c r="F450" s="10"/>
      <c r="G450" s="10"/>
      <c r="H450" s="11">
        <v>1</v>
      </c>
      <c r="I450" s="10">
        <f t="shared" si="198"/>
        <v>1</v>
      </c>
      <c r="J450" s="10" t="str">
        <f t="shared" si="199"/>
        <v>sufentanil/bupivac EPIDURAAL</v>
      </c>
      <c r="K450" s="10">
        <f t="shared" si="205"/>
        <v>1</v>
      </c>
      <c r="L450" s="12" t="s">
        <v>62</v>
      </c>
      <c r="M450" s="10" t="str">
        <f t="shared" si="206"/>
        <v>glucose 5%</v>
      </c>
      <c r="N450" s="10">
        <f t="shared" si="202"/>
        <v>24</v>
      </c>
      <c r="O450" s="16">
        <f t="shared" si="203"/>
        <v>1</v>
      </c>
      <c r="P450" s="17">
        <v>1</v>
      </c>
      <c r="Q450" s="12" t="s">
        <v>3216</v>
      </c>
      <c r="R450" s="12" t="s">
        <v>3211</v>
      </c>
      <c r="S450" s="12" t="s">
        <v>38</v>
      </c>
      <c r="T450" s="15">
        <f t="shared" si="204"/>
        <v>1</v>
      </c>
      <c r="U450" s="12">
        <v>23</v>
      </c>
      <c r="V450" s="30">
        <v>1</v>
      </c>
      <c r="W450" s="31" t="s">
        <v>59</v>
      </c>
      <c r="X450" s="31">
        <v>0</v>
      </c>
      <c r="Y450" s="31" t="s">
        <v>62</v>
      </c>
      <c r="Z450" s="31" t="s">
        <v>63</v>
      </c>
      <c r="AA450" s="31">
        <v>24</v>
      </c>
      <c r="AB450" s="32">
        <v>1</v>
      </c>
      <c r="AC450" s="33">
        <v>1</v>
      </c>
      <c r="AD450" s="31" t="s">
        <v>3216</v>
      </c>
      <c r="AE450" s="31" t="s">
        <v>3565</v>
      </c>
      <c r="AF450" s="31" t="s">
        <v>38</v>
      </c>
      <c r="AG450" s="31">
        <v>0</v>
      </c>
      <c r="AH450" s="31">
        <v>24</v>
      </c>
      <c r="AI450" s="29" t="b">
        <f t="shared" si="197"/>
        <v>0</v>
      </c>
      <c r="AJ450" s="29" t="b">
        <f t="shared" si="179"/>
        <v>1</v>
      </c>
      <c r="AK450" s="29" t="b">
        <f t="shared" si="180"/>
        <v>1</v>
      </c>
      <c r="AL450" s="29" t="b">
        <f t="shared" si="181"/>
        <v>0</v>
      </c>
      <c r="AM450" s="29" t="b">
        <f t="shared" si="182"/>
        <v>1</v>
      </c>
      <c r="AN450" s="29" t="b">
        <f t="shared" si="183"/>
        <v>0</v>
      </c>
      <c r="AO450" s="29" t="b">
        <f t="shared" si="184"/>
        <v>1</v>
      </c>
      <c r="AP450" s="29" t="b">
        <f t="shared" si="185"/>
        <v>1</v>
      </c>
      <c r="AQ450" s="29" t="b">
        <f t="shared" si="186"/>
        <v>1</v>
      </c>
      <c r="AR450" s="29" t="b">
        <f t="shared" si="187"/>
        <v>1</v>
      </c>
      <c r="AS450" s="29" t="b">
        <f t="shared" si="188"/>
        <v>0</v>
      </c>
      <c r="AT450" s="29" t="b">
        <f t="shared" si="189"/>
        <v>1</v>
      </c>
      <c r="AU450" s="29" t="b">
        <f t="shared" si="190"/>
        <v>0</v>
      </c>
      <c r="AV450" s="29" t="b">
        <f t="shared" si="191"/>
        <v>0</v>
      </c>
      <c r="AW450" s="29" t="s">
        <v>3445</v>
      </c>
      <c r="AX450" s="29" t="s">
        <v>4052</v>
      </c>
      <c r="AY450" s="29" t="s">
        <v>3446</v>
      </c>
    </row>
    <row r="451" spans="1:51" ht="45" customHeight="1" x14ac:dyDescent="0.25">
      <c r="A451" s="29">
        <f t="shared" si="192"/>
        <v>449</v>
      </c>
      <c r="B451" s="9">
        <v>1</v>
      </c>
      <c r="C451" s="10" t="s">
        <v>59</v>
      </c>
      <c r="D451" s="10"/>
      <c r="E451" s="10"/>
      <c r="F451" s="10">
        <v>12</v>
      </c>
      <c r="G451" s="10"/>
      <c r="H451" s="11">
        <v>1</v>
      </c>
      <c r="I451" s="10">
        <f t="shared" si="198"/>
        <v>1</v>
      </c>
      <c r="J451" s="10" t="str">
        <f t="shared" si="199"/>
        <v>sufentanil/bupivac EPIDURAAL</v>
      </c>
      <c r="K451" s="10">
        <f t="shared" si="205"/>
        <v>1</v>
      </c>
      <c r="L451" s="12" t="s">
        <v>62</v>
      </c>
      <c r="M451" s="10" t="str">
        <f t="shared" si="206"/>
        <v>NaCl 0,9%</v>
      </c>
      <c r="N451" s="10">
        <f t="shared" si="202"/>
        <v>12</v>
      </c>
      <c r="O451" s="16">
        <f t="shared" si="203"/>
        <v>1</v>
      </c>
      <c r="P451" s="17">
        <v>2</v>
      </c>
      <c r="Q451" s="12" t="s">
        <v>3216</v>
      </c>
      <c r="R451" s="12" t="s">
        <v>3211</v>
      </c>
      <c r="S451" s="12" t="s">
        <v>40</v>
      </c>
      <c r="T451" s="15">
        <f t="shared" si="204"/>
        <v>1</v>
      </c>
      <c r="U451" s="12">
        <v>11</v>
      </c>
      <c r="V451" s="30">
        <v>1</v>
      </c>
      <c r="W451" s="31" t="s">
        <v>59</v>
      </c>
      <c r="X451" s="31">
        <v>0</v>
      </c>
      <c r="Y451" s="31" t="s">
        <v>62</v>
      </c>
      <c r="Z451" s="31" t="s">
        <v>63</v>
      </c>
      <c r="AA451" s="31">
        <v>12</v>
      </c>
      <c r="AB451" s="32">
        <v>1</v>
      </c>
      <c r="AC451" s="33">
        <v>1</v>
      </c>
      <c r="AD451" s="31" t="s">
        <v>3216</v>
      </c>
      <c r="AE451" s="31" t="s">
        <v>3565</v>
      </c>
      <c r="AF451" s="31" t="s">
        <v>40</v>
      </c>
      <c r="AG451" s="31">
        <v>0</v>
      </c>
      <c r="AH451" s="31">
        <v>12</v>
      </c>
      <c r="AI451" s="29" t="b">
        <f t="shared" si="197"/>
        <v>0</v>
      </c>
      <c r="AJ451" s="29" t="b">
        <f t="shared" ref="AJ451:AJ463" si="207">I451=V451</f>
        <v>1</v>
      </c>
      <c r="AK451" s="29" t="b">
        <f t="shared" ref="AK451:AK463" si="208">J451=W451</f>
        <v>1</v>
      </c>
      <c r="AL451" s="29" t="b">
        <f t="shared" ref="AL451:AL463" si="209">K451=X451</f>
        <v>0</v>
      </c>
      <c r="AM451" s="29" t="b">
        <f t="shared" ref="AM451:AM463" si="210">L451=Y451</f>
        <v>1</v>
      </c>
      <c r="AN451" s="29" t="b">
        <f t="shared" ref="AN451:AN463" si="211">M451=Z451</f>
        <v>1</v>
      </c>
      <c r="AO451" s="29" t="b">
        <f t="shared" ref="AO451:AO463" si="212">N451=AA451</f>
        <v>1</v>
      </c>
      <c r="AP451" s="29" t="b">
        <f t="shared" ref="AP451:AP463" si="213">O451=AB451</f>
        <v>1</v>
      </c>
      <c r="AQ451" s="29" t="b">
        <f t="shared" ref="AQ451:AQ463" si="214">P451=AC451</f>
        <v>0</v>
      </c>
      <c r="AR451" s="29" t="b">
        <f t="shared" ref="AR451:AR463" si="215">Q451=AD451</f>
        <v>1</v>
      </c>
      <c r="AS451" s="29" t="b">
        <f t="shared" ref="AS451:AS463" si="216">R451=AE451</f>
        <v>0</v>
      </c>
      <c r="AT451" s="29" t="b">
        <f t="shared" ref="AT451:AT463" si="217">S451=AF451</f>
        <v>1</v>
      </c>
      <c r="AU451" s="29" t="b">
        <f t="shared" ref="AU451:AU463" si="218">T451=AG451</f>
        <v>0</v>
      </c>
      <c r="AV451" s="29" t="b">
        <f t="shared" ref="AV451:AV463" si="219">U451=AH451</f>
        <v>0</v>
      </c>
      <c r="AW451" s="29" t="s">
        <v>3449</v>
      </c>
      <c r="AX451" s="29" t="s">
        <v>4057</v>
      </c>
      <c r="AY451" s="29" t="s">
        <v>3446</v>
      </c>
    </row>
    <row r="452" spans="1:51" ht="45" customHeight="1" x14ac:dyDescent="0.25">
      <c r="A452" s="29">
        <f t="shared" si="192"/>
        <v>450</v>
      </c>
      <c r="B452" s="9">
        <v>1</v>
      </c>
      <c r="C452" s="10" t="s">
        <v>59</v>
      </c>
      <c r="D452" s="10"/>
      <c r="E452" s="10"/>
      <c r="F452" s="10"/>
      <c r="G452" s="10">
        <v>0.5</v>
      </c>
      <c r="H452" s="11">
        <v>0.5</v>
      </c>
      <c r="I452" s="10">
        <f t="shared" si="198"/>
        <v>1</v>
      </c>
      <c r="J452" s="10" t="str">
        <f t="shared" si="199"/>
        <v>sufentanil/bupivac EPIDURAAL</v>
      </c>
      <c r="K452" s="10">
        <f t="shared" si="205"/>
        <v>1</v>
      </c>
      <c r="L452" s="12" t="s">
        <v>62</v>
      </c>
      <c r="M452" s="10" t="str">
        <f t="shared" si="206"/>
        <v>NaCl 0,9%</v>
      </c>
      <c r="N452" s="10">
        <f t="shared" si="202"/>
        <v>24</v>
      </c>
      <c r="O452" s="16">
        <f t="shared" si="203"/>
        <v>0.5</v>
      </c>
      <c r="P452" s="17">
        <v>0.5</v>
      </c>
      <c r="Q452" s="12" t="s">
        <v>3216</v>
      </c>
      <c r="R452" s="12" t="s">
        <v>3211</v>
      </c>
      <c r="S452" s="12" t="s">
        <v>39</v>
      </c>
      <c r="T452" s="15">
        <f t="shared" si="204"/>
        <v>1</v>
      </c>
      <c r="U452" s="12">
        <v>23</v>
      </c>
      <c r="V452" s="30">
        <v>1</v>
      </c>
      <c r="W452" s="31" t="s">
        <v>59</v>
      </c>
      <c r="X452" s="31">
        <v>0</v>
      </c>
      <c r="Y452" s="31" t="s">
        <v>62</v>
      </c>
      <c r="Z452" s="31" t="s">
        <v>63</v>
      </c>
      <c r="AA452" s="31">
        <v>24</v>
      </c>
      <c r="AB452" s="32">
        <v>0.5</v>
      </c>
      <c r="AC452" s="33">
        <v>0.5</v>
      </c>
      <c r="AD452" s="31" t="s">
        <v>3216</v>
      </c>
      <c r="AE452" s="31" t="s">
        <v>3565</v>
      </c>
      <c r="AF452" s="31" t="s">
        <v>39</v>
      </c>
      <c r="AG452" s="31">
        <v>0</v>
      </c>
      <c r="AH452" s="31">
        <v>24</v>
      </c>
      <c r="AI452" s="29" t="b">
        <f t="shared" si="197"/>
        <v>0</v>
      </c>
      <c r="AJ452" s="29" t="b">
        <f t="shared" si="207"/>
        <v>1</v>
      </c>
      <c r="AK452" s="29" t="b">
        <f t="shared" si="208"/>
        <v>1</v>
      </c>
      <c r="AL452" s="29" t="b">
        <f t="shared" si="209"/>
        <v>0</v>
      </c>
      <c r="AM452" s="29" t="b">
        <f t="shared" si="210"/>
        <v>1</v>
      </c>
      <c r="AN452" s="29" t="b">
        <f t="shared" si="211"/>
        <v>1</v>
      </c>
      <c r="AO452" s="29" t="b">
        <f t="shared" si="212"/>
        <v>1</v>
      </c>
      <c r="AP452" s="29" t="b">
        <f t="shared" si="213"/>
        <v>1</v>
      </c>
      <c r="AQ452" s="29" t="b">
        <f t="shared" si="214"/>
        <v>1</v>
      </c>
      <c r="AR452" s="29" t="b">
        <f t="shared" si="215"/>
        <v>1</v>
      </c>
      <c r="AS452" s="29" t="b">
        <f t="shared" si="216"/>
        <v>0</v>
      </c>
      <c r="AT452" s="29" t="b">
        <f t="shared" si="217"/>
        <v>1</v>
      </c>
      <c r="AU452" s="29" t="b">
        <f t="shared" si="218"/>
        <v>0</v>
      </c>
      <c r="AV452" s="29" t="b">
        <f t="shared" si="219"/>
        <v>0</v>
      </c>
      <c r="AW452" s="29" t="s">
        <v>3450</v>
      </c>
      <c r="AX452" s="29" t="s">
        <v>4058</v>
      </c>
      <c r="AY452" s="29" t="s">
        <v>3446</v>
      </c>
    </row>
    <row r="453" spans="1:51" ht="45" customHeight="1" x14ac:dyDescent="0.25">
      <c r="A453" s="29">
        <f t="shared" ref="A453:A463" si="220">A452+1</f>
        <v>451</v>
      </c>
      <c r="B453" s="9">
        <v>1</v>
      </c>
      <c r="C453" s="10" t="s">
        <v>59</v>
      </c>
      <c r="D453" s="10">
        <v>2</v>
      </c>
      <c r="E453" s="10"/>
      <c r="F453" s="10">
        <v>12</v>
      </c>
      <c r="G453" s="10"/>
      <c r="H453" s="11" t="s">
        <v>3222</v>
      </c>
      <c r="I453" s="10">
        <f t="shared" si="198"/>
        <v>1</v>
      </c>
      <c r="J453" s="10" t="str">
        <f t="shared" si="199"/>
        <v>sufentanil/bupivac EPIDURAAL</v>
      </c>
      <c r="K453" s="10">
        <f t="shared" si="205"/>
        <v>2</v>
      </c>
      <c r="L453" s="12" t="s">
        <v>62</v>
      </c>
      <c r="M453" s="10" t="str">
        <f t="shared" si="206"/>
        <v>NaCl 0,9%</v>
      </c>
      <c r="N453" s="10">
        <f t="shared" si="202"/>
        <v>12</v>
      </c>
      <c r="O453" s="16">
        <f t="shared" si="203"/>
        <v>1</v>
      </c>
      <c r="P453" s="17">
        <v>4</v>
      </c>
      <c r="Q453" s="12" t="s">
        <v>3216</v>
      </c>
      <c r="R453" s="12" t="s">
        <v>3211</v>
      </c>
      <c r="S453" s="12" t="s">
        <v>40</v>
      </c>
      <c r="T453" s="15">
        <f t="shared" si="204"/>
        <v>2</v>
      </c>
      <c r="U453" s="12">
        <v>10</v>
      </c>
      <c r="V453" s="30">
        <v>1</v>
      </c>
      <c r="W453" s="31" t="s">
        <v>59</v>
      </c>
      <c r="X453" s="31">
        <v>2</v>
      </c>
      <c r="Y453" s="31" t="s">
        <v>62</v>
      </c>
      <c r="Z453" s="31" t="s">
        <v>63</v>
      </c>
      <c r="AA453" s="31">
        <v>12</v>
      </c>
      <c r="AB453" s="32">
        <v>1</v>
      </c>
      <c r="AC453" s="33">
        <v>1</v>
      </c>
      <c r="AD453" s="31" t="s">
        <v>3216</v>
      </c>
      <c r="AE453" s="31" t="s">
        <v>3565</v>
      </c>
      <c r="AF453" s="31" t="s">
        <v>40</v>
      </c>
      <c r="AG453" s="31">
        <v>2</v>
      </c>
      <c r="AH453" s="31">
        <v>10</v>
      </c>
      <c r="AI453" s="29" t="b">
        <f t="shared" si="197"/>
        <v>0</v>
      </c>
      <c r="AJ453" s="29" t="b">
        <f t="shared" si="207"/>
        <v>1</v>
      </c>
      <c r="AK453" s="29" t="b">
        <f t="shared" si="208"/>
        <v>1</v>
      </c>
      <c r="AL453" s="29" t="b">
        <f t="shared" si="209"/>
        <v>1</v>
      </c>
      <c r="AM453" s="29" t="b">
        <f t="shared" si="210"/>
        <v>1</v>
      </c>
      <c r="AN453" s="29" t="b">
        <f t="shared" si="211"/>
        <v>1</v>
      </c>
      <c r="AO453" s="29" t="b">
        <f t="shared" si="212"/>
        <v>1</v>
      </c>
      <c r="AP453" s="29" t="b">
        <f t="shared" si="213"/>
        <v>1</v>
      </c>
      <c r="AQ453" s="29" t="b">
        <f t="shared" si="214"/>
        <v>0</v>
      </c>
      <c r="AR453" s="29" t="b">
        <f t="shared" si="215"/>
        <v>1</v>
      </c>
      <c r="AS453" s="29" t="b">
        <f t="shared" si="216"/>
        <v>0</v>
      </c>
      <c r="AT453" s="29" t="b">
        <f t="shared" si="217"/>
        <v>1</v>
      </c>
      <c r="AU453" s="29" t="b">
        <f t="shared" si="218"/>
        <v>1</v>
      </c>
      <c r="AV453" s="29" t="b">
        <f t="shared" si="219"/>
        <v>1</v>
      </c>
      <c r="AW453" s="29" t="s">
        <v>3451</v>
      </c>
      <c r="AX453" s="29" t="s">
        <v>4055</v>
      </c>
      <c r="AY453" s="29" t="s">
        <v>3448</v>
      </c>
    </row>
    <row r="454" spans="1:51" ht="45" customHeight="1" x14ac:dyDescent="0.25">
      <c r="A454" s="29">
        <f t="shared" si="220"/>
        <v>452</v>
      </c>
      <c r="B454" s="9">
        <v>1</v>
      </c>
      <c r="C454" s="10" t="s">
        <v>59</v>
      </c>
      <c r="D454" s="10">
        <v>2</v>
      </c>
      <c r="E454" s="10"/>
      <c r="F454" s="10"/>
      <c r="G454" s="10">
        <v>0.5</v>
      </c>
      <c r="H454" s="11" t="s">
        <v>3222</v>
      </c>
      <c r="I454" s="10">
        <f t="shared" si="198"/>
        <v>1</v>
      </c>
      <c r="J454" s="10" t="str">
        <f t="shared" si="199"/>
        <v>sufentanil/bupivac EPIDURAAL</v>
      </c>
      <c r="K454" s="10">
        <f t="shared" si="205"/>
        <v>2</v>
      </c>
      <c r="L454" s="12" t="s">
        <v>62</v>
      </c>
      <c r="M454" s="10" t="str">
        <f t="shared" si="206"/>
        <v>NaCl 0,9%</v>
      </c>
      <c r="N454" s="10">
        <f t="shared" si="202"/>
        <v>24</v>
      </c>
      <c r="O454" s="16">
        <f t="shared" si="203"/>
        <v>0.5</v>
      </c>
      <c r="P454" s="17">
        <v>1</v>
      </c>
      <c r="Q454" s="12" t="s">
        <v>3216</v>
      </c>
      <c r="R454" s="12" t="s">
        <v>3211</v>
      </c>
      <c r="S454" s="12" t="s">
        <v>39</v>
      </c>
      <c r="T454" s="15">
        <f t="shared" si="204"/>
        <v>2</v>
      </c>
      <c r="U454" s="12">
        <v>22</v>
      </c>
      <c r="V454" s="30">
        <v>1</v>
      </c>
      <c r="W454" s="31" t="s">
        <v>59</v>
      </c>
      <c r="X454" s="31">
        <v>2</v>
      </c>
      <c r="Y454" s="31" t="s">
        <v>62</v>
      </c>
      <c r="Z454" s="31" t="s">
        <v>63</v>
      </c>
      <c r="AA454" s="31">
        <v>24</v>
      </c>
      <c r="AB454" s="32">
        <v>0.5</v>
      </c>
      <c r="AC454" s="33">
        <v>0.5</v>
      </c>
      <c r="AD454" s="31" t="s">
        <v>3216</v>
      </c>
      <c r="AE454" s="31" t="s">
        <v>3565</v>
      </c>
      <c r="AF454" s="31" t="s">
        <v>39</v>
      </c>
      <c r="AG454" s="31">
        <v>2</v>
      </c>
      <c r="AH454" s="31">
        <v>22</v>
      </c>
      <c r="AI454" s="29" t="b">
        <f t="shared" si="197"/>
        <v>0</v>
      </c>
      <c r="AJ454" s="29" t="b">
        <f t="shared" si="207"/>
        <v>1</v>
      </c>
      <c r="AK454" s="29" t="b">
        <f t="shared" si="208"/>
        <v>1</v>
      </c>
      <c r="AL454" s="29" t="b">
        <f t="shared" si="209"/>
        <v>1</v>
      </c>
      <c r="AM454" s="29" t="b">
        <f t="shared" si="210"/>
        <v>1</v>
      </c>
      <c r="AN454" s="29" t="b">
        <f t="shared" si="211"/>
        <v>1</v>
      </c>
      <c r="AO454" s="29" t="b">
        <f t="shared" si="212"/>
        <v>1</v>
      </c>
      <c r="AP454" s="29" t="b">
        <f t="shared" si="213"/>
        <v>1</v>
      </c>
      <c r="AQ454" s="29" t="b">
        <f t="shared" si="214"/>
        <v>0</v>
      </c>
      <c r="AR454" s="29" t="b">
        <f t="shared" si="215"/>
        <v>1</v>
      </c>
      <c r="AS454" s="29" t="b">
        <f t="shared" si="216"/>
        <v>0</v>
      </c>
      <c r="AT454" s="29" t="b">
        <f t="shared" si="217"/>
        <v>1</v>
      </c>
      <c r="AU454" s="29" t="b">
        <f t="shared" si="218"/>
        <v>1</v>
      </c>
      <c r="AV454" s="29" t="b">
        <f t="shared" si="219"/>
        <v>1</v>
      </c>
      <c r="AW454" s="29" t="s">
        <v>3452</v>
      </c>
      <c r="AX454" s="29" t="s">
        <v>4054</v>
      </c>
      <c r="AY454" s="29" t="s">
        <v>3448</v>
      </c>
    </row>
    <row r="455" spans="1:51" ht="45" customHeight="1" x14ac:dyDescent="0.25">
      <c r="A455" s="29">
        <f t="shared" si="220"/>
        <v>453</v>
      </c>
      <c r="B455" s="9">
        <v>1</v>
      </c>
      <c r="C455" s="10" t="s">
        <v>59</v>
      </c>
      <c r="D455" s="10">
        <v>2</v>
      </c>
      <c r="E455" s="10"/>
      <c r="F455" s="10">
        <v>12</v>
      </c>
      <c r="G455" s="10">
        <v>0.5</v>
      </c>
      <c r="H455" s="11" t="s">
        <v>3222</v>
      </c>
      <c r="I455" s="10">
        <f t="shared" si="198"/>
        <v>1</v>
      </c>
      <c r="J455" s="10" t="str">
        <f t="shared" si="199"/>
        <v>sufentanil/bupivac EPIDURAAL</v>
      </c>
      <c r="K455" s="10">
        <f t="shared" si="205"/>
        <v>2</v>
      </c>
      <c r="L455" s="12" t="s">
        <v>62</v>
      </c>
      <c r="M455" s="10" t="str">
        <f t="shared" si="206"/>
        <v>NaCl 0,9%</v>
      </c>
      <c r="N455" s="10">
        <f t="shared" si="202"/>
        <v>12</v>
      </c>
      <c r="O455" s="16">
        <f t="shared" si="203"/>
        <v>0.5</v>
      </c>
      <c r="P455" s="17">
        <v>2</v>
      </c>
      <c r="Q455" s="12" t="s">
        <v>3216</v>
      </c>
      <c r="R455" s="12" t="s">
        <v>3211</v>
      </c>
      <c r="S455" s="12" t="s">
        <v>38</v>
      </c>
      <c r="T455" s="15">
        <f t="shared" si="204"/>
        <v>2</v>
      </c>
      <c r="U455" s="12">
        <v>10</v>
      </c>
      <c r="V455" s="30">
        <v>1</v>
      </c>
      <c r="W455" s="31" t="s">
        <v>59</v>
      </c>
      <c r="X455" s="31">
        <v>2</v>
      </c>
      <c r="Y455" s="31" t="s">
        <v>62</v>
      </c>
      <c r="Z455" s="31" t="s">
        <v>63</v>
      </c>
      <c r="AA455" s="31">
        <v>12</v>
      </c>
      <c r="AB455" s="32">
        <v>0.5</v>
      </c>
      <c r="AC455" s="33">
        <v>0.5</v>
      </c>
      <c r="AD455" s="31" t="s">
        <v>3216</v>
      </c>
      <c r="AE455" s="31" t="s">
        <v>3565</v>
      </c>
      <c r="AF455" s="31" t="s">
        <v>38</v>
      </c>
      <c r="AG455" s="31">
        <v>2</v>
      </c>
      <c r="AH455" s="31">
        <v>10</v>
      </c>
      <c r="AI455" s="29" t="b">
        <f t="shared" si="197"/>
        <v>0</v>
      </c>
      <c r="AJ455" s="29" t="b">
        <f t="shared" si="207"/>
        <v>1</v>
      </c>
      <c r="AK455" s="29" t="b">
        <f t="shared" si="208"/>
        <v>1</v>
      </c>
      <c r="AL455" s="29" t="b">
        <f t="shared" si="209"/>
        <v>1</v>
      </c>
      <c r="AM455" s="29" t="b">
        <f t="shared" si="210"/>
        <v>1</v>
      </c>
      <c r="AN455" s="29" t="b">
        <f t="shared" si="211"/>
        <v>1</v>
      </c>
      <c r="AO455" s="29" t="b">
        <f t="shared" si="212"/>
        <v>1</v>
      </c>
      <c r="AP455" s="29" t="b">
        <f t="shared" si="213"/>
        <v>1</v>
      </c>
      <c r="AQ455" s="29" t="b">
        <f t="shared" si="214"/>
        <v>0</v>
      </c>
      <c r="AR455" s="29" t="b">
        <f t="shared" si="215"/>
        <v>1</v>
      </c>
      <c r="AS455" s="29" t="b">
        <f t="shared" si="216"/>
        <v>0</v>
      </c>
      <c r="AT455" s="29" t="b">
        <f t="shared" si="217"/>
        <v>1</v>
      </c>
      <c r="AU455" s="29" t="b">
        <f t="shared" si="218"/>
        <v>1</v>
      </c>
      <c r="AV455" s="29" t="b">
        <f t="shared" si="219"/>
        <v>1</v>
      </c>
      <c r="AW455" s="29" t="s">
        <v>3453</v>
      </c>
      <c r="AX455" s="29" t="s">
        <v>4056</v>
      </c>
      <c r="AY455" s="29" t="s">
        <v>3448</v>
      </c>
    </row>
    <row r="456" spans="1:51" ht="45" customHeight="1" x14ac:dyDescent="0.25">
      <c r="A456" s="29">
        <f t="shared" si="220"/>
        <v>454</v>
      </c>
      <c r="B456" s="9">
        <v>1</v>
      </c>
      <c r="C456" s="10" t="s">
        <v>59</v>
      </c>
      <c r="D456" s="10"/>
      <c r="E456" s="10" t="s">
        <v>20</v>
      </c>
      <c r="F456" s="10">
        <v>12</v>
      </c>
      <c r="G456" s="10"/>
      <c r="H456" s="11">
        <v>1</v>
      </c>
      <c r="I456" s="10">
        <f t="shared" si="198"/>
        <v>1</v>
      </c>
      <c r="J456" s="10" t="str">
        <f t="shared" si="199"/>
        <v>sufentanil/bupivac EPIDURAAL</v>
      </c>
      <c r="K456" s="10">
        <f t="shared" si="205"/>
        <v>1</v>
      </c>
      <c r="L456" s="12" t="s">
        <v>62</v>
      </c>
      <c r="M456" s="10" t="str">
        <f t="shared" si="206"/>
        <v>glucose 5%</v>
      </c>
      <c r="N456" s="10">
        <f t="shared" si="202"/>
        <v>12</v>
      </c>
      <c r="O456" s="16">
        <f t="shared" si="203"/>
        <v>1</v>
      </c>
      <c r="P456" s="17">
        <v>2</v>
      </c>
      <c r="Q456" s="12" t="s">
        <v>3216</v>
      </c>
      <c r="R456" s="12" t="s">
        <v>3211</v>
      </c>
      <c r="S456" s="12" t="s">
        <v>40</v>
      </c>
      <c r="T456" s="15">
        <f t="shared" si="204"/>
        <v>1</v>
      </c>
      <c r="U456" s="12">
        <v>11</v>
      </c>
      <c r="V456" s="30">
        <v>1</v>
      </c>
      <c r="W456" s="31" t="s">
        <v>59</v>
      </c>
      <c r="X456" s="31">
        <v>0</v>
      </c>
      <c r="Y456" s="31" t="s">
        <v>62</v>
      </c>
      <c r="Z456" s="31" t="s">
        <v>63</v>
      </c>
      <c r="AA456" s="31">
        <v>12</v>
      </c>
      <c r="AB456" s="32">
        <v>1</v>
      </c>
      <c r="AC456" s="33">
        <v>1</v>
      </c>
      <c r="AD456" s="31" t="s">
        <v>3216</v>
      </c>
      <c r="AE456" s="31" t="s">
        <v>3565</v>
      </c>
      <c r="AF456" s="31" t="s">
        <v>40</v>
      </c>
      <c r="AG456" s="31">
        <v>0</v>
      </c>
      <c r="AH456" s="31">
        <v>12</v>
      </c>
      <c r="AI456" s="29" t="b">
        <f t="shared" si="197"/>
        <v>0</v>
      </c>
      <c r="AJ456" s="29" t="b">
        <f t="shared" si="207"/>
        <v>1</v>
      </c>
      <c r="AK456" s="29" t="b">
        <f t="shared" si="208"/>
        <v>1</v>
      </c>
      <c r="AL456" s="29" t="b">
        <f t="shared" si="209"/>
        <v>0</v>
      </c>
      <c r="AM456" s="29" t="b">
        <f t="shared" si="210"/>
        <v>1</v>
      </c>
      <c r="AN456" s="29" t="b">
        <f t="shared" si="211"/>
        <v>0</v>
      </c>
      <c r="AO456" s="29" t="b">
        <f t="shared" si="212"/>
        <v>1</v>
      </c>
      <c r="AP456" s="29" t="b">
        <f t="shared" si="213"/>
        <v>1</v>
      </c>
      <c r="AQ456" s="29" t="b">
        <f t="shared" si="214"/>
        <v>0</v>
      </c>
      <c r="AR456" s="29" t="b">
        <f t="shared" si="215"/>
        <v>1</v>
      </c>
      <c r="AS456" s="29" t="b">
        <f t="shared" si="216"/>
        <v>0</v>
      </c>
      <c r="AT456" s="29" t="b">
        <f t="shared" si="217"/>
        <v>1</v>
      </c>
      <c r="AU456" s="29" t="b">
        <f t="shared" si="218"/>
        <v>0</v>
      </c>
      <c r="AV456" s="29" t="b">
        <f t="shared" si="219"/>
        <v>0</v>
      </c>
      <c r="AW456" s="29" t="s">
        <v>3449</v>
      </c>
      <c r="AX456" s="29" t="s">
        <v>4057</v>
      </c>
      <c r="AY456" s="29" t="s">
        <v>3446</v>
      </c>
    </row>
    <row r="457" spans="1:51" ht="45" customHeight="1" x14ac:dyDescent="0.25">
      <c r="A457" s="29">
        <f t="shared" si="220"/>
        <v>455</v>
      </c>
      <c r="B457" s="9">
        <v>1</v>
      </c>
      <c r="C457" s="10" t="s">
        <v>59</v>
      </c>
      <c r="D457" s="10"/>
      <c r="E457" s="10" t="s">
        <v>20</v>
      </c>
      <c r="F457" s="10"/>
      <c r="G457" s="10">
        <v>0.5</v>
      </c>
      <c r="H457" s="11">
        <v>0.5</v>
      </c>
      <c r="I457" s="10">
        <f t="shared" si="198"/>
        <v>1</v>
      </c>
      <c r="J457" s="10" t="str">
        <f t="shared" si="199"/>
        <v>sufentanil/bupivac EPIDURAAL</v>
      </c>
      <c r="K457" s="10">
        <f t="shared" si="205"/>
        <v>1</v>
      </c>
      <c r="L457" s="12" t="s">
        <v>62</v>
      </c>
      <c r="M457" s="10" t="str">
        <f t="shared" si="206"/>
        <v>glucose 5%</v>
      </c>
      <c r="N457" s="10">
        <f t="shared" si="202"/>
        <v>24</v>
      </c>
      <c r="O457" s="16">
        <f t="shared" si="203"/>
        <v>0.5</v>
      </c>
      <c r="P457" s="17">
        <v>0.5</v>
      </c>
      <c r="Q457" s="12" t="s">
        <v>3216</v>
      </c>
      <c r="R457" s="12" t="s">
        <v>3211</v>
      </c>
      <c r="S457" s="12" t="s">
        <v>39</v>
      </c>
      <c r="T457" s="15">
        <f t="shared" si="204"/>
        <v>1</v>
      </c>
      <c r="U457" s="12">
        <v>23</v>
      </c>
      <c r="V457" s="30">
        <v>1</v>
      </c>
      <c r="W457" s="31" t="s">
        <v>59</v>
      </c>
      <c r="X457" s="31">
        <v>0</v>
      </c>
      <c r="Y457" s="31" t="s">
        <v>62</v>
      </c>
      <c r="Z457" s="31" t="s">
        <v>63</v>
      </c>
      <c r="AA457" s="31">
        <v>24</v>
      </c>
      <c r="AB457" s="32">
        <v>0.5</v>
      </c>
      <c r="AC457" s="33">
        <v>0.5</v>
      </c>
      <c r="AD457" s="31" t="s">
        <v>3216</v>
      </c>
      <c r="AE457" s="31" t="s">
        <v>3565</v>
      </c>
      <c r="AF457" s="31" t="s">
        <v>39</v>
      </c>
      <c r="AG457" s="31">
        <v>0</v>
      </c>
      <c r="AH457" s="31">
        <v>24</v>
      </c>
      <c r="AI457" s="29" t="b">
        <f t="shared" si="197"/>
        <v>0</v>
      </c>
      <c r="AJ457" s="29" t="b">
        <f t="shared" si="207"/>
        <v>1</v>
      </c>
      <c r="AK457" s="29" t="b">
        <f t="shared" si="208"/>
        <v>1</v>
      </c>
      <c r="AL457" s="29" t="b">
        <f t="shared" si="209"/>
        <v>0</v>
      </c>
      <c r="AM457" s="29" t="b">
        <f t="shared" si="210"/>
        <v>1</v>
      </c>
      <c r="AN457" s="29" t="b">
        <f t="shared" si="211"/>
        <v>0</v>
      </c>
      <c r="AO457" s="29" t="b">
        <f t="shared" si="212"/>
        <v>1</v>
      </c>
      <c r="AP457" s="29" t="b">
        <f t="shared" si="213"/>
        <v>1</v>
      </c>
      <c r="AQ457" s="29" t="b">
        <f t="shared" si="214"/>
        <v>1</v>
      </c>
      <c r="AR457" s="29" t="b">
        <f t="shared" si="215"/>
        <v>1</v>
      </c>
      <c r="AS457" s="29" t="b">
        <f t="shared" si="216"/>
        <v>0</v>
      </c>
      <c r="AT457" s="29" t="b">
        <f t="shared" si="217"/>
        <v>1</v>
      </c>
      <c r="AU457" s="29" t="b">
        <f t="shared" si="218"/>
        <v>0</v>
      </c>
      <c r="AV457" s="29" t="b">
        <f t="shared" si="219"/>
        <v>0</v>
      </c>
      <c r="AW457" s="29" t="s">
        <v>3450</v>
      </c>
      <c r="AX457" s="29" t="s">
        <v>4058</v>
      </c>
      <c r="AY457" s="29" t="s">
        <v>3446</v>
      </c>
    </row>
    <row r="458" spans="1:51" ht="45" customHeight="1" x14ac:dyDescent="0.25">
      <c r="A458" s="29">
        <f t="shared" si="220"/>
        <v>456</v>
      </c>
      <c r="B458" s="9">
        <v>1</v>
      </c>
      <c r="C458" s="10" t="s">
        <v>59</v>
      </c>
      <c r="D458" s="10"/>
      <c r="E458" s="10" t="s">
        <v>20</v>
      </c>
      <c r="F458" s="10">
        <v>12</v>
      </c>
      <c r="G458" s="10">
        <v>0.5</v>
      </c>
      <c r="H458" s="11">
        <v>0.5</v>
      </c>
      <c r="I458" s="10">
        <f t="shared" si="198"/>
        <v>1</v>
      </c>
      <c r="J458" s="10" t="str">
        <f t="shared" si="199"/>
        <v>sufentanil/bupivac EPIDURAAL</v>
      </c>
      <c r="K458" s="10">
        <f t="shared" si="205"/>
        <v>1</v>
      </c>
      <c r="L458" s="12" t="s">
        <v>62</v>
      </c>
      <c r="M458" s="10" t="str">
        <f t="shared" si="206"/>
        <v>glucose 5%</v>
      </c>
      <c r="N458" s="10">
        <f t="shared" si="202"/>
        <v>12</v>
      </c>
      <c r="O458" s="16">
        <f t="shared" si="203"/>
        <v>0.5</v>
      </c>
      <c r="P458" s="17">
        <v>1</v>
      </c>
      <c r="Q458" s="12" t="s">
        <v>3216</v>
      </c>
      <c r="R458" s="12" t="s">
        <v>3211</v>
      </c>
      <c r="S458" s="12" t="s">
        <v>38</v>
      </c>
      <c r="T458" s="15">
        <f t="shared" si="204"/>
        <v>1</v>
      </c>
      <c r="U458" s="12">
        <v>11</v>
      </c>
      <c r="V458" s="30">
        <v>1</v>
      </c>
      <c r="W458" s="31" t="s">
        <v>59</v>
      </c>
      <c r="X458" s="31">
        <v>0</v>
      </c>
      <c r="Y458" s="31" t="s">
        <v>62</v>
      </c>
      <c r="Z458" s="31" t="s">
        <v>63</v>
      </c>
      <c r="AA458" s="31">
        <v>12</v>
      </c>
      <c r="AB458" s="32">
        <v>0.5</v>
      </c>
      <c r="AC458" s="33">
        <v>0.5</v>
      </c>
      <c r="AD458" s="31" t="s">
        <v>3216</v>
      </c>
      <c r="AE458" s="31" t="s">
        <v>3565</v>
      </c>
      <c r="AF458" s="31" t="s">
        <v>38</v>
      </c>
      <c r="AG458" s="31">
        <v>0</v>
      </c>
      <c r="AH458" s="31">
        <v>12</v>
      </c>
      <c r="AI458" s="29" t="b">
        <f t="shared" si="197"/>
        <v>0</v>
      </c>
      <c r="AJ458" s="29" t="b">
        <f t="shared" si="207"/>
        <v>1</v>
      </c>
      <c r="AK458" s="29" t="b">
        <f t="shared" si="208"/>
        <v>1</v>
      </c>
      <c r="AL458" s="29" t="b">
        <f t="shared" si="209"/>
        <v>0</v>
      </c>
      <c r="AM458" s="29" t="b">
        <f t="shared" si="210"/>
        <v>1</v>
      </c>
      <c r="AN458" s="29" t="b">
        <f t="shared" si="211"/>
        <v>0</v>
      </c>
      <c r="AO458" s="29" t="b">
        <f t="shared" si="212"/>
        <v>1</v>
      </c>
      <c r="AP458" s="29" t="b">
        <f t="shared" si="213"/>
        <v>1</v>
      </c>
      <c r="AQ458" s="29" t="b">
        <f t="shared" si="214"/>
        <v>0</v>
      </c>
      <c r="AR458" s="29" t="b">
        <f t="shared" si="215"/>
        <v>1</v>
      </c>
      <c r="AS458" s="29" t="b">
        <f t="shared" si="216"/>
        <v>0</v>
      </c>
      <c r="AT458" s="29" t="b">
        <f t="shared" si="217"/>
        <v>1</v>
      </c>
      <c r="AU458" s="29" t="b">
        <f t="shared" si="218"/>
        <v>0</v>
      </c>
      <c r="AV458" s="29" t="b">
        <f t="shared" si="219"/>
        <v>0</v>
      </c>
      <c r="AW458" s="29" t="s">
        <v>3454</v>
      </c>
      <c r="AX458" s="29" t="s">
        <v>4059</v>
      </c>
      <c r="AY458" s="29" t="s">
        <v>3446</v>
      </c>
    </row>
    <row r="459" spans="1:51" ht="45" customHeight="1" x14ac:dyDescent="0.25">
      <c r="A459" s="29">
        <f t="shared" si="220"/>
        <v>457</v>
      </c>
      <c r="B459" s="9">
        <v>1</v>
      </c>
      <c r="C459" s="10" t="s">
        <v>59</v>
      </c>
      <c r="D459" s="10"/>
      <c r="E459" s="10"/>
      <c r="F459" s="10">
        <v>12</v>
      </c>
      <c r="G459" s="10">
        <v>0.5</v>
      </c>
      <c r="H459" s="11">
        <v>0.5</v>
      </c>
      <c r="I459" s="10">
        <f t="shared" si="198"/>
        <v>1</v>
      </c>
      <c r="J459" s="10" t="str">
        <f t="shared" si="199"/>
        <v>sufentanil/bupivac EPIDURAAL</v>
      </c>
      <c r="K459" s="10">
        <f t="shared" si="205"/>
        <v>1</v>
      </c>
      <c r="L459" s="12" t="s">
        <v>62</v>
      </c>
      <c r="M459" s="10" t="str">
        <f t="shared" si="206"/>
        <v>NaCl 0,9%</v>
      </c>
      <c r="N459" s="10">
        <f t="shared" si="202"/>
        <v>12</v>
      </c>
      <c r="O459" s="16">
        <f t="shared" si="203"/>
        <v>0.5</v>
      </c>
      <c r="P459" s="17">
        <v>1</v>
      </c>
      <c r="Q459" s="12" t="s">
        <v>3216</v>
      </c>
      <c r="R459" s="12" t="s">
        <v>3211</v>
      </c>
      <c r="S459" s="12" t="s">
        <v>38</v>
      </c>
      <c r="T459" s="15">
        <f t="shared" si="204"/>
        <v>1</v>
      </c>
      <c r="U459" s="12">
        <v>11</v>
      </c>
      <c r="V459" s="30">
        <v>1</v>
      </c>
      <c r="W459" s="31" t="s">
        <v>59</v>
      </c>
      <c r="X459" s="31">
        <v>0</v>
      </c>
      <c r="Y459" s="31" t="s">
        <v>62</v>
      </c>
      <c r="Z459" s="31" t="s">
        <v>63</v>
      </c>
      <c r="AA459" s="31">
        <v>12</v>
      </c>
      <c r="AB459" s="32">
        <v>0.5</v>
      </c>
      <c r="AC459" s="33">
        <v>0.5</v>
      </c>
      <c r="AD459" s="31" t="s">
        <v>3216</v>
      </c>
      <c r="AE459" s="31" t="s">
        <v>3565</v>
      </c>
      <c r="AF459" s="31" t="s">
        <v>38</v>
      </c>
      <c r="AG459" s="31">
        <v>0</v>
      </c>
      <c r="AH459" s="31">
        <v>12</v>
      </c>
      <c r="AI459" s="29" t="b">
        <f t="shared" si="197"/>
        <v>0</v>
      </c>
      <c r="AJ459" s="29" t="b">
        <f t="shared" si="207"/>
        <v>1</v>
      </c>
      <c r="AK459" s="29" t="b">
        <f t="shared" si="208"/>
        <v>1</v>
      </c>
      <c r="AL459" s="29" t="b">
        <f t="shared" si="209"/>
        <v>0</v>
      </c>
      <c r="AM459" s="29" t="b">
        <f t="shared" si="210"/>
        <v>1</v>
      </c>
      <c r="AN459" s="29" t="b">
        <f t="shared" si="211"/>
        <v>1</v>
      </c>
      <c r="AO459" s="29" t="b">
        <f t="shared" si="212"/>
        <v>1</v>
      </c>
      <c r="AP459" s="29" t="b">
        <f t="shared" si="213"/>
        <v>1</v>
      </c>
      <c r="AQ459" s="29" t="b">
        <f t="shared" si="214"/>
        <v>0</v>
      </c>
      <c r="AR459" s="29" t="b">
        <f t="shared" si="215"/>
        <v>1</v>
      </c>
      <c r="AS459" s="29" t="b">
        <f t="shared" si="216"/>
        <v>0</v>
      </c>
      <c r="AT459" s="29" t="b">
        <f t="shared" si="217"/>
        <v>1</v>
      </c>
      <c r="AU459" s="29" t="b">
        <f t="shared" si="218"/>
        <v>0</v>
      </c>
      <c r="AV459" s="29" t="b">
        <f t="shared" si="219"/>
        <v>0</v>
      </c>
      <c r="AW459" s="29" t="s">
        <v>3454</v>
      </c>
      <c r="AX459" s="29" t="s">
        <v>4059</v>
      </c>
      <c r="AY459" s="29" t="s">
        <v>3446</v>
      </c>
    </row>
    <row r="460" spans="1:51" ht="45" customHeight="1" x14ac:dyDescent="0.25">
      <c r="A460" s="29">
        <f t="shared" si="220"/>
        <v>458</v>
      </c>
      <c r="B460" s="9">
        <v>0.5</v>
      </c>
      <c r="C460" s="10" t="s">
        <v>59</v>
      </c>
      <c r="D460" s="10"/>
      <c r="E460" s="10"/>
      <c r="F460" s="10"/>
      <c r="G460" s="10"/>
      <c r="H460" s="11">
        <v>1</v>
      </c>
      <c r="I460" s="10">
        <f t="shared" si="198"/>
        <v>0.5</v>
      </c>
      <c r="J460" s="10" t="str">
        <f t="shared" si="199"/>
        <v>sufentanil/bupivac EPIDURAAL</v>
      </c>
      <c r="K460" s="10">
        <f t="shared" si="205"/>
        <v>1</v>
      </c>
      <c r="L460" s="12" t="s">
        <v>62</v>
      </c>
      <c r="M460" s="10" t="str">
        <f t="shared" si="206"/>
        <v>NaCl 0,9%</v>
      </c>
      <c r="N460" s="10">
        <f t="shared" si="202"/>
        <v>24</v>
      </c>
      <c r="O460" s="16">
        <f t="shared" si="203"/>
        <v>1</v>
      </c>
      <c r="P460" s="17">
        <v>2</v>
      </c>
      <c r="Q460" s="12" t="s">
        <v>3216</v>
      </c>
      <c r="R460" s="12" t="s">
        <v>3211</v>
      </c>
      <c r="S460" s="12" t="s">
        <v>38</v>
      </c>
      <c r="T460" s="15">
        <f t="shared" si="204"/>
        <v>1</v>
      </c>
      <c r="U460" s="12">
        <v>23.5</v>
      </c>
      <c r="V460" s="30">
        <v>0.5</v>
      </c>
      <c r="W460" s="31" t="s">
        <v>59</v>
      </c>
      <c r="X460" s="31">
        <v>0</v>
      </c>
      <c r="Y460" s="31" t="s">
        <v>62</v>
      </c>
      <c r="Z460" s="31" t="s">
        <v>63</v>
      </c>
      <c r="AA460" s="31">
        <v>24</v>
      </c>
      <c r="AB460" s="32">
        <v>1</v>
      </c>
      <c r="AC460" s="33">
        <v>1</v>
      </c>
      <c r="AD460" s="31" t="s">
        <v>3216</v>
      </c>
      <c r="AE460" s="31" t="s">
        <v>3565</v>
      </c>
      <c r="AF460" s="31" t="s">
        <v>38</v>
      </c>
      <c r="AG460" s="31">
        <v>0</v>
      </c>
      <c r="AH460" s="31">
        <v>24</v>
      </c>
      <c r="AI460" s="29" t="b">
        <f t="shared" si="197"/>
        <v>0</v>
      </c>
      <c r="AJ460" s="29" t="b">
        <f t="shared" si="207"/>
        <v>1</v>
      </c>
      <c r="AK460" s="29" t="b">
        <f t="shared" si="208"/>
        <v>1</v>
      </c>
      <c r="AL460" s="29" t="b">
        <f t="shared" si="209"/>
        <v>0</v>
      </c>
      <c r="AM460" s="29" t="b">
        <f t="shared" si="210"/>
        <v>1</v>
      </c>
      <c r="AN460" s="29" t="b">
        <f t="shared" si="211"/>
        <v>1</v>
      </c>
      <c r="AO460" s="29" t="b">
        <f t="shared" si="212"/>
        <v>1</v>
      </c>
      <c r="AP460" s="29" t="b">
        <f t="shared" si="213"/>
        <v>1</v>
      </c>
      <c r="AQ460" s="29" t="b">
        <f t="shared" si="214"/>
        <v>0</v>
      </c>
      <c r="AR460" s="29" t="b">
        <f t="shared" si="215"/>
        <v>1</v>
      </c>
      <c r="AS460" s="29" t="b">
        <f t="shared" si="216"/>
        <v>0</v>
      </c>
      <c r="AT460" s="29" t="b">
        <f t="shared" si="217"/>
        <v>1</v>
      </c>
      <c r="AU460" s="29" t="b">
        <f t="shared" si="218"/>
        <v>0</v>
      </c>
      <c r="AV460" s="29" t="b">
        <f t="shared" si="219"/>
        <v>0</v>
      </c>
      <c r="AW460" s="29" t="s">
        <v>3445</v>
      </c>
      <c r="AX460" s="29" t="s">
        <v>4052</v>
      </c>
      <c r="AY460" s="29" t="s">
        <v>3446</v>
      </c>
    </row>
    <row r="461" spans="1:51" ht="45" customHeight="1" x14ac:dyDescent="0.25">
      <c r="A461" s="29">
        <f t="shared" si="220"/>
        <v>459</v>
      </c>
      <c r="B461" s="9">
        <v>5</v>
      </c>
      <c r="C461" s="10" t="s">
        <v>59</v>
      </c>
      <c r="D461" s="10"/>
      <c r="E461" s="10"/>
      <c r="F461" s="10"/>
      <c r="G461" s="10"/>
      <c r="H461" s="11">
        <v>1</v>
      </c>
      <c r="I461" s="10">
        <f t="shared" si="198"/>
        <v>5</v>
      </c>
      <c r="J461" s="10" t="str">
        <f t="shared" si="199"/>
        <v>sufentanil/bupivac EPIDURAAL</v>
      </c>
      <c r="K461" s="10">
        <f t="shared" si="205"/>
        <v>1</v>
      </c>
      <c r="L461" s="12" t="s">
        <v>62</v>
      </c>
      <c r="M461" s="10" t="str">
        <f t="shared" si="206"/>
        <v>NaCl 0,9%</v>
      </c>
      <c r="N461" s="10">
        <f t="shared" si="202"/>
        <v>24</v>
      </c>
      <c r="O461" s="16">
        <f t="shared" si="203"/>
        <v>1</v>
      </c>
      <c r="P461" s="17">
        <v>0.2</v>
      </c>
      <c r="Q461" s="12" t="s">
        <v>3216</v>
      </c>
      <c r="R461" s="12" t="s">
        <v>3211</v>
      </c>
      <c r="S461" s="12" t="s">
        <v>38</v>
      </c>
      <c r="T461" s="15">
        <f t="shared" si="204"/>
        <v>1</v>
      </c>
      <c r="U461" s="12">
        <v>19</v>
      </c>
      <c r="V461" s="30">
        <v>5</v>
      </c>
      <c r="W461" s="31" t="s">
        <v>59</v>
      </c>
      <c r="X461" s="31">
        <v>0</v>
      </c>
      <c r="Y461" s="31" t="s">
        <v>62</v>
      </c>
      <c r="Z461" s="31" t="s">
        <v>63</v>
      </c>
      <c r="AA461" s="31">
        <v>24</v>
      </c>
      <c r="AB461" s="32">
        <v>1</v>
      </c>
      <c r="AC461" s="33">
        <v>1</v>
      </c>
      <c r="AD461" s="31" t="s">
        <v>3216</v>
      </c>
      <c r="AE461" s="31" t="s">
        <v>3565</v>
      </c>
      <c r="AF461" s="31" t="s">
        <v>38</v>
      </c>
      <c r="AG461" s="31">
        <v>0</v>
      </c>
      <c r="AH461" s="31">
        <v>24</v>
      </c>
      <c r="AI461" s="29" t="b">
        <f t="shared" si="197"/>
        <v>0</v>
      </c>
      <c r="AJ461" s="29" t="b">
        <f t="shared" si="207"/>
        <v>1</v>
      </c>
      <c r="AK461" s="29" t="b">
        <f t="shared" si="208"/>
        <v>1</v>
      </c>
      <c r="AL461" s="29" t="b">
        <f t="shared" si="209"/>
        <v>0</v>
      </c>
      <c r="AM461" s="29" t="b">
        <f t="shared" si="210"/>
        <v>1</v>
      </c>
      <c r="AN461" s="29" t="b">
        <f t="shared" si="211"/>
        <v>1</v>
      </c>
      <c r="AO461" s="29" t="b">
        <f t="shared" si="212"/>
        <v>1</v>
      </c>
      <c r="AP461" s="29" t="b">
        <f t="shared" si="213"/>
        <v>1</v>
      </c>
      <c r="AQ461" s="29" t="b">
        <f t="shared" si="214"/>
        <v>0</v>
      </c>
      <c r="AR461" s="29" t="b">
        <f t="shared" si="215"/>
        <v>1</v>
      </c>
      <c r="AS461" s="29" t="b">
        <f t="shared" si="216"/>
        <v>0</v>
      </c>
      <c r="AT461" s="29" t="b">
        <f t="shared" si="217"/>
        <v>1</v>
      </c>
      <c r="AU461" s="29" t="b">
        <f t="shared" si="218"/>
        <v>0</v>
      </c>
      <c r="AV461" s="29" t="b">
        <f t="shared" si="219"/>
        <v>0</v>
      </c>
      <c r="AW461" s="29" t="s">
        <v>3445</v>
      </c>
      <c r="AX461" s="29" t="s">
        <v>4052</v>
      </c>
      <c r="AY461" s="29" t="s">
        <v>3446</v>
      </c>
    </row>
    <row r="462" spans="1:51" ht="45" customHeight="1" x14ac:dyDescent="0.25">
      <c r="A462" s="29">
        <f t="shared" si="220"/>
        <v>460</v>
      </c>
      <c r="B462" s="9">
        <v>0.5</v>
      </c>
      <c r="C462" s="10" t="s">
        <v>59</v>
      </c>
      <c r="D462" s="10">
        <v>0.2</v>
      </c>
      <c r="E462" s="10"/>
      <c r="F462" s="10"/>
      <c r="G462" s="10"/>
      <c r="H462" s="11" t="s">
        <v>3222</v>
      </c>
      <c r="I462" s="10">
        <f t="shared" si="198"/>
        <v>0.5</v>
      </c>
      <c r="J462" s="10" t="str">
        <f t="shared" si="199"/>
        <v>sufentanil/bupivac EPIDURAAL</v>
      </c>
      <c r="K462" s="10">
        <f t="shared" si="205"/>
        <v>0.2</v>
      </c>
      <c r="L462" s="12" t="s">
        <v>62</v>
      </c>
      <c r="M462" s="10" t="str">
        <f t="shared" si="206"/>
        <v>NaCl 0,9%</v>
      </c>
      <c r="N462" s="10">
        <f t="shared" si="202"/>
        <v>24</v>
      </c>
      <c r="O462" s="16">
        <f t="shared" si="203"/>
        <v>1</v>
      </c>
      <c r="P462" s="17">
        <v>0.4</v>
      </c>
      <c r="Q462" s="12" t="s">
        <v>3216</v>
      </c>
      <c r="R462" s="12" t="s">
        <v>3211</v>
      </c>
      <c r="S462" s="12" t="s">
        <v>38</v>
      </c>
      <c r="T462" s="15">
        <f t="shared" si="204"/>
        <v>0.2</v>
      </c>
      <c r="U462" s="12">
        <v>23.8</v>
      </c>
      <c r="V462" s="30">
        <v>0.5</v>
      </c>
      <c r="W462" s="31" t="s">
        <v>59</v>
      </c>
      <c r="X462" s="31">
        <v>0.2</v>
      </c>
      <c r="Y462" s="31" t="s">
        <v>62</v>
      </c>
      <c r="Z462" s="31" t="s">
        <v>63</v>
      </c>
      <c r="AA462" s="31">
        <v>24</v>
      </c>
      <c r="AB462" s="32">
        <v>1</v>
      </c>
      <c r="AC462" s="33">
        <v>1</v>
      </c>
      <c r="AD462" s="31" t="s">
        <v>3216</v>
      </c>
      <c r="AE462" s="31" t="s">
        <v>3565</v>
      </c>
      <c r="AF462" s="31" t="s">
        <v>38</v>
      </c>
      <c r="AG462" s="31">
        <v>0.2</v>
      </c>
      <c r="AH462" s="31">
        <v>23.8</v>
      </c>
      <c r="AI462" s="29" t="b">
        <f t="shared" si="197"/>
        <v>0</v>
      </c>
      <c r="AJ462" s="29" t="b">
        <f t="shared" si="207"/>
        <v>1</v>
      </c>
      <c r="AK462" s="29" t="b">
        <f t="shared" si="208"/>
        <v>1</v>
      </c>
      <c r="AL462" s="29" t="b">
        <f t="shared" si="209"/>
        <v>1</v>
      </c>
      <c r="AM462" s="29" t="b">
        <f t="shared" si="210"/>
        <v>1</v>
      </c>
      <c r="AN462" s="29" t="b">
        <f t="shared" si="211"/>
        <v>1</v>
      </c>
      <c r="AO462" s="29" t="b">
        <f t="shared" si="212"/>
        <v>1</v>
      </c>
      <c r="AP462" s="29" t="b">
        <f t="shared" si="213"/>
        <v>1</v>
      </c>
      <c r="AQ462" s="29" t="b">
        <f t="shared" si="214"/>
        <v>0</v>
      </c>
      <c r="AR462" s="29" t="b">
        <f t="shared" si="215"/>
        <v>1</v>
      </c>
      <c r="AS462" s="29" t="b">
        <f t="shared" si="216"/>
        <v>0</v>
      </c>
      <c r="AT462" s="29" t="b">
        <f t="shared" si="217"/>
        <v>1</v>
      </c>
      <c r="AU462" s="29" t="b">
        <f t="shared" si="218"/>
        <v>1</v>
      </c>
      <c r="AV462" s="29" t="b">
        <f t="shared" si="219"/>
        <v>1</v>
      </c>
      <c r="AW462" s="29" t="s">
        <v>3455</v>
      </c>
      <c r="AX462" s="29" t="s">
        <v>4060</v>
      </c>
      <c r="AY462" s="29" t="s">
        <v>3448</v>
      </c>
    </row>
    <row r="463" spans="1:51" ht="45" customHeight="1" x14ac:dyDescent="0.25">
      <c r="A463" s="29">
        <f t="shared" si="220"/>
        <v>461</v>
      </c>
      <c r="B463" s="9">
        <v>5</v>
      </c>
      <c r="C463" s="10" t="s">
        <v>59</v>
      </c>
      <c r="D463" s="10">
        <v>5</v>
      </c>
      <c r="E463" s="10"/>
      <c r="F463" s="10"/>
      <c r="G463" s="10"/>
      <c r="H463" s="11" t="s">
        <v>3222</v>
      </c>
      <c r="I463" s="10">
        <f t="shared" si="198"/>
        <v>5</v>
      </c>
      <c r="J463" s="10" t="str">
        <f t="shared" si="199"/>
        <v>sufentanil/bupivac EPIDURAAL</v>
      </c>
      <c r="K463" s="10">
        <f t="shared" si="205"/>
        <v>5</v>
      </c>
      <c r="L463" s="12" t="s">
        <v>62</v>
      </c>
      <c r="M463" s="10" t="str">
        <f t="shared" si="206"/>
        <v>NaCl 0,9%</v>
      </c>
      <c r="N463" s="10">
        <f t="shared" si="202"/>
        <v>24</v>
      </c>
      <c r="O463" s="16">
        <f t="shared" si="203"/>
        <v>1</v>
      </c>
      <c r="P463" s="17">
        <v>1</v>
      </c>
      <c r="Q463" s="12" t="s">
        <v>3216</v>
      </c>
      <c r="R463" s="12" t="s">
        <v>3211</v>
      </c>
      <c r="S463" s="12" t="s">
        <v>38</v>
      </c>
      <c r="T463" s="15">
        <f t="shared" si="204"/>
        <v>5</v>
      </c>
      <c r="U463" s="12">
        <v>19</v>
      </c>
      <c r="V463" s="30">
        <v>5</v>
      </c>
      <c r="W463" s="31" t="s">
        <v>59</v>
      </c>
      <c r="X463" s="31">
        <v>5</v>
      </c>
      <c r="Y463" s="31" t="s">
        <v>62</v>
      </c>
      <c r="Z463" s="31" t="s">
        <v>63</v>
      </c>
      <c r="AA463" s="31">
        <v>24</v>
      </c>
      <c r="AB463" s="32">
        <v>1</v>
      </c>
      <c r="AC463" s="33">
        <v>1</v>
      </c>
      <c r="AD463" s="31" t="s">
        <v>3216</v>
      </c>
      <c r="AE463" s="31" t="s">
        <v>3565</v>
      </c>
      <c r="AF463" s="31" t="s">
        <v>38</v>
      </c>
      <c r="AG463" s="31">
        <v>5</v>
      </c>
      <c r="AH463" s="31">
        <v>19</v>
      </c>
      <c r="AI463" s="29" t="b">
        <f t="shared" si="197"/>
        <v>0</v>
      </c>
      <c r="AJ463" s="29" t="b">
        <f t="shared" si="207"/>
        <v>1</v>
      </c>
      <c r="AK463" s="29" t="b">
        <f t="shared" si="208"/>
        <v>1</v>
      </c>
      <c r="AL463" s="29" t="b">
        <f t="shared" si="209"/>
        <v>1</v>
      </c>
      <c r="AM463" s="29" t="b">
        <f t="shared" si="210"/>
        <v>1</v>
      </c>
      <c r="AN463" s="29" t="b">
        <f t="shared" si="211"/>
        <v>1</v>
      </c>
      <c r="AO463" s="29" t="b">
        <f t="shared" si="212"/>
        <v>1</v>
      </c>
      <c r="AP463" s="29" t="b">
        <f t="shared" si="213"/>
        <v>1</v>
      </c>
      <c r="AQ463" s="29" t="b">
        <f t="shared" si="214"/>
        <v>1</v>
      </c>
      <c r="AR463" s="29" t="b">
        <f t="shared" si="215"/>
        <v>1</v>
      </c>
      <c r="AS463" s="29" t="b">
        <f t="shared" si="216"/>
        <v>0</v>
      </c>
      <c r="AT463" s="29" t="b">
        <f t="shared" si="217"/>
        <v>1</v>
      </c>
      <c r="AU463" s="29" t="b">
        <f t="shared" si="218"/>
        <v>1</v>
      </c>
      <c r="AV463" s="29" t="b">
        <f t="shared" si="219"/>
        <v>1</v>
      </c>
      <c r="AW463" s="29" t="s">
        <v>3456</v>
      </c>
      <c r="AX463" s="29" t="s">
        <v>4061</v>
      </c>
      <c r="AY463" s="29" t="s">
        <v>3448</v>
      </c>
    </row>
    <row r="464" spans="1:51" x14ac:dyDescent="0.25">
      <c r="A464" s="29" t="s">
        <v>21</v>
      </c>
      <c r="AI464" s="29" t="b">
        <f>AND(AI3:AI463)</f>
        <v>0</v>
      </c>
      <c r="AJ464" s="29" t="b">
        <f t="shared" ref="AJ464:AT464" si="221">AND(AJ3:AJ463)</f>
        <v>1</v>
      </c>
      <c r="AK464" s="29" t="b">
        <f t="shared" si="221"/>
        <v>1</v>
      </c>
      <c r="AL464" s="29" t="b">
        <f t="shared" si="221"/>
        <v>0</v>
      </c>
      <c r="AM464" s="29" t="b">
        <f t="shared" si="221"/>
        <v>1</v>
      </c>
      <c r="AN464" s="29" t="b">
        <f t="shared" si="221"/>
        <v>0</v>
      </c>
      <c r="AO464" s="29" t="b">
        <f t="shared" si="221"/>
        <v>1</v>
      </c>
      <c r="AP464" s="29" t="b">
        <f t="shared" si="221"/>
        <v>1</v>
      </c>
      <c r="AQ464" s="29" t="b">
        <f t="shared" si="221"/>
        <v>0</v>
      </c>
      <c r="AR464" s="29" t="b">
        <f t="shared" si="221"/>
        <v>1</v>
      </c>
      <c r="AS464" s="29" t="b">
        <f t="shared" si="221"/>
        <v>0</v>
      </c>
      <c r="AT464" s="29" t="b">
        <f t="shared" si="221"/>
        <v>1</v>
      </c>
      <c r="AU464" s="29" t="b">
        <f t="shared" ref="AU464" si="222">AND(AU3:AU463)</f>
        <v>0</v>
      </c>
      <c r="AV464" s="29" t="b">
        <f t="shared" ref="AV464" si="223">AND(AV3:AV463)</f>
        <v>0</v>
      </c>
    </row>
  </sheetData>
  <sheetProtection password="CC20" sheet="1" objects="1" scenarios="1" selectLockedCells="1"/>
  <conditionalFormatting sqref="AI3:AV463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AI464:AV46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2"/>
    <col min="2" max="2" width="9.85546875" style="2" customWidth="1"/>
    <col min="3" max="3" width="28" style="2" customWidth="1"/>
    <col min="4" max="4" width="13.5703125" style="2" customWidth="1"/>
    <col min="5" max="5" width="12.5703125" style="2" customWidth="1"/>
    <col min="6" max="6" width="12.85546875" style="2" customWidth="1"/>
    <col min="7" max="7" width="32.7109375" style="2" customWidth="1"/>
    <col min="8" max="8" width="12.28515625" style="2" customWidth="1"/>
    <col min="9" max="9" width="13.140625" style="2" customWidth="1"/>
    <col min="10" max="10" width="12.28515625" style="2" customWidth="1"/>
    <col min="11" max="11" width="13.85546875" style="2" customWidth="1"/>
    <col min="12" max="14" width="12.28515625" style="2" customWidth="1"/>
    <col min="15" max="15" width="9.140625" style="2"/>
    <col min="16" max="16" width="18" style="2" customWidth="1"/>
    <col min="17" max="17" width="15.5703125" style="2" customWidth="1"/>
    <col min="18" max="18" width="18.28515625" style="2" customWidth="1"/>
    <col min="19" max="19" width="13.5703125" style="2" customWidth="1"/>
    <col min="20" max="20" width="20.5703125" style="2" customWidth="1"/>
    <col min="21" max="16384" width="9.140625" style="2"/>
  </cols>
  <sheetData>
    <row r="1" spans="1:20" s="5" customFormat="1" x14ac:dyDescent="0.25">
      <c r="B1" s="5" t="s">
        <v>22</v>
      </c>
      <c r="P1" s="5" t="s">
        <v>0</v>
      </c>
      <c r="R1" s="5" t="s">
        <v>60</v>
      </c>
      <c r="T1" s="5" t="s">
        <v>23</v>
      </c>
    </row>
    <row r="2" spans="1:20" s="4" customFormat="1" ht="30" x14ac:dyDescent="0.25">
      <c r="A2" s="3" t="s">
        <v>1</v>
      </c>
      <c r="B2" s="3" t="s">
        <v>10</v>
      </c>
      <c r="C2" s="4" t="s">
        <v>11</v>
      </c>
      <c r="D2" s="4" t="s">
        <v>93</v>
      </c>
      <c r="E2" s="4" t="s">
        <v>94</v>
      </c>
      <c r="F2" s="4" t="s">
        <v>95</v>
      </c>
      <c r="G2" s="4" t="s">
        <v>96</v>
      </c>
      <c r="H2" s="4" t="s">
        <v>97</v>
      </c>
      <c r="I2" s="4" t="s">
        <v>12</v>
      </c>
      <c r="J2" s="4" t="s">
        <v>98</v>
      </c>
      <c r="K2" s="4" t="s">
        <v>99</v>
      </c>
      <c r="L2" s="4" t="s">
        <v>100</v>
      </c>
      <c r="M2" s="4" t="s">
        <v>101</v>
      </c>
      <c r="N2" s="4" t="s">
        <v>102</v>
      </c>
      <c r="O2" s="4" t="s">
        <v>103</v>
      </c>
      <c r="P2" s="4" t="s">
        <v>104</v>
      </c>
      <c r="Q2" s="4" t="s">
        <v>105</v>
      </c>
      <c r="R2" s="4" t="s">
        <v>104</v>
      </c>
      <c r="S2" s="4" t="s">
        <v>105</v>
      </c>
    </row>
    <row r="3" spans="1:20" x14ac:dyDescent="0.25">
      <c r="A3" s="1">
        <v>1</v>
      </c>
      <c r="B3" s="1">
        <v>5</v>
      </c>
      <c r="C3" s="2" t="s">
        <v>119</v>
      </c>
      <c r="D3" s="2">
        <v>20</v>
      </c>
      <c r="E3" s="2" t="s">
        <v>35</v>
      </c>
      <c r="F3" s="2" t="s">
        <v>1592</v>
      </c>
      <c r="G3" s="2" t="s">
        <v>1593</v>
      </c>
      <c r="K3" s="2">
        <v>0</v>
      </c>
      <c r="R3" s="2" t="s">
        <v>1594</v>
      </c>
    </row>
    <row r="4" spans="1:20" x14ac:dyDescent="0.25">
      <c r="A4" s="1">
        <v>2</v>
      </c>
      <c r="B4" s="1">
        <v>5</v>
      </c>
      <c r="C4" s="2" t="s">
        <v>120</v>
      </c>
      <c r="D4" s="2">
        <v>300</v>
      </c>
      <c r="E4" s="2" t="s">
        <v>35</v>
      </c>
      <c r="F4" s="2" t="s">
        <v>1592</v>
      </c>
      <c r="G4" s="2" t="s">
        <v>1593</v>
      </c>
      <c r="H4" s="2" t="s">
        <v>1595</v>
      </c>
      <c r="I4" s="2" t="s">
        <v>1596</v>
      </c>
      <c r="K4" s="2">
        <v>0</v>
      </c>
      <c r="R4" s="2" t="s">
        <v>1597</v>
      </c>
    </row>
    <row r="5" spans="1:20" ht="30" x14ac:dyDescent="0.25">
      <c r="A5" s="1">
        <v>3</v>
      </c>
      <c r="B5" s="1">
        <v>5</v>
      </c>
      <c r="C5" s="2" t="s">
        <v>121</v>
      </c>
      <c r="D5" s="2">
        <v>125</v>
      </c>
      <c r="E5" s="2" t="s">
        <v>35</v>
      </c>
      <c r="F5" s="2" t="s">
        <v>1598</v>
      </c>
      <c r="G5" s="2" t="s">
        <v>1599</v>
      </c>
      <c r="H5" s="2" t="s">
        <v>1600</v>
      </c>
      <c r="I5" s="2" t="s">
        <v>1601</v>
      </c>
      <c r="K5" s="2">
        <v>0</v>
      </c>
      <c r="R5" s="2" t="s">
        <v>1602</v>
      </c>
    </row>
    <row r="6" spans="1:20" ht="45" x14ac:dyDescent="0.25">
      <c r="A6" s="1">
        <v>4</v>
      </c>
      <c r="B6" s="1">
        <v>5</v>
      </c>
      <c r="C6" s="2" t="s">
        <v>122</v>
      </c>
      <c r="D6" s="2">
        <v>250</v>
      </c>
      <c r="E6" s="2" t="s">
        <v>35</v>
      </c>
      <c r="F6" s="2" t="s">
        <v>1603</v>
      </c>
      <c r="G6" s="2" t="s">
        <v>1599</v>
      </c>
      <c r="H6" s="2" t="s">
        <v>1604</v>
      </c>
      <c r="I6" s="2" t="s">
        <v>1605</v>
      </c>
      <c r="K6" s="2">
        <v>0</v>
      </c>
      <c r="R6" s="2" t="s">
        <v>1606</v>
      </c>
    </row>
    <row r="7" spans="1:20" ht="30" x14ac:dyDescent="0.25">
      <c r="A7" s="1">
        <v>5</v>
      </c>
      <c r="B7" s="1">
        <v>5</v>
      </c>
      <c r="C7" s="2" t="s">
        <v>123</v>
      </c>
      <c r="D7" s="2">
        <v>1</v>
      </c>
      <c r="E7" s="2" t="s">
        <v>35</v>
      </c>
      <c r="F7" s="2" t="s">
        <v>1592</v>
      </c>
      <c r="G7" s="2" t="s">
        <v>1607</v>
      </c>
      <c r="H7" s="2" t="s">
        <v>1608</v>
      </c>
      <c r="I7" s="2" t="s">
        <v>1609</v>
      </c>
      <c r="K7" s="2">
        <v>0</v>
      </c>
      <c r="R7" s="2" t="s">
        <v>1610</v>
      </c>
    </row>
    <row r="8" spans="1:20" ht="30" x14ac:dyDescent="0.25">
      <c r="A8" s="1">
        <v>6</v>
      </c>
      <c r="B8" s="1">
        <v>5</v>
      </c>
      <c r="C8" s="2" t="s">
        <v>124</v>
      </c>
      <c r="D8" s="2">
        <v>500</v>
      </c>
      <c r="E8" s="2" t="s">
        <v>35</v>
      </c>
      <c r="F8" s="2" t="s">
        <v>1603</v>
      </c>
      <c r="G8" s="2" t="s">
        <v>1611</v>
      </c>
      <c r="H8" s="2" t="s">
        <v>1612</v>
      </c>
      <c r="I8" s="2" t="s">
        <v>1613</v>
      </c>
      <c r="K8" s="2">
        <v>0</v>
      </c>
      <c r="R8" s="2" t="s">
        <v>1614</v>
      </c>
    </row>
    <row r="9" spans="1:20" ht="30" x14ac:dyDescent="0.25">
      <c r="A9" s="1">
        <v>7</v>
      </c>
      <c r="B9" s="1">
        <v>5</v>
      </c>
      <c r="C9" s="2" t="s">
        <v>125</v>
      </c>
      <c r="D9" s="2">
        <v>62.5</v>
      </c>
      <c r="E9" s="2" t="s">
        <v>35</v>
      </c>
      <c r="F9" s="2" t="s">
        <v>1592</v>
      </c>
      <c r="G9" s="2" t="s">
        <v>1611</v>
      </c>
      <c r="H9" s="2" t="s">
        <v>1615</v>
      </c>
      <c r="I9" s="2" t="s">
        <v>1616</v>
      </c>
      <c r="K9" s="2">
        <v>0</v>
      </c>
      <c r="R9" s="2" t="s">
        <v>1617</v>
      </c>
    </row>
    <row r="10" spans="1:20" ht="30" x14ac:dyDescent="0.25">
      <c r="A10" s="1">
        <v>8</v>
      </c>
      <c r="B10" s="1">
        <v>5</v>
      </c>
      <c r="C10" s="2" t="s">
        <v>126</v>
      </c>
      <c r="D10" s="2">
        <v>600</v>
      </c>
      <c r="E10" s="2" t="s">
        <v>35</v>
      </c>
      <c r="F10" s="2" t="s">
        <v>1592</v>
      </c>
      <c r="G10" s="2" t="s">
        <v>1618</v>
      </c>
      <c r="H10" s="2" t="s">
        <v>1619</v>
      </c>
      <c r="I10" s="2" t="s">
        <v>1620</v>
      </c>
      <c r="K10" s="2">
        <v>0</v>
      </c>
      <c r="R10" s="2" t="s">
        <v>1621</v>
      </c>
    </row>
    <row r="11" spans="1:20" ht="30" x14ac:dyDescent="0.25">
      <c r="A11" s="1">
        <v>9</v>
      </c>
      <c r="B11" s="1">
        <v>5</v>
      </c>
      <c r="C11" s="2" t="s">
        <v>127</v>
      </c>
      <c r="D11" s="2">
        <v>200</v>
      </c>
      <c r="E11" s="2" t="s">
        <v>35</v>
      </c>
      <c r="F11" s="2" t="s">
        <v>1592</v>
      </c>
      <c r="G11" s="2" t="s">
        <v>1618</v>
      </c>
      <c r="H11" s="2" t="s">
        <v>1622</v>
      </c>
      <c r="I11" s="2" t="s">
        <v>1623</v>
      </c>
      <c r="K11" s="2">
        <v>0</v>
      </c>
      <c r="R11" s="2" t="s">
        <v>1624</v>
      </c>
    </row>
    <row r="12" spans="1:20" ht="30" x14ac:dyDescent="0.25">
      <c r="A12" s="1">
        <v>10</v>
      </c>
      <c r="B12" s="1">
        <v>5</v>
      </c>
      <c r="C12" s="2" t="s">
        <v>128</v>
      </c>
      <c r="D12" s="2">
        <v>200</v>
      </c>
      <c r="E12" s="2" t="s">
        <v>35</v>
      </c>
      <c r="F12" s="2" t="s">
        <v>1592</v>
      </c>
      <c r="G12" s="2" t="s">
        <v>1618</v>
      </c>
      <c r="H12" s="2" t="s">
        <v>1625</v>
      </c>
      <c r="I12" s="2" t="s">
        <v>1626</v>
      </c>
      <c r="K12" s="2">
        <v>0</v>
      </c>
      <c r="R12" s="2" t="s">
        <v>1627</v>
      </c>
    </row>
    <row r="13" spans="1:20" ht="30" x14ac:dyDescent="0.25">
      <c r="A13" s="2">
        <v>11</v>
      </c>
      <c r="B13" s="2">
        <v>5</v>
      </c>
      <c r="C13" s="2" t="s">
        <v>129</v>
      </c>
      <c r="D13" s="2">
        <v>600</v>
      </c>
      <c r="E13" s="2" t="s">
        <v>35</v>
      </c>
      <c r="F13" s="2" t="s">
        <v>1592</v>
      </c>
      <c r="G13" s="2" t="s">
        <v>1618</v>
      </c>
      <c r="H13" s="2" t="s">
        <v>1628</v>
      </c>
      <c r="I13" s="2" t="s">
        <v>1629</v>
      </c>
      <c r="K13" s="2">
        <v>0</v>
      </c>
      <c r="R13" s="2" t="s">
        <v>1630</v>
      </c>
    </row>
    <row r="14" spans="1:20" ht="30" x14ac:dyDescent="0.25">
      <c r="A14" s="2">
        <v>12</v>
      </c>
      <c r="B14" s="2">
        <v>5</v>
      </c>
      <c r="C14" s="2" t="s">
        <v>130</v>
      </c>
      <c r="D14" s="2">
        <v>100</v>
      </c>
      <c r="E14" s="2" t="s">
        <v>35</v>
      </c>
      <c r="F14" s="2" t="s">
        <v>1631</v>
      </c>
      <c r="G14" s="2" t="s">
        <v>1618</v>
      </c>
      <c r="H14" s="2" t="s">
        <v>1632</v>
      </c>
      <c r="I14" s="2" t="s">
        <v>1633</v>
      </c>
      <c r="K14" s="2">
        <v>0</v>
      </c>
      <c r="R14" s="2" t="s">
        <v>1614</v>
      </c>
    </row>
    <row r="15" spans="1:20" ht="45" x14ac:dyDescent="0.25">
      <c r="A15" s="2">
        <v>13</v>
      </c>
      <c r="B15" s="2">
        <v>5</v>
      </c>
      <c r="C15" s="2" t="s">
        <v>131</v>
      </c>
      <c r="D15" s="2">
        <v>30</v>
      </c>
      <c r="E15" s="2" t="s">
        <v>35</v>
      </c>
      <c r="F15" s="2" t="s">
        <v>1592</v>
      </c>
      <c r="H15" s="2" t="s">
        <v>1634</v>
      </c>
      <c r="I15" s="2" t="s">
        <v>1635</v>
      </c>
      <c r="K15" s="2">
        <v>0</v>
      </c>
      <c r="R15" s="2" t="s">
        <v>1636</v>
      </c>
    </row>
    <row r="16" spans="1:20" ht="45" x14ac:dyDescent="0.25">
      <c r="A16" s="2">
        <v>14</v>
      </c>
      <c r="B16" s="2">
        <v>5</v>
      </c>
      <c r="C16" s="2" t="s">
        <v>132</v>
      </c>
      <c r="D16" s="2">
        <v>40</v>
      </c>
      <c r="E16" s="2" t="s">
        <v>35</v>
      </c>
      <c r="F16" s="2" t="s">
        <v>1592</v>
      </c>
      <c r="H16" s="2" t="s">
        <v>1637</v>
      </c>
      <c r="I16" s="2" t="s">
        <v>1638</v>
      </c>
      <c r="K16" s="2">
        <v>0</v>
      </c>
      <c r="R16" s="2" t="s">
        <v>1639</v>
      </c>
    </row>
    <row r="17" spans="1:18" ht="45" x14ac:dyDescent="0.25">
      <c r="A17" s="2">
        <v>15</v>
      </c>
      <c r="B17" s="2">
        <v>5</v>
      </c>
      <c r="C17" s="2" t="s">
        <v>133</v>
      </c>
      <c r="D17" s="2">
        <v>25</v>
      </c>
      <c r="E17" s="2" t="s">
        <v>35</v>
      </c>
      <c r="F17" s="2" t="s">
        <v>1603</v>
      </c>
      <c r="G17" s="2" t="s">
        <v>1640</v>
      </c>
      <c r="H17" s="2" t="s">
        <v>1641</v>
      </c>
      <c r="I17" s="2" t="s">
        <v>1601</v>
      </c>
      <c r="K17" s="2">
        <v>0</v>
      </c>
      <c r="R17" s="2" t="s">
        <v>1642</v>
      </c>
    </row>
    <row r="18" spans="1:18" ht="30" x14ac:dyDescent="0.25">
      <c r="A18" s="2">
        <v>16</v>
      </c>
      <c r="B18" s="2">
        <v>5</v>
      </c>
      <c r="C18" s="2" t="s">
        <v>134</v>
      </c>
      <c r="D18" s="2">
        <v>40</v>
      </c>
      <c r="E18" s="2" t="s">
        <v>35</v>
      </c>
      <c r="F18" s="2" t="s">
        <v>1592</v>
      </c>
      <c r="G18" s="2" t="s">
        <v>1640</v>
      </c>
      <c r="H18" s="2" t="s">
        <v>1643</v>
      </c>
      <c r="I18" s="2" t="s">
        <v>1644</v>
      </c>
      <c r="K18" s="2">
        <v>0</v>
      </c>
      <c r="R18" s="2" t="s">
        <v>1645</v>
      </c>
    </row>
    <row r="19" spans="1:18" x14ac:dyDescent="0.25">
      <c r="A19" s="2">
        <v>17</v>
      </c>
      <c r="B19" s="2">
        <v>5</v>
      </c>
      <c r="C19" s="2" t="s">
        <v>135</v>
      </c>
      <c r="D19" s="2">
        <v>200</v>
      </c>
      <c r="E19" s="2" t="s">
        <v>35</v>
      </c>
      <c r="F19" s="2" t="s">
        <v>1592</v>
      </c>
      <c r="G19" s="2" t="s">
        <v>1640</v>
      </c>
      <c r="H19" s="2" t="s">
        <v>1646</v>
      </c>
      <c r="I19" s="2" t="s">
        <v>1647</v>
      </c>
      <c r="K19" s="2">
        <v>0</v>
      </c>
      <c r="R19" s="2" t="s">
        <v>1648</v>
      </c>
    </row>
    <row r="20" spans="1:18" x14ac:dyDescent="0.25">
      <c r="A20" s="2">
        <v>18</v>
      </c>
      <c r="B20" s="2">
        <v>5</v>
      </c>
      <c r="C20" s="2" t="s">
        <v>136</v>
      </c>
      <c r="D20" s="2">
        <v>400</v>
      </c>
      <c r="E20" s="2" t="s">
        <v>35</v>
      </c>
      <c r="F20" s="2" t="s">
        <v>1592</v>
      </c>
      <c r="G20" s="2" t="s">
        <v>1640</v>
      </c>
      <c r="H20" s="2" t="s">
        <v>1649</v>
      </c>
      <c r="I20" s="2" t="s">
        <v>1650</v>
      </c>
      <c r="K20" s="2">
        <v>0</v>
      </c>
      <c r="R20" s="2" t="s">
        <v>1651</v>
      </c>
    </row>
    <row r="21" spans="1:18" ht="30" x14ac:dyDescent="0.25">
      <c r="A21" s="2">
        <v>19</v>
      </c>
      <c r="B21" s="2">
        <v>5</v>
      </c>
      <c r="C21" s="2" t="s">
        <v>137</v>
      </c>
      <c r="D21" s="2">
        <v>50</v>
      </c>
      <c r="E21" s="2" t="s">
        <v>35</v>
      </c>
      <c r="F21" s="2" t="s">
        <v>1598</v>
      </c>
      <c r="G21" s="2" t="s">
        <v>1652</v>
      </c>
      <c r="H21" s="2" t="s">
        <v>1653</v>
      </c>
      <c r="I21" s="2" t="s">
        <v>1654</v>
      </c>
      <c r="K21" s="2">
        <v>0</v>
      </c>
      <c r="R21" s="2" t="s">
        <v>1655</v>
      </c>
    </row>
    <row r="22" spans="1:18" ht="30" x14ac:dyDescent="0.25">
      <c r="A22" s="2">
        <v>20</v>
      </c>
      <c r="B22" s="2">
        <v>5</v>
      </c>
      <c r="C22" s="2" t="s">
        <v>138</v>
      </c>
      <c r="D22" s="2">
        <v>100</v>
      </c>
      <c r="E22" s="2" t="s">
        <v>35</v>
      </c>
      <c r="F22" s="2" t="s">
        <v>1598</v>
      </c>
      <c r="G22" s="2" t="s">
        <v>1652</v>
      </c>
      <c r="H22" s="2" t="s">
        <v>1656</v>
      </c>
      <c r="I22" s="2" t="s">
        <v>1626</v>
      </c>
      <c r="K22" s="2">
        <v>0</v>
      </c>
      <c r="R22" s="2" t="s">
        <v>1657</v>
      </c>
    </row>
    <row r="23" spans="1:18" x14ac:dyDescent="0.25">
      <c r="A23" s="2">
        <v>21</v>
      </c>
      <c r="B23" s="2">
        <v>5</v>
      </c>
      <c r="C23" s="2" t="s">
        <v>139</v>
      </c>
      <c r="D23" s="2">
        <v>1</v>
      </c>
      <c r="E23" s="2" t="s">
        <v>35</v>
      </c>
      <c r="F23" s="2" t="s">
        <v>1658</v>
      </c>
      <c r="G23" s="2" t="s">
        <v>1659</v>
      </c>
      <c r="H23" s="2" t="s">
        <v>1660</v>
      </c>
      <c r="I23" s="2" t="s">
        <v>1661</v>
      </c>
      <c r="K23" s="2">
        <v>0</v>
      </c>
      <c r="R23" s="2" t="s">
        <v>75</v>
      </c>
    </row>
    <row r="24" spans="1:18" ht="30" x14ac:dyDescent="0.25">
      <c r="A24" s="2">
        <v>22</v>
      </c>
      <c r="B24" s="2">
        <v>5</v>
      </c>
      <c r="C24" s="2" t="s">
        <v>140</v>
      </c>
      <c r="D24" s="2">
        <v>3</v>
      </c>
      <c r="E24" s="2" t="s">
        <v>35</v>
      </c>
      <c r="F24" s="2" t="s">
        <v>1603</v>
      </c>
      <c r="G24" s="2" t="s">
        <v>1662</v>
      </c>
      <c r="H24" s="2" t="s">
        <v>1663</v>
      </c>
      <c r="I24" s="2" t="s">
        <v>1664</v>
      </c>
      <c r="K24" s="2">
        <v>0</v>
      </c>
      <c r="R24" s="2" t="s">
        <v>1665</v>
      </c>
    </row>
    <row r="25" spans="1:18" ht="30" x14ac:dyDescent="0.25">
      <c r="A25" s="2">
        <v>23</v>
      </c>
      <c r="B25" s="2">
        <v>5</v>
      </c>
      <c r="C25" s="2" t="s">
        <v>141</v>
      </c>
      <c r="D25" s="2">
        <v>0.5</v>
      </c>
      <c r="E25" s="2" t="s">
        <v>35</v>
      </c>
      <c r="F25" s="2" t="s">
        <v>1666</v>
      </c>
      <c r="G25" s="2" t="s">
        <v>1667</v>
      </c>
      <c r="H25" s="2" t="s">
        <v>1668</v>
      </c>
      <c r="I25" s="2" t="s">
        <v>1669</v>
      </c>
      <c r="K25" s="2">
        <v>0</v>
      </c>
      <c r="R25" s="2" t="s">
        <v>72</v>
      </c>
    </row>
    <row r="26" spans="1:18" ht="30" x14ac:dyDescent="0.25">
      <c r="A26" s="2">
        <v>24</v>
      </c>
      <c r="B26" s="2">
        <v>5</v>
      </c>
      <c r="C26" s="2" t="s">
        <v>142</v>
      </c>
      <c r="D26" s="2">
        <v>1</v>
      </c>
      <c r="E26" s="2" t="s">
        <v>35</v>
      </c>
      <c r="F26" s="2" t="s">
        <v>1666</v>
      </c>
      <c r="G26" s="2" t="s">
        <v>1667</v>
      </c>
      <c r="H26" s="2" t="s">
        <v>1670</v>
      </c>
      <c r="I26" s="2" t="s">
        <v>1671</v>
      </c>
      <c r="K26" s="2">
        <v>0</v>
      </c>
      <c r="R26" s="2" t="s">
        <v>72</v>
      </c>
    </row>
    <row r="27" spans="1:18" ht="30" x14ac:dyDescent="0.25">
      <c r="A27" s="2">
        <v>25</v>
      </c>
      <c r="B27" s="2">
        <v>5</v>
      </c>
      <c r="C27" s="2" t="s">
        <v>142</v>
      </c>
      <c r="D27" s="2">
        <v>1</v>
      </c>
      <c r="E27" s="2" t="s">
        <v>35</v>
      </c>
      <c r="F27" s="2" t="s">
        <v>1666</v>
      </c>
      <c r="G27" s="2" t="s">
        <v>1667</v>
      </c>
      <c r="H27" s="2" t="s">
        <v>1672</v>
      </c>
      <c r="I27" s="2" t="s">
        <v>1673</v>
      </c>
      <c r="K27" s="2">
        <v>0</v>
      </c>
      <c r="R27" s="2" t="s">
        <v>72</v>
      </c>
    </row>
    <row r="28" spans="1:18" ht="30" x14ac:dyDescent="0.25">
      <c r="A28" s="2">
        <v>26</v>
      </c>
      <c r="B28" s="2">
        <v>5</v>
      </c>
      <c r="C28" s="2" t="s">
        <v>142</v>
      </c>
      <c r="D28" s="2">
        <v>0.1</v>
      </c>
      <c r="E28" s="2" t="s">
        <v>35</v>
      </c>
      <c r="F28" s="2" t="s">
        <v>1666</v>
      </c>
      <c r="G28" s="2" t="s">
        <v>1667</v>
      </c>
      <c r="K28" s="2">
        <v>0</v>
      </c>
      <c r="R28" s="2" t="s">
        <v>1594</v>
      </c>
    </row>
    <row r="29" spans="1:18" ht="30" x14ac:dyDescent="0.25">
      <c r="A29" s="2">
        <v>27</v>
      </c>
      <c r="B29" s="2">
        <v>5</v>
      </c>
      <c r="C29" s="2" t="s">
        <v>143</v>
      </c>
      <c r="D29" s="2">
        <v>5</v>
      </c>
      <c r="E29" s="2" t="s">
        <v>1674</v>
      </c>
      <c r="F29" s="2" t="s">
        <v>1675</v>
      </c>
      <c r="G29" s="2" t="s">
        <v>1676</v>
      </c>
      <c r="H29" s="2" t="s">
        <v>1595</v>
      </c>
      <c r="I29" s="2" t="s">
        <v>1677</v>
      </c>
      <c r="K29" s="2">
        <v>0</v>
      </c>
      <c r="R29" s="2" t="s">
        <v>1678</v>
      </c>
    </row>
    <row r="30" spans="1:18" ht="30" x14ac:dyDescent="0.25">
      <c r="A30" s="2">
        <v>28</v>
      </c>
      <c r="B30" s="2">
        <v>5</v>
      </c>
      <c r="C30" s="2" t="s">
        <v>143</v>
      </c>
      <c r="D30" s="2">
        <v>5</v>
      </c>
      <c r="E30" s="2" t="s">
        <v>1674</v>
      </c>
      <c r="F30" s="2" t="s">
        <v>1675</v>
      </c>
      <c r="G30" s="2" t="s">
        <v>1676</v>
      </c>
      <c r="H30" s="2" t="s">
        <v>1600</v>
      </c>
      <c r="I30" s="2" t="s">
        <v>1679</v>
      </c>
      <c r="K30" s="2">
        <v>0</v>
      </c>
      <c r="R30" s="2" t="s">
        <v>1680</v>
      </c>
    </row>
    <row r="31" spans="1:18" ht="45" x14ac:dyDescent="0.25">
      <c r="A31" s="2">
        <v>29</v>
      </c>
      <c r="B31" s="2">
        <v>5</v>
      </c>
      <c r="C31" s="2" t="s">
        <v>144</v>
      </c>
      <c r="D31" s="2">
        <v>40</v>
      </c>
      <c r="E31" s="2" t="s">
        <v>35</v>
      </c>
      <c r="F31" s="2" t="s">
        <v>1603</v>
      </c>
      <c r="G31" s="2" t="s">
        <v>1681</v>
      </c>
      <c r="H31" s="2" t="s">
        <v>1604</v>
      </c>
      <c r="I31" s="2" t="s">
        <v>1682</v>
      </c>
      <c r="K31" s="2">
        <v>0</v>
      </c>
      <c r="R31" s="2" t="s">
        <v>1683</v>
      </c>
    </row>
    <row r="32" spans="1:18" ht="45" x14ac:dyDescent="0.25">
      <c r="A32" s="2">
        <v>30</v>
      </c>
      <c r="B32" s="2">
        <v>5</v>
      </c>
      <c r="C32" s="2" t="s">
        <v>145</v>
      </c>
      <c r="D32" s="2">
        <v>200</v>
      </c>
      <c r="E32" s="2" t="s">
        <v>35</v>
      </c>
      <c r="F32" s="2" t="s">
        <v>1603</v>
      </c>
      <c r="G32" s="2" t="s">
        <v>1681</v>
      </c>
      <c r="H32" s="2" t="s">
        <v>1608</v>
      </c>
      <c r="I32" s="2" t="s">
        <v>1684</v>
      </c>
      <c r="K32" s="2">
        <v>0</v>
      </c>
      <c r="R32" s="2" t="s">
        <v>1685</v>
      </c>
    </row>
    <row r="33" spans="1:18" ht="30" x14ac:dyDescent="0.25">
      <c r="A33" s="2">
        <v>31</v>
      </c>
      <c r="B33" s="2">
        <v>5</v>
      </c>
      <c r="C33" s="2" t="s">
        <v>146</v>
      </c>
      <c r="D33" s="2">
        <v>10</v>
      </c>
      <c r="E33" s="2" t="s">
        <v>35</v>
      </c>
      <c r="F33" s="2" t="s">
        <v>1592</v>
      </c>
      <c r="G33" s="2" t="s">
        <v>1686</v>
      </c>
      <c r="H33" s="2" t="s">
        <v>1612</v>
      </c>
      <c r="I33" s="2" t="s">
        <v>1687</v>
      </c>
      <c r="K33" s="2">
        <v>0</v>
      </c>
      <c r="R33" s="2" t="s">
        <v>1688</v>
      </c>
    </row>
    <row r="34" spans="1:18" ht="30" x14ac:dyDescent="0.25">
      <c r="A34" s="2">
        <v>32</v>
      </c>
      <c r="B34" s="2">
        <v>5</v>
      </c>
      <c r="C34" s="2" t="s">
        <v>147</v>
      </c>
      <c r="D34" s="2">
        <v>70</v>
      </c>
      <c r="E34" s="2" t="s">
        <v>35</v>
      </c>
      <c r="F34" s="2" t="s">
        <v>1592</v>
      </c>
      <c r="G34" s="2" t="s">
        <v>1686</v>
      </c>
      <c r="H34" s="2" t="s">
        <v>1615</v>
      </c>
      <c r="I34" s="2" t="s">
        <v>1689</v>
      </c>
      <c r="K34" s="2">
        <v>0</v>
      </c>
      <c r="R34" s="2" t="s">
        <v>1690</v>
      </c>
    </row>
    <row r="35" spans="1:18" ht="60" x14ac:dyDescent="0.25">
      <c r="A35" s="2">
        <v>33</v>
      </c>
      <c r="B35" s="2">
        <v>5</v>
      </c>
      <c r="C35" s="2" t="s">
        <v>148</v>
      </c>
      <c r="D35" s="2">
        <v>0.25</v>
      </c>
      <c r="E35" s="2" t="s">
        <v>1674</v>
      </c>
      <c r="F35" s="2" t="s">
        <v>1592</v>
      </c>
      <c r="G35" s="2" t="s">
        <v>1691</v>
      </c>
      <c r="H35" s="2" t="s">
        <v>1619</v>
      </c>
      <c r="I35" s="2" t="s">
        <v>1692</v>
      </c>
      <c r="K35" s="2">
        <v>0</v>
      </c>
      <c r="R35" s="2" t="s">
        <v>1693</v>
      </c>
    </row>
    <row r="36" spans="1:18" ht="60" x14ac:dyDescent="0.25">
      <c r="A36" s="2">
        <v>34</v>
      </c>
      <c r="B36" s="2">
        <v>5</v>
      </c>
      <c r="C36" s="2" t="s">
        <v>149</v>
      </c>
      <c r="D36" s="2">
        <v>1</v>
      </c>
      <c r="E36" s="2" t="s">
        <v>1674</v>
      </c>
      <c r="F36" s="2" t="s">
        <v>1592</v>
      </c>
      <c r="G36" s="2" t="s">
        <v>1691</v>
      </c>
      <c r="H36" s="2" t="s">
        <v>1622</v>
      </c>
      <c r="I36" s="2" t="s">
        <v>1694</v>
      </c>
      <c r="K36" s="2">
        <v>0</v>
      </c>
      <c r="R36" s="2" t="s">
        <v>1695</v>
      </c>
    </row>
    <row r="37" spans="1:18" ht="60" x14ac:dyDescent="0.25">
      <c r="A37" s="2">
        <v>35</v>
      </c>
      <c r="B37" s="2">
        <v>5</v>
      </c>
      <c r="C37" s="2" t="s">
        <v>150</v>
      </c>
      <c r="D37" s="2">
        <v>2</v>
      </c>
      <c r="E37" s="2" t="s">
        <v>1674</v>
      </c>
      <c r="F37" s="2" t="s">
        <v>1592</v>
      </c>
      <c r="G37" s="2" t="s">
        <v>1691</v>
      </c>
      <c r="H37" s="2" t="s">
        <v>1625</v>
      </c>
      <c r="I37" s="2" t="s">
        <v>1696</v>
      </c>
      <c r="K37" s="2">
        <v>0</v>
      </c>
      <c r="R37" s="2" t="s">
        <v>1697</v>
      </c>
    </row>
    <row r="38" spans="1:18" ht="60" x14ac:dyDescent="0.25">
      <c r="A38" s="2">
        <v>36</v>
      </c>
      <c r="B38" s="2">
        <v>5</v>
      </c>
      <c r="C38" s="2" t="s">
        <v>151</v>
      </c>
      <c r="D38" s="2">
        <v>2</v>
      </c>
      <c r="E38" s="2" t="s">
        <v>1674</v>
      </c>
      <c r="F38" s="2" t="s">
        <v>1603</v>
      </c>
      <c r="G38" s="2" t="s">
        <v>1691</v>
      </c>
      <c r="H38" s="2" t="s">
        <v>1628</v>
      </c>
      <c r="I38" s="2" t="s">
        <v>1698</v>
      </c>
      <c r="K38" s="2">
        <v>0</v>
      </c>
      <c r="R38" s="2" t="s">
        <v>1699</v>
      </c>
    </row>
    <row r="39" spans="1:18" ht="30" x14ac:dyDescent="0.25">
      <c r="A39" s="2">
        <v>37</v>
      </c>
      <c r="B39" s="2">
        <v>5</v>
      </c>
      <c r="C39" s="2" t="s">
        <v>152</v>
      </c>
      <c r="D39" s="2">
        <v>0.5</v>
      </c>
      <c r="E39" s="2" t="s">
        <v>35</v>
      </c>
      <c r="F39" s="2" t="s">
        <v>1603</v>
      </c>
      <c r="G39" s="2" t="s">
        <v>1700</v>
      </c>
      <c r="H39" s="2" t="s">
        <v>1632</v>
      </c>
      <c r="I39" s="2" t="s">
        <v>1701</v>
      </c>
      <c r="K39" s="2">
        <v>0</v>
      </c>
      <c r="R39" s="2" t="s">
        <v>1702</v>
      </c>
    </row>
    <row r="40" spans="1:18" x14ac:dyDescent="0.25">
      <c r="A40" s="2">
        <v>38</v>
      </c>
      <c r="B40" s="2">
        <v>5</v>
      </c>
      <c r="C40" s="2" t="s">
        <v>153</v>
      </c>
      <c r="D40" s="2">
        <v>5</v>
      </c>
      <c r="E40" s="2" t="s">
        <v>35</v>
      </c>
      <c r="F40" s="2" t="s">
        <v>1592</v>
      </c>
      <c r="G40" s="2" t="s">
        <v>1703</v>
      </c>
      <c r="H40" s="2" t="s">
        <v>1634</v>
      </c>
      <c r="I40" s="2" t="s">
        <v>1704</v>
      </c>
      <c r="K40" s="2">
        <v>0</v>
      </c>
      <c r="R40" s="2" t="s">
        <v>1705</v>
      </c>
    </row>
    <row r="41" spans="1:18" ht="45" x14ac:dyDescent="0.25">
      <c r="A41" s="2">
        <v>39</v>
      </c>
      <c r="B41" s="2">
        <v>5</v>
      </c>
      <c r="C41" s="2" t="s">
        <v>154</v>
      </c>
      <c r="D41" s="2">
        <v>1</v>
      </c>
      <c r="E41" s="2" t="s">
        <v>1706</v>
      </c>
      <c r="F41" s="2" t="s">
        <v>1603</v>
      </c>
      <c r="G41" s="2" t="s">
        <v>1707</v>
      </c>
      <c r="H41" s="2" t="s">
        <v>1637</v>
      </c>
      <c r="I41" s="2" t="s">
        <v>1708</v>
      </c>
      <c r="K41" s="2">
        <v>0</v>
      </c>
      <c r="R41" s="2" t="s">
        <v>1709</v>
      </c>
    </row>
    <row r="42" spans="1:18" ht="30" x14ac:dyDescent="0.25">
      <c r="A42" s="2">
        <v>40</v>
      </c>
      <c r="B42" s="2">
        <v>5</v>
      </c>
      <c r="C42" s="2" t="s">
        <v>155</v>
      </c>
      <c r="D42" s="2">
        <v>50</v>
      </c>
      <c r="E42" s="2" t="s">
        <v>35</v>
      </c>
      <c r="F42" s="2" t="s">
        <v>1592</v>
      </c>
      <c r="G42" s="2" t="s">
        <v>1707</v>
      </c>
      <c r="H42" s="2" t="s">
        <v>1641</v>
      </c>
      <c r="I42" s="2" t="s">
        <v>1710</v>
      </c>
      <c r="K42" s="2">
        <v>0</v>
      </c>
      <c r="R42" s="2" t="s">
        <v>1711</v>
      </c>
    </row>
    <row r="43" spans="1:18" ht="30" x14ac:dyDescent="0.25">
      <c r="A43" s="2">
        <v>41</v>
      </c>
      <c r="B43" s="2">
        <v>5</v>
      </c>
      <c r="C43" s="2" t="s">
        <v>156</v>
      </c>
      <c r="D43" s="2">
        <v>300</v>
      </c>
      <c r="E43" s="2" t="s">
        <v>35</v>
      </c>
      <c r="F43" s="2" t="s">
        <v>1592</v>
      </c>
      <c r="G43" s="2" t="s">
        <v>1707</v>
      </c>
      <c r="H43" s="2" t="s">
        <v>1643</v>
      </c>
      <c r="I43" s="2" t="s">
        <v>1712</v>
      </c>
      <c r="K43" s="2">
        <v>0</v>
      </c>
      <c r="R43" s="2" t="s">
        <v>1713</v>
      </c>
    </row>
    <row r="44" spans="1:18" x14ac:dyDescent="0.25">
      <c r="A44" s="2">
        <v>42</v>
      </c>
      <c r="B44" s="2">
        <v>5</v>
      </c>
      <c r="C44" s="2" t="s">
        <v>157</v>
      </c>
      <c r="D44" s="2">
        <v>0.125</v>
      </c>
      <c r="E44" s="2" t="s">
        <v>35</v>
      </c>
      <c r="F44" s="2" t="s">
        <v>1592</v>
      </c>
      <c r="G44" s="2" t="s">
        <v>1703</v>
      </c>
      <c r="H44" s="2" t="s">
        <v>1646</v>
      </c>
      <c r="I44" s="2" t="s">
        <v>1714</v>
      </c>
      <c r="K44" s="2">
        <v>0</v>
      </c>
      <c r="R44" s="2" t="s">
        <v>76</v>
      </c>
    </row>
    <row r="45" spans="1:18" x14ac:dyDescent="0.25">
      <c r="A45" s="2">
        <v>43</v>
      </c>
      <c r="B45" s="2">
        <v>5</v>
      </c>
      <c r="C45" s="2" t="s">
        <v>158</v>
      </c>
      <c r="D45" s="2">
        <v>0.25</v>
      </c>
      <c r="E45" s="2" t="s">
        <v>35</v>
      </c>
      <c r="F45" s="2" t="s">
        <v>1592</v>
      </c>
      <c r="G45" s="2" t="s">
        <v>1703</v>
      </c>
      <c r="H45" s="2" t="s">
        <v>1649</v>
      </c>
      <c r="I45" s="2" t="s">
        <v>1715</v>
      </c>
      <c r="K45" s="2">
        <v>0</v>
      </c>
      <c r="R45" s="2" t="s">
        <v>72</v>
      </c>
    </row>
    <row r="46" spans="1:18" ht="45" x14ac:dyDescent="0.25">
      <c r="A46" s="2">
        <v>44</v>
      </c>
      <c r="B46" s="2">
        <v>5</v>
      </c>
      <c r="C46" s="2" t="s">
        <v>159</v>
      </c>
      <c r="D46" s="2">
        <v>0.5</v>
      </c>
      <c r="E46" s="2" t="s">
        <v>35</v>
      </c>
      <c r="F46" s="2" t="s">
        <v>1592</v>
      </c>
      <c r="G46" s="2" t="s">
        <v>1703</v>
      </c>
      <c r="H46" s="2" t="s">
        <v>1653</v>
      </c>
      <c r="I46" s="2" t="s">
        <v>1716</v>
      </c>
      <c r="K46" s="2">
        <v>0</v>
      </c>
      <c r="R46" s="2" t="s">
        <v>91</v>
      </c>
    </row>
    <row r="47" spans="1:18" ht="45" x14ac:dyDescent="0.25">
      <c r="A47" s="2">
        <v>45</v>
      </c>
      <c r="B47" s="2">
        <v>5</v>
      </c>
      <c r="C47" s="2" t="s">
        <v>160</v>
      </c>
      <c r="D47" s="2">
        <v>1</v>
      </c>
      <c r="E47" s="2" t="s">
        <v>35</v>
      </c>
      <c r="F47" s="2" t="s">
        <v>1592</v>
      </c>
      <c r="G47" s="2" t="s">
        <v>1703</v>
      </c>
      <c r="H47" s="2" t="s">
        <v>1656</v>
      </c>
      <c r="I47" s="2" t="s">
        <v>1717</v>
      </c>
      <c r="K47" s="2">
        <v>0</v>
      </c>
      <c r="R47" s="2" t="s">
        <v>70</v>
      </c>
    </row>
    <row r="48" spans="1:18" ht="45" x14ac:dyDescent="0.25">
      <c r="A48" s="2">
        <v>46</v>
      </c>
      <c r="B48" s="2">
        <v>5</v>
      </c>
      <c r="C48" s="2" t="s">
        <v>161</v>
      </c>
      <c r="D48" s="2">
        <v>0.5</v>
      </c>
      <c r="E48" s="2" t="s">
        <v>35</v>
      </c>
      <c r="F48" s="2" t="s">
        <v>1603</v>
      </c>
      <c r="G48" s="2" t="s">
        <v>1718</v>
      </c>
      <c r="H48" s="2" t="s">
        <v>1660</v>
      </c>
      <c r="I48" s="2" t="s">
        <v>1719</v>
      </c>
      <c r="K48" s="2">
        <v>0</v>
      </c>
      <c r="R48" s="2" t="s">
        <v>1665</v>
      </c>
    </row>
    <row r="49" spans="1:18" ht="45" x14ac:dyDescent="0.25">
      <c r="A49" s="2">
        <v>47</v>
      </c>
      <c r="B49" s="2">
        <v>5</v>
      </c>
      <c r="C49" s="2" t="s">
        <v>162</v>
      </c>
      <c r="D49" s="2">
        <v>20</v>
      </c>
      <c r="E49" s="2" t="s">
        <v>35</v>
      </c>
      <c r="F49" s="2" t="s">
        <v>1603</v>
      </c>
      <c r="G49" s="2" t="s">
        <v>1720</v>
      </c>
      <c r="H49" s="2" t="s">
        <v>1663</v>
      </c>
      <c r="I49" s="2" t="s">
        <v>1721</v>
      </c>
      <c r="K49" s="2">
        <v>0</v>
      </c>
      <c r="R49" s="2" t="s">
        <v>1722</v>
      </c>
    </row>
    <row r="50" spans="1:18" ht="45" x14ac:dyDescent="0.25">
      <c r="A50" s="2">
        <v>48</v>
      </c>
      <c r="B50" s="2">
        <v>5</v>
      </c>
      <c r="C50" s="2" t="s">
        <v>163</v>
      </c>
      <c r="D50" s="2">
        <v>50</v>
      </c>
      <c r="E50" s="2" t="s">
        <v>35</v>
      </c>
      <c r="F50" s="2" t="s">
        <v>1603</v>
      </c>
      <c r="G50" s="2" t="s">
        <v>1720</v>
      </c>
      <c r="H50" s="2" t="s">
        <v>1668</v>
      </c>
      <c r="I50" s="2" t="s">
        <v>1723</v>
      </c>
      <c r="K50" s="2">
        <v>0</v>
      </c>
      <c r="R50" s="2" t="s">
        <v>1724</v>
      </c>
    </row>
    <row r="51" spans="1:18" ht="45" x14ac:dyDescent="0.25">
      <c r="A51" s="2">
        <v>49</v>
      </c>
      <c r="B51" s="2">
        <v>5</v>
      </c>
      <c r="C51" s="2" t="s">
        <v>164</v>
      </c>
      <c r="D51" s="2">
        <v>5</v>
      </c>
      <c r="E51" s="2" t="s">
        <v>35</v>
      </c>
      <c r="F51" s="2" t="s">
        <v>1603</v>
      </c>
      <c r="G51" s="2" t="s">
        <v>1725</v>
      </c>
      <c r="H51" s="2" t="s">
        <v>1670</v>
      </c>
      <c r="I51" s="2" t="s">
        <v>1726</v>
      </c>
      <c r="K51" s="2">
        <v>0</v>
      </c>
      <c r="R51" s="2" t="s">
        <v>76</v>
      </c>
    </row>
    <row r="52" spans="1:18" ht="45" x14ac:dyDescent="0.25">
      <c r="A52" s="2">
        <v>50</v>
      </c>
      <c r="B52" s="2">
        <v>5</v>
      </c>
      <c r="C52" s="2" t="s">
        <v>165</v>
      </c>
      <c r="D52" s="2">
        <v>50</v>
      </c>
      <c r="E52" s="2" t="s">
        <v>35</v>
      </c>
      <c r="F52" s="2" t="s">
        <v>1603</v>
      </c>
      <c r="G52" s="2" t="s">
        <v>1725</v>
      </c>
      <c r="H52" s="2" t="s">
        <v>1672</v>
      </c>
      <c r="I52" s="2" t="s">
        <v>1605</v>
      </c>
      <c r="K52" s="2">
        <v>0</v>
      </c>
      <c r="R52" s="2" t="s">
        <v>75</v>
      </c>
    </row>
    <row r="53" spans="1:18" ht="45" x14ac:dyDescent="0.25">
      <c r="A53" s="2">
        <v>51</v>
      </c>
      <c r="B53" s="2">
        <v>5</v>
      </c>
      <c r="C53" s="2" t="s">
        <v>165</v>
      </c>
      <c r="D53" s="2">
        <v>50</v>
      </c>
      <c r="E53" s="2" t="s">
        <v>35</v>
      </c>
      <c r="F53" s="2" t="s">
        <v>1603</v>
      </c>
      <c r="G53" s="2" t="s">
        <v>1725</v>
      </c>
      <c r="K53" s="2">
        <v>0</v>
      </c>
      <c r="R53" s="2" t="s">
        <v>1594</v>
      </c>
    </row>
    <row r="54" spans="1:18" ht="30" x14ac:dyDescent="0.25">
      <c r="A54" s="2">
        <v>52</v>
      </c>
      <c r="B54" s="2">
        <v>5</v>
      </c>
      <c r="C54" s="2" t="s">
        <v>166</v>
      </c>
      <c r="D54" s="2">
        <v>250</v>
      </c>
      <c r="E54" s="2" t="s">
        <v>35</v>
      </c>
      <c r="F54" s="2" t="s">
        <v>1666</v>
      </c>
      <c r="G54" s="2" t="s">
        <v>1727</v>
      </c>
      <c r="H54" s="2" t="s">
        <v>1595</v>
      </c>
      <c r="I54" s="2" t="s">
        <v>1728</v>
      </c>
      <c r="K54" s="2">
        <v>0</v>
      </c>
      <c r="R54" s="2" t="s">
        <v>1729</v>
      </c>
    </row>
    <row r="55" spans="1:18" ht="30" x14ac:dyDescent="0.25">
      <c r="A55" s="2">
        <v>53</v>
      </c>
      <c r="B55" s="2">
        <v>5</v>
      </c>
      <c r="C55" s="2" t="s">
        <v>167</v>
      </c>
      <c r="D55" s="2">
        <v>50</v>
      </c>
      <c r="E55" s="2" t="s">
        <v>35</v>
      </c>
      <c r="F55" s="2" t="s">
        <v>1603</v>
      </c>
      <c r="G55" s="2" t="s">
        <v>1730</v>
      </c>
      <c r="H55" s="2" t="s">
        <v>1600</v>
      </c>
      <c r="I55" s="2" t="s">
        <v>1731</v>
      </c>
      <c r="K55" s="2">
        <v>0</v>
      </c>
      <c r="R55" s="2" t="s">
        <v>1732</v>
      </c>
    </row>
    <row r="56" spans="1:18" ht="30" x14ac:dyDescent="0.25">
      <c r="A56" s="2">
        <v>54</v>
      </c>
      <c r="B56" s="2">
        <v>5</v>
      </c>
      <c r="C56" s="2" t="s">
        <v>168</v>
      </c>
      <c r="D56" s="2">
        <v>100</v>
      </c>
      <c r="E56" s="2" t="s">
        <v>35</v>
      </c>
      <c r="F56" s="2" t="s">
        <v>1592</v>
      </c>
      <c r="G56" s="2" t="s">
        <v>1730</v>
      </c>
      <c r="H56" s="2" t="s">
        <v>1604</v>
      </c>
      <c r="I56" s="2" t="s">
        <v>1733</v>
      </c>
      <c r="K56" s="2">
        <v>0</v>
      </c>
      <c r="R56" s="2" t="s">
        <v>1734</v>
      </c>
    </row>
    <row r="57" spans="1:18" ht="45" x14ac:dyDescent="0.25">
      <c r="A57" s="2">
        <v>55</v>
      </c>
      <c r="B57" s="2">
        <v>5</v>
      </c>
      <c r="C57" s="2" t="s">
        <v>169</v>
      </c>
      <c r="D57" s="2">
        <v>50</v>
      </c>
      <c r="E57" s="2" t="s">
        <v>35</v>
      </c>
      <c r="F57" s="2" t="s">
        <v>1592</v>
      </c>
      <c r="G57" s="2" t="s">
        <v>1735</v>
      </c>
      <c r="H57" s="2" t="s">
        <v>1608</v>
      </c>
      <c r="I57" s="2" t="s">
        <v>1736</v>
      </c>
      <c r="K57" s="2">
        <v>0</v>
      </c>
      <c r="R57" s="2" t="s">
        <v>1737</v>
      </c>
    </row>
    <row r="58" spans="1:18" ht="30" x14ac:dyDescent="0.25">
      <c r="A58" s="2">
        <v>56</v>
      </c>
      <c r="B58" s="2">
        <v>5</v>
      </c>
      <c r="C58" s="2" t="s">
        <v>170</v>
      </c>
      <c r="D58" s="2">
        <v>10</v>
      </c>
      <c r="E58" s="2" t="s">
        <v>35</v>
      </c>
      <c r="F58" s="2" t="s">
        <v>1592</v>
      </c>
      <c r="G58" s="2" t="s">
        <v>1735</v>
      </c>
      <c r="H58" s="2" t="s">
        <v>1612</v>
      </c>
      <c r="I58" s="2" t="s">
        <v>1738</v>
      </c>
      <c r="K58" s="2">
        <v>0</v>
      </c>
      <c r="R58" s="2" t="s">
        <v>1739</v>
      </c>
    </row>
    <row r="59" spans="1:18" ht="30" x14ac:dyDescent="0.25">
      <c r="A59" s="2">
        <v>57</v>
      </c>
      <c r="B59" s="2">
        <v>5</v>
      </c>
      <c r="C59" s="2" t="s">
        <v>171</v>
      </c>
      <c r="D59" s="2">
        <v>25</v>
      </c>
      <c r="E59" s="2" t="s">
        <v>35</v>
      </c>
      <c r="F59" s="2" t="s">
        <v>1592</v>
      </c>
      <c r="G59" s="2" t="s">
        <v>1735</v>
      </c>
      <c r="H59" s="2" t="s">
        <v>1615</v>
      </c>
      <c r="I59" s="2" t="s">
        <v>1740</v>
      </c>
      <c r="K59" s="2">
        <v>0</v>
      </c>
      <c r="R59" s="2" t="s">
        <v>1741</v>
      </c>
    </row>
    <row r="60" spans="1:18" x14ac:dyDescent="0.25">
      <c r="A60" s="2">
        <v>58</v>
      </c>
      <c r="B60" s="2">
        <v>5</v>
      </c>
      <c r="C60" s="2" t="s">
        <v>172</v>
      </c>
      <c r="D60" s="2">
        <v>5</v>
      </c>
      <c r="E60" s="2" t="s">
        <v>35</v>
      </c>
      <c r="F60" s="2" t="s">
        <v>1592</v>
      </c>
      <c r="G60" s="2" t="s">
        <v>1742</v>
      </c>
      <c r="H60" s="2" t="s">
        <v>1619</v>
      </c>
      <c r="I60" s="2" t="s">
        <v>1689</v>
      </c>
      <c r="K60" s="2">
        <v>0</v>
      </c>
      <c r="R60" s="2" t="s">
        <v>1743</v>
      </c>
    </row>
    <row r="61" spans="1:18" x14ac:dyDescent="0.25">
      <c r="A61" s="2">
        <v>59</v>
      </c>
      <c r="B61" s="2">
        <v>5</v>
      </c>
      <c r="C61" s="2" t="s">
        <v>173</v>
      </c>
      <c r="D61" s="2">
        <v>10</v>
      </c>
      <c r="E61" s="2" t="s">
        <v>35</v>
      </c>
      <c r="F61" s="2" t="s">
        <v>1592</v>
      </c>
      <c r="G61" s="2" t="s">
        <v>1742</v>
      </c>
      <c r="H61" s="2" t="s">
        <v>1622</v>
      </c>
      <c r="I61" s="2" t="s">
        <v>1744</v>
      </c>
      <c r="K61" s="2">
        <v>0</v>
      </c>
      <c r="R61" s="2" t="s">
        <v>1745</v>
      </c>
    </row>
    <row r="62" spans="1:18" ht="30" x14ac:dyDescent="0.25">
      <c r="A62" s="2">
        <v>60</v>
      </c>
      <c r="B62" s="2">
        <v>5</v>
      </c>
      <c r="C62" s="2" t="s">
        <v>174</v>
      </c>
      <c r="D62" s="2">
        <v>500</v>
      </c>
      <c r="E62" s="2" t="s">
        <v>35</v>
      </c>
      <c r="F62" s="2" t="s">
        <v>1592</v>
      </c>
      <c r="G62" s="2" t="s">
        <v>1746</v>
      </c>
      <c r="H62" s="2" t="s">
        <v>1625</v>
      </c>
      <c r="I62" s="2" t="s">
        <v>1747</v>
      </c>
      <c r="K62" s="2">
        <v>0</v>
      </c>
      <c r="R62" s="2" t="s">
        <v>1748</v>
      </c>
    </row>
    <row r="63" spans="1:18" ht="30" x14ac:dyDescent="0.25">
      <c r="A63" s="2">
        <v>61</v>
      </c>
      <c r="B63" s="2">
        <v>5</v>
      </c>
      <c r="C63" s="2" t="s">
        <v>175</v>
      </c>
      <c r="D63" s="2">
        <v>125</v>
      </c>
      <c r="E63" s="2" t="s">
        <v>35</v>
      </c>
      <c r="F63" s="2" t="s">
        <v>1592</v>
      </c>
      <c r="G63" s="2" t="s">
        <v>1746</v>
      </c>
      <c r="H63" s="2" t="s">
        <v>1628</v>
      </c>
      <c r="I63" s="2" t="s">
        <v>1749</v>
      </c>
      <c r="K63" s="2">
        <v>0</v>
      </c>
      <c r="R63" s="2" t="s">
        <v>1750</v>
      </c>
    </row>
    <row r="64" spans="1:18" ht="30" x14ac:dyDescent="0.25">
      <c r="A64" s="2">
        <v>62</v>
      </c>
      <c r="B64" s="2">
        <v>5</v>
      </c>
      <c r="C64" s="2" t="s">
        <v>176</v>
      </c>
      <c r="D64" s="2">
        <v>375</v>
      </c>
      <c r="E64" s="2" t="s">
        <v>35</v>
      </c>
      <c r="F64" s="2" t="s">
        <v>1592</v>
      </c>
      <c r="G64" s="2" t="s">
        <v>1746</v>
      </c>
      <c r="H64" s="2" t="s">
        <v>1632</v>
      </c>
      <c r="I64" s="2" t="s">
        <v>1751</v>
      </c>
      <c r="K64" s="2">
        <v>0</v>
      </c>
      <c r="R64" s="2" t="s">
        <v>1752</v>
      </c>
    </row>
    <row r="65" spans="1:18" ht="30" x14ac:dyDescent="0.25">
      <c r="A65" s="2">
        <v>63</v>
      </c>
      <c r="B65" s="2">
        <v>5</v>
      </c>
      <c r="C65" s="2" t="s">
        <v>177</v>
      </c>
      <c r="D65" s="2">
        <v>750</v>
      </c>
      <c r="E65" s="2" t="s">
        <v>35</v>
      </c>
      <c r="F65" s="2" t="s">
        <v>1592</v>
      </c>
      <c r="G65" s="2" t="s">
        <v>1746</v>
      </c>
      <c r="H65" s="2" t="s">
        <v>1634</v>
      </c>
      <c r="I65" s="2" t="s">
        <v>1753</v>
      </c>
      <c r="K65" s="2">
        <v>0</v>
      </c>
      <c r="R65" s="2" t="s">
        <v>1754</v>
      </c>
    </row>
    <row r="66" spans="1:18" ht="30" x14ac:dyDescent="0.25">
      <c r="A66" s="2">
        <v>64</v>
      </c>
      <c r="B66" s="2">
        <v>5</v>
      </c>
      <c r="C66" s="2" t="s">
        <v>178</v>
      </c>
      <c r="D66" s="2">
        <v>250</v>
      </c>
      <c r="E66" s="2" t="s">
        <v>35</v>
      </c>
      <c r="F66" s="2" t="s">
        <v>1666</v>
      </c>
      <c r="G66" s="2" t="s">
        <v>1746</v>
      </c>
      <c r="H66" s="2" t="s">
        <v>1637</v>
      </c>
      <c r="I66" s="2" t="s">
        <v>1605</v>
      </c>
      <c r="K66" s="2">
        <v>0</v>
      </c>
      <c r="R66" s="2" t="s">
        <v>1614</v>
      </c>
    </row>
    <row r="67" spans="1:18" ht="30" x14ac:dyDescent="0.25">
      <c r="A67" s="2">
        <v>65</v>
      </c>
      <c r="B67" s="2">
        <v>5</v>
      </c>
      <c r="C67" s="2" t="s">
        <v>179</v>
      </c>
      <c r="D67" s="2">
        <v>500</v>
      </c>
      <c r="E67" s="2" t="s">
        <v>35</v>
      </c>
      <c r="F67" s="2" t="s">
        <v>1666</v>
      </c>
      <c r="G67" s="2" t="s">
        <v>1746</v>
      </c>
      <c r="H67" s="2" t="s">
        <v>1641</v>
      </c>
      <c r="I67" s="2" t="s">
        <v>1755</v>
      </c>
      <c r="K67" s="2">
        <v>0</v>
      </c>
      <c r="R67" s="2" t="s">
        <v>1756</v>
      </c>
    </row>
    <row r="68" spans="1:18" ht="45" x14ac:dyDescent="0.25">
      <c r="A68" s="2">
        <v>66</v>
      </c>
      <c r="B68" s="2">
        <v>5</v>
      </c>
      <c r="C68" s="2" t="s">
        <v>180</v>
      </c>
      <c r="D68" s="2">
        <v>1000</v>
      </c>
      <c r="E68" s="2" t="s">
        <v>35</v>
      </c>
      <c r="F68" s="2" t="s">
        <v>1666</v>
      </c>
      <c r="G68" s="2" t="s">
        <v>1746</v>
      </c>
      <c r="H68" s="2" t="s">
        <v>1643</v>
      </c>
      <c r="I68" s="2" t="s">
        <v>1684</v>
      </c>
      <c r="K68" s="2">
        <v>0</v>
      </c>
      <c r="R68" s="2" t="s">
        <v>1606</v>
      </c>
    </row>
    <row r="69" spans="1:18" ht="30" x14ac:dyDescent="0.25">
      <c r="A69" s="2">
        <v>67</v>
      </c>
      <c r="B69" s="2">
        <v>5</v>
      </c>
      <c r="C69" s="2" t="s">
        <v>181</v>
      </c>
      <c r="D69" s="2">
        <v>50</v>
      </c>
      <c r="E69" s="2" t="s">
        <v>35</v>
      </c>
      <c r="F69" s="2" t="s">
        <v>1592</v>
      </c>
      <c r="G69" s="2" t="s">
        <v>1746</v>
      </c>
      <c r="H69" s="2" t="s">
        <v>1646</v>
      </c>
      <c r="I69" s="2" t="s">
        <v>1757</v>
      </c>
      <c r="K69" s="2">
        <v>0</v>
      </c>
      <c r="R69" s="2" t="s">
        <v>1758</v>
      </c>
    </row>
    <row r="70" spans="1:18" ht="45" x14ac:dyDescent="0.25">
      <c r="A70" s="2">
        <v>68</v>
      </c>
      <c r="B70" s="2">
        <v>5</v>
      </c>
      <c r="C70" s="2" t="s">
        <v>182</v>
      </c>
      <c r="D70" s="2">
        <v>500</v>
      </c>
      <c r="E70" s="2" t="s">
        <v>35</v>
      </c>
      <c r="F70" s="2" t="s">
        <v>1603</v>
      </c>
      <c r="G70" s="2" t="s">
        <v>1746</v>
      </c>
      <c r="H70" s="2" t="s">
        <v>1649</v>
      </c>
      <c r="I70" s="2" t="s">
        <v>1759</v>
      </c>
      <c r="K70" s="2">
        <v>0</v>
      </c>
      <c r="R70" s="2" t="s">
        <v>1760</v>
      </c>
    </row>
    <row r="71" spans="1:18" ht="60" x14ac:dyDescent="0.25">
      <c r="A71" s="2">
        <v>69</v>
      </c>
      <c r="B71" s="2">
        <v>5</v>
      </c>
      <c r="C71" s="2" t="s">
        <v>183</v>
      </c>
      <c r="D71" s="2">
        <v>1000</v>
      </c>
      <c r="E71" s="2" t="s">
        <v>35</v>
      </c>
      <c r="F71" s="2" t="s">
        <v>1603</v>
      </c>
      <c r="G71" s="2" t="s">
        <v>1746</v>
      </c>
      <c r="H71" s="2" t="s">
        <v>1653</v>
      </c>
      <c r="I71" s="2" t="s">
        <v>1761</v>
      </c>
      <c r="K71" s="2">
        <v>0</v>
      </c>
      <c r="R71" s="2" t="s">
        <v>1762</v>
      </c>
    </row>
    <row r="72" spans="1:18" ht="60" x14ac:dyDescent="0.25">
      <c r="A72" s="2">
        <v>70</v>
      </c>
      <c r="B72" s="2">
        <v>5</v>
      </c>
      <c r="C72" s="2" t="s">
        <v>183</v>
      </c>
      <c r="D72" s="2">
        <v>1000</v>
      </c>
      <c r="E72" s="2" t="s">
        <v>35</v>
      </c>
      <c r="F72" s="2" t="s">
        <v>1603</v>
      </c>
      <c r="G72" s="2" t="s">
        <v>1746</v>
      </c>
      <c r="H72" s="2" t="s">
        <v>1656</v>
      </c>
      <c r="I72" s="2" t="s">
        <v>1763</v>
      </c>
      <c r="K72" s="2">
        <v>0</v>
      </c>
      <c r="R72" s="2" t="s">
        <v>1764</v>
      </c>
    </row>
    <row r="73" spans="1:18" ht="45" x14ac:dyDescent="0.25">
      <c r="A73" s="2">
        <v>71</v>
      </c>
      <c r="B73" s="2">
        <v>5</v>
      </c>
      <c r="C73" s="2" t="s">
        <v>184</v>
      </c>
      <c r="D73" s="2">
        <v>2000</v>
      </c>
      <c r="E73" s="2" t="s">
        <v>35</v>
      </c>
      <c r="F73" s="2" t="s">
        <v>1603</v>
      </c>
      <c r="G73" s="2" t="s">
        <v>1746</v>
      </c>
      <c r="H73" s="2" t="s">
        <v>1660</v>
      </c>
      <c r="I73" s="2" t="s">
        <v>1765</v>
      </c>
      <c r="K73" s="2">
        <v>0</v>
      </c>
      <c r="R73" s="2" t="s">
        <v>1766</v>
      </c>
    </row>
    <row r="74" spans="1:18" ht="45" x14ac:dyDescent="0.25">
      <c r="A74" s="2">
        <v>72</v>
      </c>
      <c r="B74" s="2">
        <v>5</v>
      </c>
      <c r="C74" s="2" t="s">
        <v>185</v>
      </c>
      <c r="D74" s="2">
        <v>25</v>
      </c>
      <c r="E74" s="2" t="s">
        <v>35</v>
      </c>
      <c r="F74" s="2" t="s">
        <v>1592</v>
      </c>
      <c r="G74" s="2" t="s">
        <v>1746</v>
      </c>
      <c r="H74" s="2" t="s">
        <v>1663</v>
      </c>
      <c r="I74" s="2" t="s">
        <v>1767</v>
      </c>
      <c r="K74" s="2">
        <v>0</v>
      </c>
      <c r="R74" s="2" t="s">
        <v>90</v>
      </c>
    </row>
    <row r="75" spans="1:18" ht="45" x14ac:dyDescent="0.25">
      <c r="A75" s="2">
        <v>73</v>
      </c>
      <c r="B75" s="2">
        <v>5</v>
      </c>
      <c r="C75" s="2" t="s">
        <v>186</v>
      </c>
      <c r="D75" s="2">
        <v>50</v>
      </c>
      <c r="E75" s="2" t="s">
        <v>35</v>
      </c>
      <c r="F75" s="2" t="s">
        <v>1592</v>
      </c>
      <c r="G75" s="2" t="s">
        <v>1746</v>
      </c>
      <c r="H75" s="2" t="s">
        <v>1668</v>
      </c>
      <c r="I75" s="2" t="s">
        <v>1768</v>
      </c>
      <c r="K75" s="2">
        <v>0</v>
      </c>
      <c r="R75" s="2" t="s">
        <v>1722</v>
      </c>
    </row>
    <row r="76" spans="1:18" ht="30" x14ac:dyDescent="0.25">
      <c r="A76" s="2">
        <v>74</v>
      </c>
      <c r="B76" s="2">
        <v>5</v>
      </c>
      <c r="C76" s="2" t="s">
        <v>187</v>
      </c>
      <c r="D76" s="2">
        <v>500</v>
      </c>
      <c r="E76" s="2" t="s">
        <v>35</v>
      </c>
      <c r="F76" s="2" t="s">
        <v>1592</v>
      </c>
      <c r="G76" s="2" t="s">
        <v>1746</v>
      </c>
      <c r="H76" s="2" t="s">
        <v>1670</v>
      </c>
      <c r="I76" s="2" t="s">
        <v>1769</v>
      </c>
      <c r="K76" s="2">
        <v>0</v>
      </c>
      <c r="R76" s="2" t="s">
        <v>1770</v>
      </c>
    </row>
    <row r="77" spans="1:18" ht="30" x14ac:dyDescent="0.25">
      <c r="A77" s="2">
        <v>75</v>
      </c>
      <c r="B77" s="2">
        <v>5</v>
      </c>
      <c r="C77" s="2" t="s">
        <v>188</v>
      </c>
      <c r="D77" s="2">
        <v>875</v>
      </c>
      <c r="E77" s="2" t="s">
        <v>35</v>
      </c>
      <c r="F77" s="2" t="s">
        <v>1592</v>
      </c>
      <c r="G77" s="2" t="s">
        <v>1746</v>
      </c>
      <c r="H77" s="2" t="s">
        <v>1672</v>
      </c>
      <c r="I77" s="2" t="s">
        <v>1771</v>
      </c>
      <c r="K77" s="2">
        <v>0</v>
      </c>
      <c r="R77" s="2" t="s">
        <v>1772</v>
      </c>
    </row>
    <row r="78" spans="1:18" ht="45" x14ac:dyDescent="0.25">
      <c r="A78" s="2">
        <v>76</v>
      </c>
      <c r="B78" s="2">
        <v>5</v>
      </c>
      <c r="C78" s="2" t="s">
        <v>189</v>
      </c>
      <c r="D78" s="2">
        <v>50</v>
      </c>
      <c r="E78" s="2" t="s">
        <v>35</v>
      </c>
      <c r="F78" s="2" t="s">
        <v>1603</v>
      </c>
      <c r="G78" s="2" t="s">
        <v>1773</v>
      </c>
      <c r="K78" s="2">
        <v>0</v>
      </c>
      <c r="R78" s="2" t="s">
        <v>1594</v>
      </c>
    </row>
    <row r="79" spans="1:18" ht="45" x14ac:dyDescent="0.25">
      <c r="A79" s="2">
        <v>77</v>
      </c>
      <c r="B79" s="2">
        <v>5</v>
      </c>
      <c r="C79" s="2" t="s">
        <v>190</v>
      </c>
      <c r="D79" s="2">
        <v>36000</v>
      </c>
      <c r="E79" s="2" t="s">
        <v>1774</v>
      </c>
      <c r="F79" s="2" t="s">
        <v>1592</v>
      </c>
      <c r="G79" s="2" t="s">
        <v>1775</v>
      </c>
      <c r="H79" s="2" t="s">
        <v>1595</v>
      </c>
      <c r="I79" s="2" t="s">
        <v>1776</v>
      </c>
      <c r="K79" s="2">
        <v>0</v>
      </c>
      <c r="R79" s="2" t="s">
        <v>1777</v>
      </c>
    </row>
    <row r="80" spans="1:18" ht="45" x14ac:dyDescent="0.25">
      <c r="A80" s="2">
        <v>78</v>
      </c>
      <c r="B80" s="2">
        <v>5</v>
      </c>
      <c r="C80" s="2" t="s">
        <v>191</v>
      </c>
      <c r="D80" s="2">
        <v>8000</v>
      </c>
      <c r="E80" s="2" t="s">
        <v>1774</v>
      </c>
      <c r="F80" s="2" t="s">
        <v>1592</v>
      </c>
      <c r="G80" s="2" t="s">
        <v>1775</v>
      </c>
      <c r="H80" s="2" t="s">
        <v>1600</v>
      </c>
      <c r="I80" s="2" t="s">
        <v>1778</v>
      </c>
      <c r="K80" s="2">
        <v>0</v>
      </c>
      <c r="R80" s="2" t="s">
        <v>1779</v>
      </c>
    </row>
    <row r="81" spans="1:18" ht="45" x14ac:dyDescent="0.25">
      <c r="A81" s="2">
        <v>79</v>
      </c>
      <c r="B81" s="2">
        <v>5</v>
      </c>
      <c r="C81" s="2" t="s">
        <v>192</v>
      </c>
      <c r="D81" s="2">
        <v>18000</v>
      </c>
      <c r="E81" s="2" t="s">
        <v>1774</v>
      </c>
      <c r="F81" s="2" t="s">
        <v>1592</v>
      </c>
      <c r="G81" s="2" t="s">
        <v>1775</v>
      </c>
      <c r="H81" s="2" t="s">
        <v>1604</v>
      </c>
      <c r="I81" s="2" t="s">
        <v>1780</v>
      </c>
      <c r="K81" s="2">
        <v>0</v>
      </c>
      <c r="R81" s="2" t="s">
        <v>1781</v>
      </c>
    </row>
    <row r="82" spans="1:18" ht="45" x14ac:dyDescent="0.25">
      <c r="A82" s="2">
        <v>80</v>
      </c>
      <c r="B82" s="2">
        <v>5</v>
      </c>
      <c r="C82" s="2" t="s">
        <v>193</v>
      </c>
      <c r="D82" s="2">
        <v>22500</v>
      </c>
      <c r="E82" s="2" t="s">
        <v>1774</v>
      </c>
      <c r="F82" s="2" t="s">
        <v>1592</v>
      </c>
      <c r="G82" s="2" t="s">
        <v>1775</v>
      </c>
      <c r="H82" s="2" t="s">
        <v>1608</v>
      </c>
      <c r="I82" s="2" t="s">
        <v>1782</v>
      </c>
      <c r="K82" s="2">
        <v>0</v>
      </c>
      <c r="R82" s="2" t="s">
        <v>1783</v>
      </c>
    </row>
    <row r="83" spans="1:18" ht="45" x14ac:dyDescent="0.25">
      <c r="A83" s="2">
        <v>81</v>
      </c>
      <c r="B83" s="2">
        <v>5</v>
      </c>
      <c r="C83" s="2" t="s">
        <v>194</v>
      </c>
      <c r="D83" s="2">
        <v>25000</v>
      </c>
      <c r="E83" s="2" t="s">
        <v>1774</v>
      </c>
      <c r="F83" s="2" t="s">
        <v>1592</v>
      </c>
      <c r="G83" s="2" t="s">
        <v>1775</v>
      </c>
      <c r="H83" s="2" t="s">
        <v>1612</v>
      </c>
      <c r="I83" s="2" t="s">
        <v>1784</v>
      </c>
      <c r="K83" s="2">
        <v>0</v>
      </c>
      <c r="R83" s="2" t="s">
        <v>1785</v>
      </c>
    </row>
    <row r="84" spans="1:18" ht="105" x14ac:dyDescent="0.25">
      <c r="A84" s="2">
        <v>82</v>
      </c>
      <c r="B84" s="2">
        <v>5</v>
      </c>
      <c r="C84" s="2" t="s">
        <v>195</v>
      </c>
      <c r="D84" s="2">
        <v>150</v>
      </c>
      <c r="E84" s="2" t="s">
        <v>35</v>
      </c>
      <c r="F84" s="2" t="s">
        <v>1598</v>
      </c>
      <c r="G84" s="2" t="s">
        <v>1786</v>
      </c>
      <c r="H84" s="2" t="s">
        <v>1615</v>
      </c>
      <c r="I84" s="2" t="s">
        <v>1712</v>
      </c>
      <c r="K84" s="2">
        <v>0</v>
      </c>
      <c r="R84" s="2" t="s">
        <v>1787</v>
      </c>
    </row>
    <row r="85" spans="1:18" ht="30" x14ac:dyDescent="0.25">
      <c r="A85" s="2">
        <v>83</v>
      </c>
      <c r="B85" s="2">
        <v>5</v>
      </c>
      <c r="C85" s="2" t="s">
        <v>196</v>
      </c>
      <c r="D85" s="2">
        <v>80</v>
      </c>
      <c r="E85" s="2" t="s">
        <v>35</v>
      </c>
      <c r="F85" s="2" t="s">
        <v>1592</v>
      </c>
      <c r="G85" s="2" t="s">
        <v>1788</v>
      </c>
      <c r="H85" s="2" t="s">
        <v>1619</v>
      </c>
      <c r="I85" s="2" t="s">
        <v>1789</v>
      </c>
      <c r="K85" s="2">
        <v>0</v>
      </c>
      <c r="R85" s="2" t="s">
        <v>1790</v>
      </c>
    </row>
    <row r="86" spans="1:18" ht="30" x14ac:dyDescent="0.25">
      <c r="A86" s="2">
        <v>84</v>
      </c>
      <c r="B86" s="2">
        <v>5</v>
      </c>
      <c r="C86" s="2" t="s">
        <v>197</v>
      </c>
      <c r="D86" s="2">
        <v>125</v>
      </c>
      <c r="E86" s="2" t="s">
        <v>35</v>
      </c>
      <c r="F86" s="2" t="s">
        <v>1592</v>
      </c>
      <c r="G86" s="2" t="s">
        <v>1788</v>
      </c>
      <c r="H86" s="2" t="s">
        <v>1622</v>
      </c>
      <c r="I86" s="2" t="s">
        <v>1613</v>
      </c>
      <c r="K86" s="2">
        <v>0</v>
      </c>
      <c r="R86" s="2" t="s">
        <v>1791</v>
      </c>
    </row>
    <row r="87" spans="1:18" ht="30" x14ac:dyDescent="0.25">
      <c r="A87" s="2">
        <v>85</v>
      </c>
      <c r="B87" s="2">
        <v>5</v>
      </c>
      <c r="C87" s="2" t="s">
        <v>198</v>
      </c>
      <c r="D87" s="2">
        <v>7.5</v>
      </c>
      <c r="E87" s="2" t="s">
        <v>35</v>
      </c>
      <c r="F87" s="2" t="s">
        <v>1666</v>
      </c>
      <c r="G87" s="2" t="s">
        <v>1792</v>
      </c>
      <c r="H87" s="2" t="s">
        <v>1625</v>
      </c>
      <c r="I87" s="2" t="s">
        <v>1793</v>
      </c>
      <c r="K87" s="2">
        <v>0</v>
      </c>
      <c r="R87" s="2" t="s">
        <v>1794</v>
      </c>
    </row>
    <row r="88" spans="1:18" ht="45" x14ac:dyDescent="0.25">
      <c r="A88" s="2">
        <v>86</v>
      </c>
      <c r="B88" s="2">
        <v>5</v>
      </c>
      <c r="C88" s="2" t="s">
        <v>199</v>
      </c>
      <c r="D88" s="2">
        <v>400</v>
      </c>
      <c r="E88" s="2" t="s">
        <v>35</v>
      </c>
      <c r="F88" s="2" t="s">
        <v>1666</v>
      </c>
      <c r="G88" s="2" t="s">
        <v>1792</v>
      </c>
      <c r="H88" s="2" t="s">
        <v>1628</v>
      </c>
      <c r="I88" s="2" t="s">
        <v>1795</v>
      </c>
      <c r="K88" s="2">
        <v>0</v>
      </c>
      <c r="R88" s="2" t="s">
        <v>1796</v>
      </c>
    </row>
    <row r="89" spans="1:18" ht="30" x14ac:dyDescent="0.25">
      <c r="A89" s="2">
        <v>87</v>
      </c>
      <c r="B89" s="2">
        <v>5</v>
      </c>
      <c r="C89" s="2" t="s">
        <v>200</v>
      </c>
      <c r="D89" s="2">
        <v>1</v>
      </c>
      <c r="E89" s="2" t="s">
        <v>35</v>
      </c>
      <c r="F89" s="2" t="s">
        <v>1592</v>
      </c>
      <c r="G89" s="2" t="s">
        <v>1792</v>
      </c>
      <c r="H89" s="2" t="s">
        <v>1632</v>
      </c>
      <c r="I89" s="2" t="s">
        <v>1797</v>
      </c>
      <c r="K89" s="2">
        <v>0</v>
      </c>
      <c r="R89" s="2" t="s">
        <v>1655</v>
      </c>
    </row>
    <row r="90" spans="1:18" ht="30" x14ac:dyDescent="0.25">
      <c r="A90" s="2">
        <v>88</v>
      </c>
      <c r="B90" s="2">
        <v>5</v>
      </c>
      <c r="C90" s="2" t="s">
        <v>201</v>
      </c>
      <c r="D90" s="2">
        <v>2.5</v>
      </c>
      <c r="E90" s="2" t="s">
        <v>35</v>
      </c>
      <c r="F90" s="2" t="s">
        <v>1592</v>
      </c>
      <c r="G90" s="2" t="s">
        <v>1792</v>
      </c>
      <c r="H90" s="2" t="s">
        <v>1634</v>
      </c>
      <c r="I90" s="2" t="s">
        <v>1798</v>
      </c>
      <c r="K90" s="2">
        <v>0</v>
      </c>
      <c r="R90" s="2" t="s">
        <v>1799</v>
      </c>
    </row>
    <row r="91" spans="1:18" ht="30" x14ac:dyDescent="0.25">
      <c r="A91" s="2">
        <v>89</v>
      </c>
      <c r="B91" s="2">
        <v>5</v>
      </c>
      <c r="C91" s="2" t="s">
        <v>202</v>
      </c>
      <c r="D91" s="2">
        <v>10</v>
      </c>
      <c r="E91" s="2" t="s">
        <v>35</v>
      </c>
      <c r="F91" s="2" t="s">
        <v>1592</v>
      </c>
      <c r="G91" s="2" t="s">
        <v>1792</v>
      </c>
      <c r="H91" s="2" t="s">
        <v>1637</v>
      </c>
      <c r="I91" s="2" t="s">
        <v>1744</v>
      </c>
      <c r="K91" s="2">
        <v>0</v>
      </c>
      <c r="R91" s="2" t="s">
        <v>1800</v>
      </c>
    </row>
    <row r="92" spans="1:18" ht="30" x14ac:dyDescent="0.25">
      <c r="A92" s="2">
        <v>90</v>
      </c>
      <c r="B92" s="2">
        <v>5</v>
      </c>
      <c r="C92" s="2" t="s">
        <v>203</v>
      </c>
      <c r="D92" s="2">
        <v>15</v>
      </c>
      <c r="E92" s="2" t="s">
        <v>35</v>
      </c>
      <c r="F92" s="2" t="s">
        <v>1592</v>
      </c>
      <c r="G92" s="2" t="s">
        <v>1792</v>
      </c>
      <c r="H92" s="2" t="s">
        <v>1641</v>
      </c>
      <c r="I92" s="2" t="s">
        <v>1801</v>
      </c>
      <c r="K92" s="2">
        <v>0</v>
      </c>
      <c r="R92" s="2" t="s">
        <v>1802</v>
      </c>
    </row>
    <row r="93" spans="1:18" ht="30" x14ac:dyDescent="0.25">
      <c r="A93" s="2">
        <v>91</v>
      </c>
      <c r="B93" s="2">
        <v>5</v>
      </c>
      <c r="C93" s="2" t="s">
        <v>204</v>
      </c>
      <c r="D93" s="2">
        <v>10</v>
      </c>
      <c r="E93" s="2" t="s">
        <v>35</v>
      </c>
      <c r="F93" s="2" t="s">
        <v>1592</v>
      </c>
      <c r="G93" s="2" t="s">
        <v>1803</v>
      </c>
      <c r="H93" s="2" t="s">
        <v>1643</v>
      </c>
      <c r="I93" s="2" t="s">
        <v>1687</v>
      </c>
      <c r="K93" s="2">
        <v>0</v>
      </c>
      <c r="R93" s="2" t="s">
        <v>1804</v>
      </c>
    </row>
    <row r="94" spans="1:18" ht="30" x14ac:dyDescent="0.25">
      <c r="A94" s="2">
        <v>92</v>
      </c>
      <c r="B94" s="2">
        <v>5</v>
      </c>
      <c r="C94" s="2" t="s">
        <v>205</v>
      </c>
      <c r="D94" s="2">
        <v>100</v>
      </c>
      <c r="E94" s="2" t="s">
        <v>35</v>
      </c>
      <c r="F94" s="2" t="s">
        <v>1666</v>
      </c>
      <c r="G94" s="2" t="s">
        <v>1805</v>
      </c>
      <c r="H94" s="2" t="s">
        <v>1646</v>
      </c>
      <c r="I94" s="2" t="s">
        <v>1806</v>
      </c>
      <c r="K94" s="2">
        <v>0</v>
      </c>
      <c r="R94" s="2" t="s">
        <v>1807</v>
      </c>
    </row>
    <row r="95" spans="1:18" ht="30" x14ac:dyDescent="0.25">
      <c r="A95" s="2">
        <v>93</v>
      </c>
      <c r="B95" s="2">
        <v>5</v>
      </c>
      <c r="C95" s="2" t="s">
        <v>206</v>
      </c>
      <c r="D95" s="2">
        <v>50</v>
      </c>
      <c r="E95" s="2" t="s">
        <v>35</v>
      </c>
      <c r="F95" s="2" t="s">
        <v>1592</v>
      </c>
      <c r="G95" s="2" t="s">
        <v>1805</v>
      </c>
      <c r="H95" s="2" t="s">
        <v>1649</v>
      </c>
      <c r="I95" s="2" t="s">
        <v>1808</v>
      </c>
      <c r="K95" s="2">
        <v>0</v>
      </c>
      <c r="R95" s="2" t="s">
        <v>90</v>
      </c>
    </row>
    <row r="96" spans="1:18" ht="30" x14ac:dyDescent="0.25">
      <c r="A96" s="2">
        <v>94</v>
      </c>
      <c r="B96" s="2">
        <v>5</v>
      </c>
      <c r="C96" s="2" t="s">
        <v>207</v>
      </c>
      <c r="D96" s="2">
        <v>250</v>
      </c>
      <c r="E96" s="2" t="s">
        <v>35</v>
      </c>
      <c r="F96" s="2" t="s">
        <v>1592</v>
      </c>
      <c r="G96" s="2" t="s">
        <v>1805</v>
      </c>
      <c r="H96" s="2" t="s">
        <v>1653</v>
      </c>
      <c r="I96" s="2" t="s">
        <v>1605</v>
      </c>
      <c r="K96" s="2">
        <v>0</v>
      </c>
      <c r="R96" s="2" t="s">
        <v>1809</v>
      </c>
    </row>
    <row r="97" spans="1:18" ht="45" x14ac:dyDescent="0.25">
      <c r="A97" s="2">
        <v>95</v>
      </c>
      <c r="B97" s="2">
        <v>5</v>
      </c>
      <c r="C97" s="2" t="s">
        <v>208</v>
      </c>
      <c r="D97" s="2">
        <v>10000</v>
      </c>
      <c r="E97" s="2" t="s">
        <v>77</v>
      </c>
      <c r="F97" s="2" t="s">
        <v>1666</v>
      </c>
      <c r="G97" s="2" t="s">
        <v>1773</v>
      </c>
      <c r="H97" s="2" t="s">
        <v>1656</v>
      </c>
      <c r="I97" s="2" t="s">
        <v>1810</v>
      </c>
      <c r="K97" s="2">
        <v>0</v>
      </c>
      <c r="R97" s="2" t="s">
        <v>1811</v>
      </c>
    </row>
    <row r="98" spans="1:18" ht="45" x14ac:dyDescent="0.25">
      <c r="A98" s="2">
        <v>96</v>
      </c>
      <c r="B98" s="2">
        <v>5</v>
      </c>
      <c r="C98" s="2" t="s">
        <v>208</v>
      </c>
      <c r="D98" s="2">
        <v>10000</v>
      </c>
      <c r="E98" s="2" t="s">
        <v>77</v>
      </c>
      <c r="F98" s="2" t="s">
        <v>1603</v>
      </c>
      <c r="G98" s="2" t="s">
        <v>1773</v>
      </c>
      <c r="H98" s="2" t="s">
        <v>1660</v>
      </c>
      <c r="I98" s="2" t="s">
        <v>1812</v>
      </c>
      <c r="K98" s="2">
        <v>0</v>
      </c>
      <c r="R98" s="2" t="s">
        <v>1813</v>
      </c>
    </row>
    <row r="99" spans="1:18" ht="30" x14ac:dyDescent="0.25">
      <c r="A99" s="2">
        <v>97</v>
      </c>
      <c r="B99" s="2">
        <v>5</v>
      </c>
      <c r="C99" s="2" t="s">
        <v>209</v>
      </c>
      <c r="D99" s="2">
        <v>150</v>
      </c>
      <c r="E99" s="2" t="s">
        <v>35</v>
      </c>
      <c r="F99" s="2" t="s">
        <v>1592</v>
      </c>
      <c r="G99" s="2" t="s">
        <v>1593</v>
      </c>
      <c r="H99" s="2" t="s">
        <v>1663</v>
      </c>
      <c r="I99" s="2" t="s">
        <v>1814</v>
      </c>
      <c r="K99" s="2">
        <v>0</v>
      </c>
      <c r="R99" s="2" t="s">
        <v>1815</v>
      </c>
    </row>
    <row r="100" spans="1:18" ht="30" x14ac:dyDescent="0.25">
      <c r="A100" s="2">
        <v>98</v>
      </c>
      <c r="B100" s="2">
        <v>5</v>
      </c>
      <c r="C100" s="2" t="s">
        <v>210</v>
      </c>
      <c r="D100" s="2">
        <v>200</v>
      </c>
      <c r="E100" s="2" t="s">
        <v>35</v>
      </c>
      <c r="F100" s="2" t="s">
        <v>1592</v>
      </c>
      <c r="G100" s="2" t="s">
        <v>1593</v>
      </c>
      <c r="H100" s="2" t="s">
        <v>1668</v>
      </c>
      <c r="I100" s="2" t="s">
        <v>1816</v>
      </c>
      <c r="K100" s="2">
        <v>0</v>
      </c>
      <c r="R100" s="2" t="s">
        <v>1817</v>
      </c>
    </row>
    <row r="101" spans="1:18" ht="30" x14ac:dyDescent="0.25">
      <c r="A101" s="2">
        <v>99</v>
      </c>
      <c r="B101" s="2">
        <v>5</v>
      </c>
      <c r="C101" s="2" t="s">
        <v>211</v>
      </c>
      <c r="D101" s="2">
        <v>300</v>
      </c>
      <c r="E101" s="2" t="s">
        <v>35</v>
      </c>
      <c r="F101" s="2" t="s">
        <v>1592</v>
      </c>
      <c r="G101" s="2" t="s">
        <v>1593</v>
      </c>
      <c r="H101" s="2" t="s">
        <v>1670</v>
      </c>
      <c r="I101" s="2" t="s">
        <v>1818</v>
      </c>
      <c r="K101" s="2">
        <v>0</v>
      </c>
      <c r="R101" s="2" t="s">
        <v>1724</v>
      </c>
    </row>
    <row r="102" spans="1:18" ht="30" x14ac:dyDescent="0.25">
      <c r="A102" s="2">
        <v>100</v>
      </c>
      <c r="B102" s="2">
        <v>5</v>
      </c>
      <c r="C102" s="2" t="s">
        <v>212</v>
      </c>
      <c r="D102" s="2">
        <v>1</v>
      </c>
      <c r="E102" s="2" t="s">
        <v>35</v>
      </c>
      <c r="F102" s="2" t="s">
        <v>1592</v>
      </c>
      <c r="G102" s="2" t="s">
        <v>1819</v>
      </c>
      <c r="H102" s="2" t="s">
        <v>1672</v>
      </c>
      <c r="I102" s="2" t="s">
        <v>1687</v>
      </c>
      <c r="K102" s="2">
        <v>0</v>
      </c>
      <c r="R102" s="2" t="s">
        <v>1820</v>
      </c>
    </row>
    <row r="103" spans="1:18" ht="30" x14ac:dyDescent="0.25">
      <c r="A103" s="2">
        <v>101</v>
      </c>
      <c r="B103" s="2">
        <v>5</v>
      </c>
      <c r="C103" s="2" t="s">
        <v>213</v>
      </c>
      <c r="D103" s="2">
        <v>25</v>
      </c>
      <c r="E103" s="2" t="s">
        <v>35</v>
      </c>
      <c r="F103" s="2" t="s">
        <v>1592</v>
      </c>
      <c r="G103" s="2" t="s">
        <v>1819</v>
      </c>
      <c r="K103" s="2">
        <v>0</v>
      </c>
      <c r="R103" s="2" t="s">
        <v>1594</v>
      </c>
    </row>
    <row r="104" spans="1:18" ht="30" x14ac:dyDescent="0.25">
      <c r="A104" s="2">
        <v>102</v>
      </c>
      <c r="B104" s="2">
        <v>5</v>
      </c>
      <c r="C104" s="2" t="s">
        <v>214</v>
      </c>
      <c r="D104" s="2">
        <v>25</v>
      </c>
      <c r="E104" s="2" t="s">
        <v>35</v>
      </c>
      <c r="F104" s="2" t="s">
        <v>1592</v>
      </c>
      <c r="G104" s="2" t="s">
        <v>1819</v>
      </c>
      <c r="H104" s="2" t="s">
        <v>1595</v>
      </c>
      <c r="I104" s="2" t="s">
        <v>1767</v>
      </c>
      <c r="K104" s="2">
        <v>0</v>
      </c>
      <c r="R104" s="2" t="s">
        <v>1821</v>
      </c>
    </row>
    <row r="105" spans="1:18" ht="30" x14ac:dyDescent="0.25">
      <c r="A105" s="2">
        <v>103</v>
      </c>
      <c r="B105" s="2">
        <v>5</v>
      </c>
      <c r="C105" s="2" t="s">
        <v>215</v>
      </c>
      <c r="D105" s="2">
        <v>50</v>
      </c>
      <c r="E105" s="2" t="s">
        <v>35</v>
      </c>
      <c r="F105" s="2" t="s">
        <v>1592</v>
      </c>
      <c r="G105" s="2" t="s">
        <v>1819</v>
      </c>
      <c r="H105" s="2" t="s">
        <v>1600</v>
      </c>
      <c r="I105" s="2" t="s">
        <v>1768</v>
      </c>
      <c r="K105" s="2">
        <v>0</v>
      </c>
      <c r="R105" s="2" t="s">
        <v>1822</v>
      </c>
    </row>
    <row r="106" spans="1:18" ht="30" x14ac:dyDescent="0.25">
      <c r="A106" s="2">
        <v>104</v>
      </c>
      <c r="B106" s="2">
        <v>5</v>
      </c>
      <c r="C106" s="2" t="s">
        <v>216</v>
      </c>
      <c r="D106" s="2">
        <v>10</v>
      </c>
      <c r="E106" s="2" t="s">
        <v>35</v>
      </c>
      <c r="F106" s="2" t="s">
        <v>1592</v>
      </c>
      <c r="G106" s="2" t="s">
        <v>1823</v>
      </c>
      <c r="H106" s="2" t="s">
        <v>1604</v>
      </c>
      <c r="I106" s="2" t="s">
        <v>1689</v>
      </c>
      <c r="K106" s="2">
        <v>0</v>
      </c>
      <c r="R106" s="2" t="s">
        <v>1824</v>
      </c>
    </row>
    <row r="107" spans="1:18" ht="30" x14ac:dyDescent="0.25">
      <c r="A107" s="2">
        <v>105</v>
      </c>
      <c r="B107" s="2">
        <v>5</v>
      </c>
      <c r="C107" s="2" t="s">
        <v>217</v>
      </c>
      <c r="D107" s="2">
        <v>18</v>
      </c>
      <c r="E107" s="2" t="s">
        <v>35</v>
      </c>
      <c r="F107" s="2" t="s">
        <v>1592</v>
      </c>
      <c r="G107" s="2" t="s">
        <v>1823</v>
      </c>
      <c r="H107" s="2" t="s">
        <v>1608</v>
      </c>
      <c r="I107" s="2" t="s">
        <v>1825</v>
      </c>
      <c r="K107" s="2">
        <v>0</v>
      </c>
      <c r="R107" s="2" t="s">
        <v>1826</v>
      </c>
    </row>
    <row r="108" spans="1:18" ht="30" x14ac:dyDescent="0.25">
      <c r="A108" s="2">
        <v>106</v>
      </c>
      <c r="B108" s="2">
        <v>5</v>
      </c>
      <c r="C108" s="2" t="s">
        <v>218</v>
      </c>
      <c r="D108" s="2">
        <v>25</v>
      </c>
      <c r="E108" s="2" t="s">
        <v>35</v>
      </c>
      <c r="F108" s="2" t="s">
        <v>1592</v>
      </c>
      <c r="G108" s="2" t="s">
        <v>1823</v>
      </c>
      <c r="H108" s="2" t="s">
        <v>1612</v>
      </c>
      <c r="I108" s="2" t="s">
        <v>1827</v>
      </c>
      <c r="K108" s="2">
        <v>0</v>
      </c>
      <c r="R108" s="2" t="s">
        <v>1828</v>
      </c>
    </row>
    <row r="109" spans="1:18" ht="30" x14ac:dyDescent="0.25">
      <c r="A109" s="2">
        <v>107</v>
      </c>
      <c r="B109" s="2">
        <v>5</v>
      </c>
      <c r="C109" s="2" t="s">
        <v>219</v>
      </c>
      <c r="D109" s="2">
        <v>40</v>
      </c>
      <c r="E109" s="2" t="s">
        <v>35</v>
      </c>
      <c r="F109" s="2" t="s">
        <v>1592</v>
      </c>
      <c r="G109" s="2" t="s">
        <v>1823</v>
      </c>
      <c r="H109" s="2" t="s">
        <v>1615</v>
      </c>
      <c r="I109" s="2" t="s">
        <v>1829</v>
      </c>
      <c r="K109" s="2">
        <v>0</v>
      </c>
      <c r="R109" s="2" t="s">
        <v>1830</v>
      </c>
    </row>
    <row r="110" spans="1:18" ht="30" x14ac:dyDescent="0.25">
      <c r="A110" s="2">
        <v>108</v>
      </c>
      <c r="B110" s="2">
        <v>5</v>
      </c>
      <c r="C110" s="2" t="s">
        <v>220</v>
      </c>
      <c r="D110" s="2">
        <v>60</v>
      </c>
      <c r="E110" s="2" t="s">
        <v>35</v>
      </c>
      <c r="F110" s="2" t="s">
        <v>1592</v>
      </c>
      <c r="G110" s="2" t="s">
        <v>1823</v>
      </c>
      <c r="H110" s="2" t="s">
        <v>1619</v>
      </c>
      <c r="I110" s="2" t="s">
        <v>1831</v>
      </c>
      <c r="K110" s="2">
        <v>0</v>
      </c>
      <c r="R110" s="2" t="s">
        <v>1832</v>
      </c>
    </row>
    <row r="111" spans="1:18" ht="30" x14ac:dyDescent="0.25">
      <c r="A111" s="2">
        <v>109</v>
      </c>
      <c r="B111" s="2">
        <v>5</v>
      </c>
      <c r="C111" s="2" t="s">
        <v>221</v>
      </c>
      <c r="D111" s="2">
        <v>10</v>
      </c>
      <c r="E111" s="2" t="s">
        <v>35</v>
      </c>
      <c r="F111" s="2" t="s">
        <v>1592</v>
      </c>
      <c r="G111" s="2" t="s">
        <v>1833</v>
      </c>
      <c r="H111" s="2" t="s">
        <v>1622</v>
      </c>
      <c r="I111" s="2" t="s">
        <v>1834</v>
      </c>
      <c r="K111" s="2">
        <v>0</v>
      </c>
      <c r="R111" s="2" t="s">
        <v>1835</v>
      </c>
    </row>
    <row r="112" spans="1:18" ht="30" x14ac:dyDescent="0.25">
      <c r="A112" s="2">
        <v>110</v>
      </c>
      <c r="B112" s="2">
        <v>5</v>
      </c>
      <c r="C112" s="2" t="s">
        <v>222</v>
      </c>
      <c r="D112" s="2">
        <v>20</v>
      </c>
      <c r="E112" s="2" t="s">
        <v>35</v>
      </c>
      <c r="F112" s="2" t="s">
        <v>1592</v>
      </c>
      <c r="G112" s="2" t="s">
        <v>1833</v>
      </c>
      <c r="H112" s="2" t="s">
        <v>1625</v>
      </c>
      <c r="I112" s="2" t="s">
        <v>1827</v>
      </c>
      <c r="K112" s="2">
        <v>0</v>
      </c>
      <c r="R112" s="2" t="s">
        <v>1836</v>
      </c>
    </row>
    <row r="113" spans="1:18" ht="30" x14ac:dyDescent="0.25">
      <c r="A113" s="2">
        <v>111</v>
      </c>
      <c r="B113" s="2">
        <v>5</v>
      </c>
      <c r="C113" s="2" t="s">
        <v>223</v>
      </c>
      <c r="D113" s="2">
        <v>40</v>
      </c>
      <c r="E113" s="2" t="s">
        <v>35</v>
      </c>
      <c r="F113" s="2" t="s">
        <v>1592</v>
      </c>
      <c r="G113" s="2" t="s">
        <v>1833</v>
      </c>
      <c r="H113" s="2" t="s">
        <v>1628</v>
      </c>
      <c r="I113" s="2" t="s">
        <v>1837</v>
      </c>
      <c r="K113" s="2">
        <v>0</v>
      </c>
      <c r="R113" s="2" t="s">
        <v>1838</v>
      </c>
    </row>
    <row r="114" spans="1:18" ht="30" x14ac:dyDescent="0.25">
      <c r="A114" s="2">
        <v>112</v>
      </c>
      <c r="B114" s="2">
        <v>5</v>
      </c>
      <c r="C114" s="2" t="s">
        <v>224</v>
      </c>
      <c r="D114" s="2">
        <v>150</v>
      </c>
      <c r="E114" s="2" t="s">
        <v>35</v>
      </c>
      <c r="F114" s="2" t="s">
        <v>1592</v>
      </c>
      <c r="G114" s="2" t="s">
        <v>1839</v>
      </c>
      <c r="H114" s="2" t="s">
        <v>1632</v>
      </c>
      <c r="I114" s="2" t="s">
        <v>1712</v>
      </c>
      <c r="K114" s="2">
        <v>0</v>
      </c>
      <c r="R114" s="2" t="s">
        <v>1840</v>
      </c>
    </row>
    <row r="115" spans="1:18" ht="30" x14ac:dyDescent="0.25">
      <c r="A115" s="2">
        <v>113</v>
      </c>
      <c r="B115" s="2">
        <v>5</v>
      </c>
      <c r="C115" s="2" t="s">
        <v>225</v>
      </c>
      <c r="D115" s="2">
        <v>10</v>
      </c>
      <c r="E115" s="2" t="s">
        <v>35</v>
      </c>
      <c r="F115" s="2" t="s">
        <v>1603</v>
      </c>
      <c r="G115" s="2" t="s">
        <v>1841</v>
      </c>
      <c r="H115" s="2" t="s">
        <v>1634</v>
      </c>
      <c r="I115" s="2" t="s">
        <v>1842</v>
      </c>
      <c r="K115" s="2">
        <v>0</v>
      </c>
      <c r="R115" s="2" t="s">
        <v>1843</v>
      </c>
    </row>
    <row r="116" spans="1:18" x14ac:dyDescent="0.25">
      <c r="A116" s="2">
        <v>114</v>
      </c>
      <c r="B116" s="2">
        <v>5</v>
      </c>
      <c r="C116" s="2" t="s">
        <v>226</v>
      </c>
      <c r="D116" s="2">
        <v>0.1</v>
      </c>
      <c r="E116" s="2" t="s">
        <v>35</v>
      </c>
      <c r="F116" s="2" t="s">
        <v>1592</v>
      </c>
      <c r="G116" s="2" t="s">
        <v>1703</v>
      </c>
      <c r="H116" s="2" t="s">
        <v>1637</v>
      </c>
      <c r="I116" s="2" t="s">
        <v>1844</v>
      </c>
      <c r="K116" s="2">
        <v>0</v>
      </c>
      <c r="R116" s="2" t="s">
        <v>1724</v>
      </c>
    </row>
    <row r="117" spans="1:18" ht="30" x14ac:dyDescent="0.25">
      <c r="A117" s="2">
        <v>115</v>
      </c>
      <c r="B117" s="2">
        <v>5</v>
      </c>
      <c r="C117" s="2" t="s">
        <v>227</v>
      </c>
      <c r="D117" s="2">
        <v>0.5</v>
      </c>
      <c r="E117" s="2" t="s">
        <v>35</v>
      </c>
      <c r="F117" s="2" t="s">
        <v>1666</v>
      </c>
      <c r="G117" s="2" t="s">
        <v>1703</v>
      </c>
      <c r="H117" s="2" t="s">
        <v>1641</v>
      </c>
      <c r="I117" s="2" t="s">
        <v>1845</v>
      </c>
      <c r="K117" s="2">
        <v>0</v>
      </c>
      <c r="R117" s="2" t="s">
        <v>70</v>
      </c>
    </row>
    <row r="118" spans="1:18" ht="30" x14ac:dyDescent="0.25">
      <c r="A118" s="2">
        <v>116</v>
      </c>
      <c r="B118" s="2">
        <v>5</v>
      </c>
      <c r="C118" s="2" t="s">
        <v>228</v>
      </c>
      <c r="D118" s="2">
        <v>5</v>
      </c>
      <c r="E118" s="2" t="s">
        <v>35</v>
      </c>
      <c r="F118" s="2" t="s">
        <v>1846</v>
      </c>
      <c r="G118" s="2" t="s">
        <v>1847</v>
      </c>
      <c r="H118" s="2" t="s">
        <v>1643</v>
      </c>
      <c r="I118" s="2" t="s">
        <v>1848</v>
      </c>
      <c r="K118" s="2">
        <v>0</v>
      </c>
      <c r="R118" s="2" t="s">
        <v>1849</v>
      </c>
    </row>
    <row r="119" spans="1:18" ht="30" x14ac:dyDescent="0.25">
      <c r="A119" s="2">
        <v>117</v>
      </c>
      <c r="B119" s="2">
        <v>5</v>
      </c>
      <c r="C119" s="2" t="s">
        <v>229</v>
      </c>
      <c r="D119" s="2">
        <v>10</v>
      </c>
      <c r="E119" s="2" t="s">
        <v>35</v>
      </c>
      <c r="F119" s="2" t="s">
        <v>1846</v>
      </c>
      <c r="G119" s="2" t="s">
        <v>1847</v>
      </c>
      <c r="H119" s="2" t="s">
        <v>1646</v>
      </c>
      <c r="I119" s="2" t="s">
        <v>1825</v>
      </c>
      <c r="K119" s="2">
        <v>0</v>
      </c>
      <c r="R119" s="2" t="s">
        <v>1850</v>
      </c>
    </row>
    <row r="120" spans="1:18" x14ac:dyDescent="0.25">
      <c r="A120" s="2">
        <v>118</v>
      </c>
      <c r="B120" s="2">
        <v>5</v>
      </c>
      <c r="C120" s="2" t="s">
        <v>230</v>
      </c>
      <c r="D120" s="2">
        <v>0.25</v>
      </c>
      <c r="E120" s="2" t="s">
        <v>35</v>
      </c>
      <c r="F120" s="2" t="s">
        <v>1592</v>
      </c>
      <c r="G120" s="2" t="s">
        <v>1703</v>
      </c>
      <c r="H120" s="2" t="s">
        <v>1649</v>
      </c>
      <c r="I120" s="2" t="s">
        <v>1716</v>
      </c>
      <c r="K120" s="2">
        <v>0</v>
      </c>
      <c r="R120" s="2" t="s">
        <v>76</v>
      </c>
    </row>
    <row r="121" spans="1:18" ht="30" x14ac:dyDescent="0.25">
      <c r="A121" s="2">
        <v>119</v>
      </c>
      <c r="B121" s="2">
        <v>5</v>
      </c>
      <c r="C121" s="2" t="s">
        <v>231</v>
      </c>
      <c r="D121" s="2">
        <v>50</v>
      </c>
      <c r="E121" s="2" t="s">
        <v>35</v>
      </c>
      <c r="F121" s="2" t="s">
        <v>1603</v>
      </c>
      <c r="G121" s="2" t="s">
        <v>1851</v>
      </c>
      <c r="H121" s="2" t="s">
        <v>1653</v>
      </c>
      <c r="I121" s="2" t="s">
        <v>1852</v>
      </c>
      <c r="K121" s="2">
        <v>0</v>
      </c>
      <c r="R121" s="2" t="s">
        <v>1853</v>
      </c>
    </row>
    <row r="122" spans="1:18" ht="30" x14ac:dyDescent="0.25">
      <c r="A122" s="2">
        <v>120</v>
      </c>
      <c r="B122" s="2">
        <v>5</v>
      </c>
      <c r="C122" s="2" t="s">
        <v>232</v>
      </c>
      <c r="D122" s="2">
        <v>25</v>
      </c>
      <c r="E122" s="2" t="s">
        <v>35</v>
      </c>
      <c r="F122" s="2" t="s">
        <v>1592</v>
      </c>
      <c r="G122" s="2" t="s">
        <v>1851</v>
      </c>
      <c r="H122" s="2" t="s">
        <v>1656</v>
      </c>
      <c r="I122" s="2" t="s">
        <v>1751</v>
      </c>
      <c r="K122" s="2">
        <v>0</v>
      </c>
      <c r="R122" s="2" t="s">
        <v>1854</v>
      </c>
    </row>
    <row r="123" spans="1:18" ht="30" x14ac:dyDescent="0.25">
      <c r="A123" s="2">
        <v>121</v>
      </c>
      <c r="B123" s="2">
        <v>5</v>
      </c>
      <c r="C123" s="2" t="s">
        <v>233</v>
      </c>
      <c r="D123" s="2">
        <v>25</v>
      </c>
      <c r="E123" s="2" t="s">
        <v>35</v>
      </c>
      <c r="F123" s="2" t="s">
        <v>1592</v>
      </c>
      <c r="G123" s="2" t="s">
        <v>1851</v>
      </c>
      <c r="H123" s="2" t="s">
        <v>1660</v>
      </c>
      <c r="I123" s="2" t="s">
        <v>1673</v>
      </c>
      <c r="K123" s="2">
        <v>0</v>
      </c>
      <c r="R123" s="2" t="s">
        <v>1610</v>
      </c>
    </row>
    <row r="124" spans="1:18" ht="30" x14ac:dyDescent="0.25">
      <c r="A124" s="2">
        <v>122</v>
      </c>
      <c r="B124" s="2">
        <v>5</v>
      </c>
      <c r="C124" s="2" t="s">
        <v>234</v>
      </c>
      <c r="D124" s="2">
        <v>1</v>
      </c>
      <c r="E124" s="2" t="s">
        <v>35</v>
      </c>
      <c r="F124" s="2" t="s">
        <v>1855</v>
      </c>
      <c r="G124" s="2" t="s">
        <v>1856</v>
      </c>
      <c r="H124" s="2" t="s">
        <v>1663</v>
      </c>
      <c r="I124" s="2" t="s">
        <v>1857</v>
      </c>
      <c r="K124" s="2">
        <v>0</v>
      </c>
      <c r="R124" s="2" t="s">
        <v>1858</v>
      </c>
    </row>
    <row r="125" spans="1:18" ht="30" x14ac:dyDescent="0.25">
      <c r="A125" s="2">
        <v>123</v>
      </c>
      <c r="B125" s="2">
        <v>5</v>
      </c>
      <c r="C125" s="2" t="s">
        <v>235</v>
      </c>
      <c r="D125" s="2">
        <v>0.5</v>
      </c>
      <c r="E125" s="2" t="s">
        <v>35</v>
      </c>
      <c r="F125" s="2" t="s">
        <v>1846</v>
      </c>
      <c r="G125" s="2" t="s">
        <v>1859</v>
      </c>
      <c r="H125" s="2" t="s">
        <v>1668</v>
      </c>
      <c r="I125" s="2" t="s">
        <v>1714</v>
      </c>
      <c r="K125" s="2">
        <v>0</v>
      </c>
      <c r="R125" s="2" t="s">
        <v>1860</v>
      </c>
    </row>
    <row r="126" spans="1:18" ht="30" x14ac:dyDescent="0.25">
      <c r="A126" s="2">
        <v>124</v>
      </c>
      <c r="B126" s="2">
        <v>5</v>
      </c>
      <c r="C126" s="2" t="s">
        <v>236</v>
      </c>
      <c r="D126" s="2">
        <v>7.2</v>
      </c>
      <c r="E126" s="2" t="s">
        <v>35</v>
      </c>
      <c r="F126" s="2" t="s">
        <v>1861</v>
      </c>
      <c r="G126" s="2" t="s">
        <v>1862</v>
      </c>
      <c r="H126" s="2" t="s">
        <v>1670</v>
      </c>
      <c r="I126" s="2" t="s">
        <v>1863</v>
      </c>
      <c r="K126" s="2">
        <v>0</v>
      </c>
      <c r="R126" s="2" t="s">
        <v>72</v>
      </c>
    </row>
    <row r="127" spans="1:18" ht="30" x14ac:dyDescent="0.25">
      <c r="A127" s="2">
        <v>125</v>
      </c>
      <c r="B127" s="2">
        <v>5</v>
      </c>
      <c r="C127" s="2" t="s">
        <v>237</v>
      </c>
      <c r="D127" s="2">
        <v>15</v>
      </c>
      <c r="E127" s="2" t="s">
        <v>35</v>
      </c>
      <c r="F127" s="2" t="s">
        <v>1846</v>
      </c>
      <c r="G127" s="2" t="s">
        <v>1864</v>
      </c>
      <c r="H127" s="2" t="s">
        <v>1672</v>
      </c>
      <c r="I127" s="2" t="s">
        <v>1865</v>
      </c>
      <c r="K127" s="2">
        <v>0</v>
      </c>
      <c r="R127" s="2" t="s">
        <v>76</v>
      </c>
    </row>
    <row r="128" spans="1:18" ht="30" x14ac:dyDescent="0.25">
      <c r="A128" s="2">
        <v>126</v>
      </c>
      <c r="B128" s="2">
        <v>5</v>
      </c>
      <c r="C128" s="2" t="s">
        <v>238</v>
      </c>
      <c r="D128" s="2">
        <v>40</v>
      </c>
      <c r="E128" s="2" t="s">
        <v>35</v>
      </c>
      <c r="F128" s="2" t="s">
        <v>1592</v>
      </c>
      <c r="G128" s="2" t="s">
        <v>1746</v>
      </c>
      <c r="K128" s="2">
        <v>0</v>
      </c>
      <c r="R128" s="2" t="s">
        <v>1594</v>
      </c>
    </row>
    <row r="129" spans="1:18" ht="30" x14ac:dyDescent="0.25">
      <c r="A129" s="2">
        <v>127</v>
      </c>
      <c r="B129" s="2">
        <v>5</v>
      </c>
      <c r="C129" s="2" t="s">
        <v>239</v>
      </c>
      <c r="D129" s="2">
        <v>250</v>
      </c>
      <c r="E129" s="2" t="s">
        <v>35</v>
      </c>
      <c r="F129" s="2" t="s">
        <v>1592</v>
      </c>
      <c r="G129" s="2" t="s">
        <v>1746</v>
      </c>
      <c r="H129" s="2" t="s">
        <v>1595</v>
      </c>
      <c r="I129" s="2" t="s">
        <v>1866</v>
      </c>
      <c r="K129" s="2">
        <v>0</v>
      </c>
      <c r="R129" s="2" t="s">
        <v>1867</v>
      </c>
    </row>
    <row r="130" spans="1:18" ht="30" x14ac:dyDescent="0.25">
      <c r="A130" s="2">
        <v>128</v>
      </c>
      <c r="B130" s="2">
        <v>5</v>
      </c>
      <c r="C130" s="2" t="s">
        <v>240</v>
      </c>
      <c r="D130" s="2">
        <v>250</v>
      </c>
      <c r="E130" s="2" t="s">
        <v>35</v>
      </c>
      <c r="F130" s="2" t="s">
        <v>1592</v>
      </c>
      <c r="G130" s="2" t="s">
        <v>1746</v>
      </c>
      <c r="H130" s="2" t="s">
        <v>1600</v>
      </c>
      <c r="I130" s="2" t="s">
        <v>1626</v>
      </c>
      <c r="K130" s="2">
        <v>0</v>
      </c>
      <c r="R130" s="2" t="s">
        <v>1606</v>
      </c>
    </row>
    <row r="131" spans="1:18" ht="60" x14ac:dyDescent="0.25">
      <c r="A131" s="2">
        <v>129</v>
      </c>
      <c r="B131" s="2">
        <v>5</v>
      </c>
      <c r="C131" s="2" t="s">
        <v>241</v>
      </c>
      <c r="D131" s="2">
        <v>75</v>
      </c>
      <c r="E131" s="2" t="s">
        <v>35</v>
      </c>
      <c r="F131" s="2" t="s">
        <v>1631</v>
      </c>
      <c r="G131" s="2" t="s">
        <v>1868</v>
      </c>
      <c r="H131" s="2" t="s">
        <v>1604</v>
      </c>
      <c r="I131" s="2" t="s">
        <v>1740</v>
      </c>
      <c r="K131" s="2">
        <v>0</v>
      </c>
      <c r="R131" s="2" t="s">
        <v>1869</v>
      </c>
    </row>
    <row r="132" spans="1:18" x14ac:dyDescent="0.25">
      <c r="A132" s="2">
        <v>130</v>
      </c>
      <c r="B132" s="2">
        <v>5</v>
      </c>
      <c r="C132" s="2" t="s">
        <v>242</v>
      </c>
      <c r="D132" s="2">
        <v>1</v>
      </c>
      <c r="E132" s="2" t="s">
        <v>35</v>
      </c>
      <c r="F132" s="2" t="s">
        <v>1592</v>
      </c>
      <c r="G132" s="2" t="s">
        <v>1870</v>
      </c>
      <c r="H132" s="2" t="s">
        <v>1608</v>
      </c>
      <c r="I132" s="2" t="s">
        <v>1687</v>
      </c>
      <c r="K132" s="2">
        <v>0</v>
      </c>
      <c r="R132" s="2" t="s">
        <v>1724</v>
      </c>
    </row>
    <row r="133" spans="1:18" x14ac:dyDescent="0.25">
      <c r="A133" s="2">
        <v>131</v>
      </c>
      <c r="B133" s="2">
        <v>5</v>
      </c>
      <c r="C133" s="2" t="s">
        <v>243</v>
      </c>
      <c r="D133" s="2">
        <v>2.5</v>
      </c>
      <c r="E133" s="2" t="s">
        <v>35</v>
      </c>
      <c r="F133" s="2" t="s">
        <v>1592</v>
      </c>
      <c r="G133" s="2" t="s">
        <v>1870</v>
      </c>
      <c r="H133" s="2" t="s">
        <v>1612</v>
      </c>
      <c r="I133" s="2" t="s">
        <v>1871</v>
      </c>
      <c r="K133" s="2">
        <v>0</v>
      </c>
      <c r="R133" s="2" t="s">
        <v>1872</v>
      </c>
    </row>
    <row r="134" spans="1:18" x14ac:dyDescent="0.25">
      <c r="A134" s="2">
        <v>132</v>
      </c>
      <c r="B134" s="2">
        <v>5</v>
      </c>
      <c r="C134" s="2" t="s">
        <v>244</v>
      </c>
      <c r="D134" s="2">
        <v>5</v>
      </c>
      <c r="E134" s="2" t="s">
        <v>35</v>
      </c>
      <c r="F134" s="2" t="s">
        <v>1592</v>
      </c>
      <c r="G134" s="2" t="s">
        <v>1870</v>
      </c>
      <c r="H134" s="2" t="s">
        <v>1615</v>
      </c>
      <c r="I134" s="2" t="s">
        <v>1873</v>
      </c>
      <c r="K134" s="2">
        <v>0</v>
      </c>
      <c r="R134" s="2" t="s">
        <v>1821</v>
      </c>
    </row>
    <row r="135" spans="1:18" x14ac:dyDescent="0.25">
      <c r="A135" s="2">
        <v>133</v>
      </c>
      <c r="B135" s="2">
        <v>5</v>
      </c>
      <c r="C135" s="2" t="s">
        <v>245</v>
      </c>
      <c r="D135" s="2">
        <v>12.5</v>
      </c>
      <c r="E135" s="2" t="s">
        <v>35</v>
      </c>
      <c r="F135" s="2" t="s">
        <v>1592</v>
      </c>
      <c r="G135" s="2" t="s">
        <v>1870</v>
      </c>
      <c r="H135" s="2" t="s">
        <v>1619</v>
      </c>
      <c r="I135" s="2" t="s">
        <v>1874</v>
      </c>
      <c r="K135" s="2">
        <v>0</v>
      </c>
      <c r="R135" s="2" t="s">
        <v>1875</v>
      </c>
    </row>
    <row r="136" spans="1:18" ht="30" x14ac:dyDescent="0.25">
      <c r="A136" s="2">
        <v>134</v>
      </c>
      <c r="B136" s="2">
        <v>5</v>
      </c>
      <c r="C136" s="2" t="s">
        <v>246</v>
      </c>
      <c r="D136" s="2">
        <v>50</v>
      </c>
      <c r="E136" s="2" t="s">
        <v>1674</v>
      </c>
      <c r="F136" s="2" t="s">
        <v>1631</v>
      </c>
      <c r="G136" s="2" t="s">
        <v>1876</v>
      </c>
      <c r="H136" s="2" t="s">
        <v>1622</v>
      </c>
      <c r="I136" s="2" t="s">
        <v>1877</v>
      </c>
      <c r="K136" s="2">
        <v>0</v>
      </c>
      <c r="R136" s="2" t="s">
        <v>1878</v>
      </c>
    </row>
    <row r="137" spans="1:18" ht="30" x14ac:dyDescent="0.25">
      <c r="A137" s="2">
        <v>135</v>
      </c>
      <c r="B137" s="2">
        <v>5</v>
      </c>
      <c r="C137" s="2" t="s">
        <v>247</v>
      </c>
      <c r="D137" s="2">
        <v>100</v>
      </c>
      <c r="E137" s="2" t="s">
        <v>1674</v>
      </c>
      <c r="F137" s="2" t="s">
        <v>1631</v>
      </c>
      <c r="G137" s="2" t="s">
        <v>1876</v>
      </c>
      <c r="H137" s="2" t="s">
        <v>1625</v>
      </c>
      <c r="I137" s="2" t="s">
        <v>1879</v>
      </c>
      <c r="K137" s="2">
        <v>0</v>
      </c>
      <c r="R137" s="2" t="s">
        <v>1880</v>
      </c>
    </row>
    <row r="138" spans="1:18" ht="30" x14ac:dyDescent="0.25">
      <c r="A138" s="2">
        <v>136</v>
      </c>
      <c r="B138" s="2">
        <v>5</v>
      </c>
      <c r="C138" s="2" t="s">
        <v>248</v>
      </c>
      <c r="D138" s="2">
        <v>200</v>
      </c>
      <c r="E138" s="2" t="s">
        <v>1674</v>
      </c>
      <c r="F138" s="2" t="s">
        <v>1631</v>
      </c>
      <c r="G138" s="2" t="s">
        <v>1876</v>
      </c>
      <c r="H138" s="2" t="s">
        <v>1628</v>
      </c>
      <c r="I138" s="2" t="s">
        <v>1881</v>
      </c>
      <c r="K138" s="2">
        <v>0</v>
      </c>
      <c r="R138" s="2" t="s">
        <v>1882</v>
      </c>
    </row>
    <row r="139" spans="1:18" ht="30" x14ac:dyDescent="0.25">
      <c r="A139" s="2">
        <v>137</v>
      </c>
      <c r="B139" s="2">
        <v>5</v>
      </c>
      <c r="C139" s="2" t="s">
        <v>249</v>
      </c>
      <c r="D139" s="2">
        <v>400</v>
      </c>
      <c r="E139" s="2" t="s">
        <v>1674</v>
      </c>
      <c r="F139" s="2" t="s">
        <v>1631</v>
      </c>
      <c r="G139" s="2" t="s">
        <v>1876</v>
      </c>
      <c r="H139" s="2" t="s">
        <v>1632</v>
      </c>
      <c r="I139" s="2" t="s">
        <v>1883</v>
      </c>
      <c r="K139" s="2">
        <v>0</v>
      </c>
      <c r="R139" s="2" t="s">
        <v>1884</v>
      </c>
    </row>
    <row r="140" spans="1:18" ht="30" x14ac:dyDescent="0.25">
      <c r="A140" s="2">
        <v>138</v>
      </c>
      <c r="B140" s="2">
        <v>5</v>
      </c>
      <c r="C140" s="2" t="s">
        <v>250</v>
      </c>
      <c r="D140" s="2">
        <v>50</v>
      </c>
      <c r="E140" s="2" t="s">
        <v>35</v>
      </c>
      <c r="F140" s="2" t="s">
        <v>1658</v>
      </c>
      <c r="G140" s="2" t="s">
        <v>1885</v>
      </c>
      <c r="H140" s="2" t="s">
        <v>1634</v>
      </c>
      <c r="I140" s="2" t="s">
        <v>1723</v>
      </c>
      <c r="K140" s="2">
        <v>0</v>
      </c>
      <c r="R140" s="2" t="s">
        <v>1886</v>
      </c>
    </row>
    <row r="141" spans="1:18" ht="45" x14ac:dyDescent="0.25">
      <c r="A141" s="2">
        <v>139</v>
      </c>
      <c r="B141" s="2">
        <v>5</v>
      </c>
      <c r="C141" s="2" t="s">
        <v>251</v>
      </c>
      <c r="D141" s="2">
        <v>1</v>
      </c>
      <c r="E141" s="2" t="s">
        <v>77</v>
      </c>
      <c r="F141" s="2" t="s">
        <v>1666</v>
      </c>
      <c r="G141" s="2" t="s">
        <v>1887</v>
      </c>
      <c r="H141" s="2" t="s">
        <v>1637</v>
      </c>
      <c r="I141" s="2" t="s">
        <v>1888</v>
      </c>
      <c r="K141" s="2">
        <v>0</v>
      </c>
      <c r="R141" s="2" t="s">
        <v>1889</v>
      </c>
    </row>
    <row r="142" spans="1:18" ht="45" x14ac:dyDescent="0.25">
      <c r="A142" s="2">
        <v>140</v>
      </c>
      <c r="B142" s="2">
        <v>5</v>
      </c>
      <c r="C142" s="2" t="s">
        <v>252</v>
      </c>
      <c r="D142" s="2">
        <v>10</v>
      </c>
      <c r="E142" s="2" t="s">
        <v>77</v>
      </c>
      <c r="F142" s="2" t="s">
        <v>1666</v>
      </c>
      <c r="G142" s="2" t="s">
        <v>1887</v>
      </c>
      <c r="H142" s="2" t="s">
        <v>1641</v>
      </c>
      <c r="I142" s="2" t="s">
        <v>1890</v>
      </c>
      <c r="K142" s="2">
        <v>0</v>
      </c>
      <c r="R142" s="2" t="s">
        <v>1891</v>
      </c>
    </row>
    <row r="143" spans="1:18" ht="60" x14ac:dyDescent="0.25">
      <c r="A143" s="2">
        <v>141</v>
      </c>
      <c r="B143" s="2">
        <v>5</v>
      </c>
      <c r="C143" s="2" t="s">
        <v>253</v>
      </c>
      <c r="D143" s="2">
        <v>300000</v>
      </c>
      <c r="E143" s="2" t="s">
        <v>77</v>
      </c>
      <c r="F143" s="2" t="s">
        <v>1666</v>
      </c>
      <c r="G143" s="2" t="s">
        <v>1892</v>
      </c>
      <c r="H143" s="2" t="s">
        <v>1643</v>
      </c>
      <c r="I143" s="2" t="s">
        <v>1893</v>
      </c>
      <c r="K143" s="2">
        <v>0</v>
      </c>
      <c r="R143" s="2" t="s">
        <v>1894</v>
      </c>
    </row>
    <row r="144" spans="1:18" x14ac:dyDescent="0.25">
      <c r="A144" s="2">
        <v>142</v>
      </c>
      <c r="B144" s="2">
        <v>5</v>
      </c>
      <c r="C144" s="2" t="s">
        <v>254</v>
      </c>
      <c r="D144" s="2">
        <v>0.5</v>
      </c>
      <c r="E144" s="2" t="s">
        <v>35</v>
      </c>
      <c r="F144" s="2" t="s">
        <v>1658</v>
      </c>
      <c r="G144" s="2" t="s">
        <v>1895</v>
      </c>
      <c r="H144" s="2" t="s">
        <v>1646</v>
      </c>
      <c r="I144" s="2" t="s">
        <v>1896</v>
      </c>
      <c r="K144" s="2">
        <v>0</v>
      </c>
      <c r="R144" s="2" t="s">
        <v>75</v>
      </c>
    </row>
    <row r="145" spans="1:18" x14ac:dyDescent="0.25">
      <c r="A145" s="2">
        <v>143</v>
      </c>
      <c r="B145" s="2">
        <v>5</v>
      </c>
      <c r="C145" s="2" t="s">
        <v>255</v>
      </c>
      <c r="D145" s="2">
        <v>1</v>
      </c>
      <c r="E145" s="2" t="s">
        <v>35</v>
      </c>
      <c r="F145" s="2" t="s">
        <v>1658</v>
      </c>
      <c r="G145" s="2" t="s">
        <v>1895</v>
      </c>
      <c r="H145" s="2" t="s">
        <v>1649</v>
      </c>
      <c r="I145" s="2" t="s">
        <v>1897</v>
      </c>
      <c r="K145" s="2">
        <v>0</v>
      </c>
      <c r="R145" s="2" t="s">
        <v>1804</v>
      </c>
    </row>
    <row r="146" spans="1:18" ht="30" x14ac:dyDescent="0.25">
      <c r="A146" s="2">
        <v>144</v>
      </c>
      <c r="B146" s="2">
        <v>5</v>
      </c>
      <c r="C146" s="2" t="s">
        <v>256</v>
      </c>
      <c r="D146" s="2">
        <v>1</v>
      </c>
      <c r="E146" s="2" t="s">
        <v>35</v>
      </c>
      <c r="F146" s="2" t="s">
        <v>1658</v>
      </c>
      <c r="G146" s="2" t="s">
        <v>1895</v>
      </c>
      <c r="H146" s="2" t="s">
        <v>1653</v>
      </c>
      <c r="I146" s="2" t="s">
        <v>1671</v>
      </c>
      <c r="K146" s="2">
        <v>0</v>
      </c>
      <c r="R146" s="2" t="s">
        <v>70</v>
      </c>
    </row>
    <row r="147" spans="1:18" x14ac:dyDescent="0.25">
      <c r="A147" s="2">
        <v>145</v>
      </c>
      <c r="B147" s="2">
        <v>5</v>
      </c>
      <c r="C147" s="2" t="s">
        <v>257</v>
      </c>
      <c r="D147" s="2">
        <v>0.5</v>
      </c>
      <c r="E147" s="2" t="s">
        <v>35</v>
      </c>
      <c r="F147" s="2" t="s">
        <v>1658</v>
      </c>
      <c r="G147" s="2" t="s">
        <v>1895</v>
      </c>
      <c r="H147" s="2" t="s">
        <v>1656</v>
      </c>
      <c r="I147" s="2" t="s">
        <v>1845</v>
      </c>
      <c r="K147" s="2">
        <v>0</v>
      </c>
      <c r="R147" s="2" t="s">
        <v>70</v>
      </c>
    </row>
    <row r="148" spans="1:18" ht="30" x14ac:dyDescent="0.25">
      <c r="A148" s="2">
        <v>146</v>
      </c>
      <c r="B148" s="2">
        <v>5</v>
      </c>
      <c r="C148" s="2" t="s">
        <v>258</v>
      </c>
      <c r="D148" s="2">
        <v>1</v>
      </c>
      <c r="E148" s="2" t="s">
        <v>35</v>
      </c>
      <c r="F148" s="2" t="s">
        <v>1658</v>
      </c>
      <c r="G148" s="2" t="s">
        <v>1895</v>
      </c>
      <c r="H148" s="2" t="s">
        <v>1660</v>
      </c>
      <c r="I148" s="2" t="s">
        <v>1898</v>
      </c>
      <c r="K148" s="2">
        <v>0</v>
      </c>
      <c r="R148" s="2" t="s">
        <v>1610</v>
      </c>
    </row>
    <row r="149" spans="1:18" ht="30" x14ac:dyDescent="0.25">
      <c r="A149" s="2">
        <v>147</v>
      </c>
      <c r="B149" s="2">
        <v>5</v>
      </c>
      <c r="C149" s="2" t="s">
        <v>259</v>
      </c>
      <c r="D149" s="2">
        <v>1</v>
      </c>
      <c r="E149" s="2" t="s">
        <v>35</v>
      </c>
      <c r="F149" s="2" t="s">
        <v>1658</v>
      </c>
      <c r="G149" s="2" t="s">
        <v>1895</v>
      </c>
      <c r="H149" s="2" t="s">
        <v>1663</v>
      </c>
      <c r="I149" s="2" t="s">
        <v>1797</v>
      </c>
      <c r="K149" s="2">
        <v>0</v>
      </c>
      <c r="R149" s="2" t="s">
        <v>91</v>
      </c>
    </row>
    <row r="150" spans="1:18" ht="30" x14ac:dyDescent="0.25">
      <c r="A150" s="2">
        <v>148</v>
      </c>
      <c r="B150" s="2">
        <v>5</v>
      </c>
      <c r="C150" s="2" t="s">
        <v>260</v>
      </c>
      <c r="D150" s="2">
        <v>0.1</v>
      </c>
      <c r="E150" s="2" t="s">
        <v>35</v>
      </c>
      <c r="F150" s="2" t="s">
        <v>1846</v>
      </c>
      <c r="G150" s="2" t="s">
        <v>1899</v>
      </c>
      <c r="H150" s="2" t="s">
        <v>1668</v>
      </c>
      <c r="I150" s="2" t="s">
        <v>1900</v>
      </c>
      <c r="K150" s="2">
        <v>0</v>
      </c>
      <c r="R150" s="2" t="s">
        <v>1820</v>
      </c>
    </row>
    <row r="151" spans="1:18" ht="30" x14ac:dyDescent="0.25">
      <c r="A151" s="2">
        <v>149</v>
      </c>
      <c r="B151" s="2">
        <v>5</v>
      </c>
      <c r="C151" s="2" t="s">
        <v>261</v>
      </c>
      <c r="D151" s="2">
        <v>0.3</v>
      </c>
      <c r="E151" s="2" t="s">
        <v>35</v>
      </c>
      <c r="F151" s="2" t="s">
        <v>1846</v>
      </c>
      <c r="G151" s="2" t="s">
        <v>1899</v>
      </c>
      <c r="H151" s="2" t="s">
        <v>1670</v>
      </c>
      <c r="I151" s="2" t="s">
        <v>1901</v>
      </c>
      <c r="K151" s="2">
        <v>0</v>
      </c>
      <c r="R151" s="2" t="s">
        <v>1820</v>
      </c>
    </row>
    <row r="152" spans="1:18" ht="60" x14ac:dyDescent="0.25">
      <c r="A152" s="2">
        <v>150</v>
      </c>
      <c r="B152" s="2">
        <v>5</v>
      </c>
      <c r="C152" s="2" t="s">
        <v>262</v>
      </c>
      <c r="D152" s="2">
        <v>5</v>
      </c>
      <c r="E152" s="2" t="s">
        <v>35</v>
      </c>
      <c r="F152" s="2" t="s">
        <v>1666</v>
      </c>
      <c r="G152" s="2" t="s">
        <v>1902</v>
      </c>
      <c r="H152" s="2" t="s">
        <v>1672</v>
      </c>
      <c r="I152" s="2" t="s">
        <v>1808</v>
      </c>
      <c r="K152" s="2">
        <v>0</v>
      </c>
      <c r="R152" s="2" t="s">
        <v>1903</v>
      </c>
    </row>
    <row r="153" spans="1:18" ht="60" x14ac:dyDescent="0.25">
      <c r="A153" s="2">
        <v>151</v>
      </c>
      <c r="B153" s="2">
        <v>5</v>
      </c>
      <c r="C153" s="2" t="s">
        <v>263</v>
      </c>
      <c r="D153" s="2">
        <v>2</v>
      </c>
      <c r="E153" s="2" t="s">
        <v>35</v>
      </c>
      <c r="F153" s="2" t="s">
        <v>1592</v>
      </c>
      <c r="G153" s="2" t="s">
        <v>1902</v>
      </c>
      <c r="K153" s="2">
        <v>0</v>
      </c>
      <c r="R153" s="2" t="s">
        <v>1594</v>
      </c>
    </row>
    <row r="154" spans="1:18" ht="30" x14ac:dyDescent="0.25">
      <c r="A154" s="2">
        <v>152</v>
      </c>
      <c r="B154" s="2">
        <v>5</v>
      </c>
      <c r="C154" s="2" t="s">
        <v>264</v>
      </c>
      <c r="D154" s="2">
        <v>5</v>
      </c>
      <c r="E154" s="2" t="s">
        <v>35</v>
      </c>
      <c r="F154" s="2" t="s">
        <v>1592</v>
      </c>
      <c r="G154" s="2" t="s">
        <v>1904</v>
      </c>
      <c r="H154" s="2" t="s">
        <v>1595</v>
      </c>
      <c r="I154" s="2" t="s">
        <v>1687</v>
      </c>
      <c r="K154" s="2">
        <v>0</v>
      </c>
      <c r="R154" s="2" t="s">
        <v>75</v>
      </c>
    </row>
    <row r="155" spans="1:18" x14ac:dyDescent="0.25">
      <c r="A155" s="2">
        <v>153</v>
      </c>
      <c r="B155" s="2">
        <v>5</v>
      </c>
      <c r="C155" s="2" t="s">
        <v>265</v>
      </c>
      <c r="D155" s="2">
        <v>5</v>
      </c>
      <c r="E155" s="2" t="s">
        <v>35</v>
      </c>
      <c r="F155" s="2" t="s">
        <v>1905</v>
      </c>
      <c r="G155" s="2" t="s">
        <v>1904</v>
      </c>
      <c r="H155" s="2" t="s">
        <v>1600</v>
      </c>
      <c r="I155" s="2" t="s">
        <v>1717</v>
      </c>
      <c r="K155" s="2">
        <v>0</v>
      </c>
      <c r="R155" s="2" t="s">
        <v>1610</v>
      </c>
    </row>
    <row r="156" spans="1:18" x14ac:dyDescent="0.25">
      <c r="A156" s="2">
        <v>154</v>
      </c>
      <c r="B156" s="2">
        <v>5</v>
      </c>
      <c r="C156" s="2" t="s">
        <v>266</v>
      </c>
      <c r="D156" s="2">
        <v>10</v>
      </c>
      <c r="E156" s="2" t="s">
        <v>35</v>
      </c>
      <c r="F156" s="2" t="s">
        <v>1905</v>
      </c>
      <c r="G156" s="2" t="s">
        <v>1904</v>
      </c>
      <c r="H156" s="2" t="s">
        <v>1604</v>
      </c>
      <c r="I156" s="2" t="s">
        <v>1704</v>
      </c>
      <c r="K156" s="2">
        <v>0</v>
      </c>
      <c r="R156" s="2" t="s">
        <v>1906</v>
      </c>
    </row>
    <row r="157" spans="1:18" ht="30" x14ac:dyDescent="0.25">
      <c r="A157" s="2">
        <v>155</v>
      </c>
      <c r="B157" s="2">
        <v>5</v>
      </c>
      <c r="C157" s="2" t="s">
        <v>267</v>
      </c>
      <c r="D157" s="2">
        <v>15</v>
      </c>
      <c r="E157" s="2" t="s">
        <v>6</v>
      </c>
      <c r="F157" s="2" t="s">
        <v>1666</v>
      </c>
      <c r="G157" s="2" t="s">
        <v>1773</v>
      </c>
      <c r="H157" s="2" t="s">
        <v>1608</v>
      </c>
      <c r="I157" s="2" t="s">
        <v>1907</v>
      </c>
      <c r="K157" s="2">
        <v>0</v>
      </c>
      <c r="R157" s="2" t="s">
        <v>1908</v>
      </c>
    </row>
    <row r="158" spans="1:18" ht="45" x14ac:dyDescent="0.25">
      <c r="A158" s="2">
        <v>156</v>
      </c>
      <c r="B158" s="2">
        <v>5</v>
      </c>
      <c r="C158" s="2" t="s">
        <v>268</v>
      </c>
      <c r="D158" s="2">
        <v>30000</v>
      </c>
      <c r="E158" s="2" t="s">
        <v>77</v>
      </c>
      <c r="F158" s="2" t="s">
        <v>1666</v>
      </c>
      <c r="G158" s="2" t="s">
        <v>1773</v>
      </c>
      <c r="H158" s="2" t="s">
        <v>1612</v>
      </c>
      <c r="I158" s="2" t="s">
        <v>1909</v>
      </c>
      <c r="K158" s="2">
        <v>0</v>
      </c>
      <c r="R158" s="2" t="s">
        <v>1910</v>
      </c>
    </row>
    <row r="159" spans="1:18" ht="30" x14ac:dyDescent="0.25">
      <c r="A159" s="2">
        <v>157</v>
      </c>
      <c r="B159" s="2">
        <v>5</v>
      </c>
      <c r="C159" s="2" t="s">
        <v>269</v>
      </c>
      <c r="D159" s="2">
        <v>3.5</v>
      </c>
      <c r="E159" s="2" t="s">
        <v>35</v>
      </c>
      <c r="F159" s="2" t="s">
        <v>1603</v>
      </c>
      <c r="G159" s="2" t="s">
        <v>1911</v>
      </c>
      <c r="H159" s="2" t="s">
        <v>1615</v>
      </c>
      <c r="I159" s="2" t="s">
        <v>1912</v>
      </c>
      <c r="K159" s="2">
        <v>0</v>
      </c>
      <c r="R159" s="2" t="s">
        <v>1913</v>
      </c>
    </row>
    <row r="160" spans="1:18" ht="30" x14ac:dyDescent="0.25">
      <c r="A160" s="2">
        <v>158</v>
      </c>
      <c r="B160" s="2">
        <v>5</v>
      </c>
      <c r="C160" s="2" t="s">
        <v>270</v>
      </c>
      <c r="D160" s="2">
        <v>8</v>
      </c>
      <c r="E160" s="2" t="s">
        <v>35</v>
      </c>
      <c r="F160" s="2" t="s">
        <v>1592</v>
      </c>
      <c r="G160" s="2" t="s">
        <v>1914</v>
      </c>
      <c r="H160" s="2" t="s">
        <v>1619</v>
      </c>
      <c r="I160" s="2" t="s">
        <v>1915</v>
      </c>
      <c r="K160" s="2">
        <v>0</v>
      </c>
      <c r="R160" s="2" t="s">
        <v>1916</v>
      </c>
    </row>
    <row r="161" spans="1:18" ht="30" x14ac:dyDescent="0.25">
      <c r="A161" s="2">
        <v>159</v>
      </c>
      <c r="B161" s="2">
        <v>5</v>
      </c>
      <c r="C161" s="2" t="s">
        <v>271</v>
      </c>
      <c r="D161" s="2">
        <v>62.5</v>
      </c>
      <c r="E161" s="2" t="s">
        <v>35</v>
      </c>
      <c r="F161" s="2" t="s">
        <v>1592</v>
      </c>
      <c r="G161" s="2" t="s">
        <v>1914</v>
      </c>
      <c r="H161" s="2" t="s">
        <v>1622</v>
      </c>
      <c r="I161" s="2" t="s">
        <v>1917</v>
      </c>
      <c r="K161" s="2">
        <v>0</v>
      </c>
      <c r="R161" s="2" t="s">
        <v>1918</v>
      </c>
    </row>
    <row r="162" spans="1:18" ht="45" x14ac:dyDescent="0.25">
      <c r="A162" s="2">
        <v>160</v>
      </c>
      <c r="B162" s="2">
        <v>5</v>
      </c>
      <c r="C162" s="2" t="s">
        <v>272</v>
      </c>
      <c r="D162" s="2">
        <v>100</v>
      </c>
      <c r="E162" s="2" t="s">
        <v>6</v>
      </c>
      <c r="F162" s="2" t="s">
        <v>1666</v>
      </c>
      <c r="G162" s="2" t="s">
        <v>1919</v>
      </c>
      <c r="H162" s="2" t="s">
        <v>1625</v>
      </c>
      <c r="I162" s="2" t="s">
        <v>1920</v>
      </c>
      <c r="K162" s="2">
        <v>0</v>
      </c>
      <c r="R162" s="2" t="s">
        <v>1921</v>
      </c>
    </row>
    <row r="163" spans="1:18" x14ac:dyDescent="0.25">
      <c r="A163" s="2">
        <v>161</v>
      </c>
      <c r="B163" s="2">
        <v>5</v>
      </c>
      <c r="C163" s="2" t="s">
        <v>273</v>
      </c>
      <c r="D163" s="2">
        <v>0.8</v>
      </c>
      <c r="E163" s="2" t="s">
        <v>35</v>
      </c>
      <c r="F163" s="2" t="s">
        <v>1592</v>
      </c>
      <c r="G163" s="2" t="s">
        <v>1922</v>
      </c>
      <c r="H163" s="2" t="s">
        <v>1628</v>
      </c>
      <c r="I163" s="2" t="s">
        <v>1923</v>
      </c>
      <c r="K163" s="2">
        <v>0</v>
      </c>
      <c r="R163" s="2" t="s">
        <v>1906</v>
      </c>
    </row>
    <row r="164" spans="1:18" x14ac:dyDescent="0.25">
      <c r="A164" s="2">
        <v>162</v>
      </c>
      <c r="B164" s="2">
        <v>5</v>
      </c>
      <c r="C164" s="2" t="s">
        <v>274</v>
      </c>
      <c r="D164" s="2">
        <v>1.6</v>
      </c>
      <c r="E164" s="2" t="s">
        <v>35</v>
      </c>
      <c r="F164" s="2" t="s">
        <v>1592</v>
      </c>
      <c r="G164" s="2" t="s">
        <v>1922</v>
      </c>
      <c r="H164" s="2" t="s">
        <v>1632</v>
      </c>
      <c r="I164" s="2" t="s">
        <v>1924</v>
      </c>
      <c r="K164" s="2">
        <v>0</v>
      </c>
      <c r="R164" s="2" t="s">
        <v>1642</v>
      </c>
    </row>
    <row r="165" spans="1:18" ht="30" x14ac:dyDescent="0.25">
      <c r="A165" s="2">
        <v>163</v>
      </c>
      <c r="B165" s="2">
        <v>5</v>
      </c>
      <c r="C165" s="2" t="s">
        <v>275</v>
      </c>
      <c r="D165" s="2">
        <v>2</v>
      </c>
      <c r="E165" s="2" t="s">
        <v>35</v>
      </c>
      <c r="F165" s="2" t="s">
        <v>1592</v>
      </c>
      <c r="G165" s="2" t="s">
        <v>1922</v>
      </c>
      <c r="H165" s="2" t="s">
        <v>1634</v>
      </c>
      <c r="I165" s="2" t="s">
        <v>1898</v>
      </c>
      <c r="K165" s="2">
        <v>0</v>
      </c>
      <c r="R165" s="2" t="s">
        <v>1809</v>
      </c>
    </row>
    <row r="166" spans="1:18" ht="30" x14ac:dyDescent="0.25">
      <c r="A166" s="2">
        <v>164</v>
      </c>
      <c r="B166" s="2">
        <v>5</v>
      </c>
      <c r="C166" s="2" t="s">
        <v>276</v>
      </c>
      <c r="D166" s="2">
        <v>4</v>
      </c>
      <c r="E166" s="2" t="s">
        <v>35</v>
      </c>
      <c r="F166" s="2" t="s">
        <v>1592</v>
      </c>
      <c r="G166" s="2" t="s">
        <v>1922</v>
      </c>
      <c r="H166" s="2" t="s">
        <v>1637</v>
      </c>
      <c r="I166" s="2" t="s">
        <v>1925</v>
      </c>
      <c r="K166" s="2">
        <v>0</v>
      </c>
      <c r="R166" s="2" t="s">
        <v>1926</v>
      </c>
    </row>
    <row r="167" spans="1:18" ht="30" x14ac:dyDescent="0.25">
      <c r="A167" s="2">
        <v>165</v>
      </c>
      <c r="B167" s="2">
        <v>5</v>
      </c>
      <c r="C167" s="2" t="s">
        <v>277</v>
      </c>
      <c r="D167" s="2">
        <v>200</v>
      </c>
      <c r="E167" s="2" t="s">
        <v>1674</v>
      </c>
      <c r="F167" s="2" t="s">
        <v>1631</v>
      </c>
      <c r="G167" s="2" t="s">
        <v>1876</v>
      </c>
      <c r="H167" s="2" t="s">
        <v>1641</v>
      </c>
      <c r="I167" s="2" t="s">
        <v>1927</v>
      </c>
      <c r="K167" s="2">
        <v>0</v>
      </c>
      <c r="R167" s="2" t="s">
        <v>1928</v>
      </c>
    </row>
    <row r="168" spans="1:18" ht="45" x14ac:dyDescent="0.25">
      <c r="A168" s="2">
        <v>166</v>
      </c>
      <c r="B168" s="2">
        <v>5</v>
      </c>
      <c r="C168" s="2" t="s">
        <v>278</v>
      </c>
      <c r="D168" s="2">
        <v>3</v>
      </c>
      <c r="E168" s="2" t="s">
        <v>35</v>
      </c>
      <c r="F168" s="2" t="s">
        <v>1592</v>
      </c>
      <c r="G168" s="2" t="s">
        <v>1652</v>
      </c>
      <c r="H168" s="2" t="s">
        <v>1643</v>
      </c>
      <c r="I168" s="2" t="s">
        <v>1929</v>
      </c>
      <c r="K168" s="2">
        <v>0</v>
      </c>
      <c r="R168" s="2" t="s">
        <v>1610</v>
      </c>
    </row>
    <row r="169" spans="1:18" ht="30" x14ac:dyDescent="0.25">
      <c r="A169" s="2">
        <v>167</v>
      </c>
      <c r="B169" s="2">
        <v>5</v>
      </c>
      <c r="C169" s="2" t="s">
        <v>279</v>
      </c>
      <c r="D169" s="2">
        <v>100</v>
      </c>
      <c r="E169" s="2" t="s">
        <v>1674</v>
      </c>
      <c r="F169" s="2" t="s">
        <v>1631</v>
      </c>
      <c r="G169" s="2" t="s">
        <v>1876</v>
      </c>
      <c r="H169" s="2" t="s">
        <v>1646</v>
      </c>
      <c r="I169" s="2" t="s">
        <v>1930</v>
      </c>
      <c r="K169" s="2">
        <v>0</v>
      </c>
      <c r="R169" s="2" t="s">
        <v>1931</v>
      </c>
    </row>
    <row r="170" spans="1:18" ht="30" x14ac:dyDescent="0.25">
      <c r="A170" s="2">
        <v>168</v>
      </c>
      <c r="B170" s="2">
        <v>5</v>
      </c>
      <c r="C170" s="2" t="s">
        <v>280</v>
      </c>
      <c r="D170" s="2">
        <v>200</v>
      </c>
      <c r="E170" s="2" t="s">
        <v>1674</v>
      </c>
      <c r="F170" s="2" t="s">
        <v>1631</v>
      </c>
      <c r="G170" s="2" t="s">
        <v>1876</v>
      </c>
      <c r="H170" s="2" t="s">
        <v>1649</v>
      </c>
      <c r="I170" s="2" t="s">
        <v>1932</v>
      </c>
      <c r="K170" s="2">
        <v>0</v>
      </c>
      <c r="R170" s="2" t="s">
        <v>1933</v>
      </c>
    </row>
    <row r="171" spans="1:18" ht="30" x14ac:dyDescent="0.25">
      <c r="A171" s="2">
        <v>169</v>
      </c>
      <c r="B171" s="2">
        <v>5</v>
      </c>
      <c r="C171" s="2" t="s">
        <v>281</v>
      </c>
      <c r="D171" s="2">
        <v>400</v>
      </c>
      <c r="E171" s="2" t="s">
        <v>1674</v>
      </c>
      <c r="F171" s="2" t="s">
        <v>1631</v>
      </c>
      <c r="G171" s="2" t="s">
        <v>1876</v>
      </c>
      <c r="H171" s="2" t="s">
        <v>1653</v>
      </c>
      <c r="I171" s="2" t="s">
        <v>1934</v>
      </c>
      <c r="K171" s="2">
        <v>0</v>
      </c>
      <c r="R171" s="2" t="s">
        <v>1935</v>
      </c>
    </row>
    <row r="172" spans="1:18" ht="45" x14ac:dyDescent="0.25">
      <c r="A172" s="2">
        <v>170</v>
      </c>
      <c r="B172" s="2">
        <v>5</v>
      </c>
      <c r="C172" s="2" t="s">
        <v>282</v>
      </c>
      <c r="D172" s="2">
        <v>0.1</v>
      </c>
      <c r="E172" s="2" t="s">
        <v>35</v>
      </c>
      <c r="F172" s="2" t="s">
        <v>1855</v>
      </c>
      <c r="G172" s="2" t="s">
        <v>1856</v>
      </c>
      <c r="H172" s="2" t="s">
        <v>1656</v>
      </c>
      <c r="I172" s="2" t="s">
        <v>1857</v>
      </c>
      <c r="K172" s="2">
        <v>0</v>
      </c>
      <c r="R172" s="2" t="s">
        <v>76</v>
      </c>
    </row>
    <row r="173" spans="1:18" ht="30" x14ac:dyDescent="0.25">
      <c r="A173" s="2">
        <v>171</v>
      </c>
      <c r="B173" s="2">
        <v>5</v>
      </c>
      <c r="C173" s="2" t="s">
        <v>283</v>
      </c>
      <c r="D173" s="2">
        <v>32</v>
      </c>
      <c r="E173" s="2" t="s">
        <v>1674</v>
      </c>
      <c r="F173" s="2" t="s">
        <v>1855</v>
      </c>
      <c r="G173" s="2" t="s">
        <v>1856</v>
      </c>
      <c r="H173" s="2" t="s">
        <v>1660</v>
      </c>
      <c r="I173" s="2" t="s">
        <v>1936</v>
      </c>
      <c r="K173" s="2">
        <v>0</v>
      </c>
      <c r="R173" s="2" t="s">
        <v>1937</v>
      </c>
    </row>
    <row r="174" spans="1:18" ht="30" x14ac:dyDescent="0.25">
      <c r="A174" s="2">
        <v>172</v>
      </c>
      <c r="B174" s="2">
        <v>5</v>
      </c>
      <c r="C174" s="2" t="s">
        <v>284</v>
      </c>
      <c r="D174" s="2">
        <v>50</v>
      </c>
      <c r="E174" s="2" t="s">
        <v>1674</v>
      </c>
      <c r="F174" s="2" t="s">
        <v>1855</v>
      </c>
      <c r="G174" s="2" t="s">
        <v>1856</v>
      </c>
      <c r="H174" s="2" t="s">
        <v>1663</v>
      </c>
      <c r="I174" s="2" t="s">
        <v>1938</v>
      </c>
      <c r="K174" s="2">
        <v>0</v>
      </c>
      <c r="R174" s="2" t="s">
        <v>1697</v>
      </c>
    </row>
    <row r="175" spans="1:18" ht="30" x14ac:dyDescent="0.25">
      <c r="A175" s="2">
        <v>173</v>
      </c>
      <c r="B175" s="2">
        <v>5</v>
      </c>
      <c r="C175" s="2" t="s">
        <v>285</v>
      </c>
      <c r="D175" s="2">
        <v>64</v>
      </c>
      <c r="E175" s="2" t="s">
        <v>1674</v>
      </c>
      <c r="F175" s="2" t="s">
        <v>1855</v>
      </c>
      <c r="G175" s="2" t="s">
        <v>1856</v>
      </c>
      <c r="H175" s="2" t="s">
        <v>1668</v>
      </c>
      <c r="I175" s="2" t="s">
        <v>1939</v>
      </c>
      <c r="K175" s="2">
        <v>0</v>
      </c>
      <c r="R175" s="2" t="s">
        <v>1940</v>
      </c>
    </row>
    <row r="176" spans="1:18" ht="45" x14ac:dyDescent="0.25">
      <c r="A176" s="2">
        <v>174</v>
      </c>
      <c r="B176" s="2">
        <v>5</v>
      </c>
      <c r="C176" s="2" t="s">
        <v>286</v>
      </c>
      <c r="D176" s="2">
        <v>9</v>
      </c>
      <c r="E176" s="2" t="s">
        <v>35</v>
      </c>
      <c r="F176" s="2" t="s">
        <v>1592</v>
      </c>
      <c r="G176" s="2" t="s">
        <v>1652</v>
      </c>
      <c r="H176" s="2" t="s">
        <v>1670</v>
      </c>
      <c r="I176" s="2" t="s">
        <v>1941</v>
      </c>
      <c r="K176" s="2">
        <v>0</v>
      </c>
      <c r="R176" s="2" t="s">
        <v>74</v>
      </c>
    </row>
    <row r="177" spans="1:18" ht="30" x14ac:dyDescent="0.25">
      <c r="A177" s="2">
        <v>175</v>
      </c>
      <c r="B177" s="2">
        <v>5</v>
      </c>
      <c r="C177" s="2" t="s">
        <v>287</v>
      </c>
      <c r="D177" s="2">
        <v>2.2999999999999998</v>
      </c>
      <c r="E177" s="2" t="s">
        <v>35</v>
      </c>
      <c r="F177" s="2" t="s">
        <v>1905</v>
      </c>
      <c r="G177" s="2" t="s">
        <v>1652</v>
      </c>
      <c r="H177" s="2" t="s">
        <v>1672</v>
      </c>
      <c r="I177" s="2" t="s">
        <v>1942</v>
      </c>
      <c r="K177" s="2">
        <v>0</v>
      </c>
      <c r="R177" s="2" t="s">
        <v>72</v>
      </c>
    </row>
    <row r="178" spans="1:18" ht="30" x14ac:dyDescent="0.25">
      <c r="A178" s="2">
        <v>176</v>
      </c>
      <c r="B178" s="2">
        <v>5</v>
      </c>
      <c r="C178" s="2" t="s">
        <v>288</v>
      </c>
      <c r="D178" s="2">
        <v>0.125</v>
      </c>
      <c r="E178" s="2" t="s">
        <v>35</v>
      </c>
      <c r="F178" s="2" t="s">
        <v>1631</v>
      </c>
      <c r="G178" s="2" t="s">
        <v>1876</v>
      </c>
      <c r="K178" s="2">
        <v>0</v>
      </c>
      <c r="R178" s="2" t="s">
        <v>1594</v>
      </c>
    </row>
    <row r="179" spans="1:18" ht="30" x14ac:dyDescent="0.25">
      <c r="A179" s="2">
        <v>177</v>
      </c>
      <c r="B179" s="2">
        <v>5</v>
      </c>
      <c r="C179" s="2" t="s">
        <v>289</v>
      </c>
      <c r="D179" s="2">
        <v>0.25</v>
      </c>
      <c r="E179" s="2" t="s">
        <v>35</v>
      </c>
      <c r="F179" s="2" t="s">
        <v>1631</v>
      </c>
      <c r="G179" s="2" t="s">
        <v>1876</v>
      </c>
      <c r="H179" s="2" t="s">
        <v>1595</v>
      </c>
      <c r="I179" s="2" t="s">
        <v>1943</v>
      </c>
      <c r="K179" s="2">
        <v>0</v>
      </c>
      <c r="R179" s="2" t="s">
        <v>70</v>
      </c>
    </row>
    <row r="180" spans="1:18" ht="30" x14ac:dyDescent="0.25">
      <c r="A180" s="2">
        <v>178</v>
      </c>
      <c r="B180" s="2">
        <v>5</v>
      </c>
      <c r="C180" s="2" t="s">
        <v>290</v>
      </c>
      <c r="D180" s="2">
        <v>0.5</v>
      </c>
      <c r="E180" s="2" t="s">
        <v>35</v>
      </c>
      <c r="F180" s="2" t="s">
        <v>1631</v>
      </c>
      <c r="G180" s="2" t="s">
        <v>1876</v>
      </c>
      <c r="H180" s="2" t="s">
        <v>1600</v>
      </c>
      <c r="I180" s="2" t="s">
        <v>1944</v>
      </c>
      <c r="K180" s="2">
        <v>0</v>
      </c>
      <c r="R180" s="2" t="s">
        <v>1610</v>
      </c>
    </row>
    <row r="181" spans="1:18" ht="30" x14ac:dyDescent="0.25">
      <c r="A181" s="2">
        <v>179</v>
      </c>
      <c r="B181" s="2">
        <v>5</v>
      </c>
      <c r="C181" s="2" t="s">
        <v>291</v>
      </c>
      <c r="D181" s="2">
        <v>200</v>
      </c>
      <c r="E181" s="2" t="s">
        <v>1674</v>
      </c>
      <c r="F181" s="2" t="s">
        <v>1631</v>
      </c>
      <c r="G181" s="2" t="s">
        <v>1945</v>
      </c>
      <c r="H181" s="2" t="s">
        <v>1604</v>
      </c>
      <c r="I181" s="2" t="s">
        <v>1946</v>
      </c>
      <c r="K181" s="2">
        <v>0</v>
      </c>
      <c r="R181" s="2" t="s">
        <v>1947</v>
      </c>
    </row>
    <row r="182" spans="1:18" ht="45" x14ac:dyDescent="0.25">
      <c r="A182" s="2">
        <v>180</v>
      </c>
      <c r="B182" s="2">
        <v>5</v>
      </c>
      <c r="C182" s="2" t="s">
        <v>292</v>
      </c>
      <c r="D182" s="2">
        <v>100</v>
      </c>
      <c r="E182" s="2" t="s">
        <v>1674</v>
      </c>
      <c r="F182" s="2" t="s">
        <v>1631</v>
      </c>
      <c r="G182" s="2" t="s">
        <v>1945</v>
      </c>
      <c r="H182" s="2" t="s">
        <v>1608</v>
      </c>
      <c r="I182" s="2" t="s">
        <v>1927</v>
      </c>
      <c r="K182" s="2">
        <v>0</v>
      </c>
      <c r="R182" s="2" t="s">
        <v>1948</v>
      </c>
    </row>
    <row r="183" spans="1:18" ht="45" x14ac:dyDescent="0.25">
      <c r="A183" s="2">
        <v>181</v>
      </c>
      <c r="B183" s="2">
        <v>5</v>
      </c>
      <c r="C183" s="2" t="s">
        <v>293</v>
      </c>
      <c r="D183" s="2">
        <v>200</v>
      </c>
      <c r="E183" s="2" t="s">
        <v>1674</v>
      </c>
      <c r="F183" s="2" t="s">
        <v>1631</v>
      </c>
      <c r="G183" s="2" t="s">
        <v>1945</v>
      </c>
      <c r="H183" s="2" t="s">
        <v>1612</v>
      </c>
      <c r="I183" s="2" t="s">
        <v>1949</v>
      </c>
      <c r="K183" s="2">
        <v>0</v>
      </c>
      <c r="R183" s="2" t="s">
        <v>1950</v>
      </c>
    </row>
    <row r="184" spans="1:18" ht="45" x14ac:dyDescent="0.25">
      <c r="A184" s="2">
        <v>182</v>
      </c>
      <c r="B184" s="2">
        <v>5</v>
      </c>
      <c r="C184" s="2" t="s">
        <v>294</v>
      </c>
      <c r="D184" s="2">
        <v>400</v>
      </c>
      <c r="E184" s="2" t="s">
        <v>1674</v>
      </c>
      <c r="F184" s="2" t="s">
        <v>1631</v>
      </c>
      <c r="G184" s="2" t="s">
        <v>1945</v>
      </c>
      <c r="H184" s="2" t="s">
        <v>1615</v>
      </c>
      <c r="I184" s="2" t="s">
        <v>1951</v>
      </c>
      <c r="K184" s="2">
        <v>0</v>
      </c>
      <c r="R184" s="2" t="s">
        <v>1952</v>
      </c>
    </row>
    <row r="185" spans="1:18" ht="30" x14ac:dyDescent="0.25">
      <c r="A185" s="2">
        <v>183</v>
      </c>
      <c r="B185" s="2">
        <v>5</v>
      </c>
      <c r="C185" s="2" t="s">
        <v>295</v>
      </c>
      <c r="D185" s="2">
        <v>0.5</v>
      </c>
      <c r="E185" s="2" t="s">
        <v>35</v>
      </c>
      <c r="F185" s="2" t="s">
        <v>1666</v>
      </c>
      <c r="G185" s="2" t="s">
        <v>1953</v>
      </c>
      <c r="H185" s="2" t="s">
        <v>1619</v>
      </c>
      <c r="I185" s="2" t="s">
        <v>1714</v>
      </c>
      <c r="K185" s="2">
        <v>0</v>
      </c>
      <c r="R185" s="2" t="s">
        <v>75</v>
      </c>
    </row>
    <row r="186" spans="1:18" x14ac:dyDescent="0.25">
      <c r="A186" s="2">
        <v>184</v>
      </c>
      <c r="B186" s="2">
        <v>5</v>
      </c>
      <c r="C186" s="2" t="s">
        <v>296</v>
      </c>
      <c r="D186" s="2">
        <v>1</v>
      </c>
      <c r="E186" s="2" t="s">
        <v>35</v>
      </c>
      <c r="F186" s="2" t="s">
        <v>1592</v>
      </c>
      <c r="G186" s="2" t="s">
        <v>1953</v>
      </c>
      <c r="H186" s="2" t="s">
        <v>1622</v>
      </c>
      <c r="I186" s="2" t="s">
        <v>1954</v>
      </c>
      <c r="K186" s="2">
        <v>0</v>
      </c>
      <c r="R186" s="2" t="s">
        <v>1724</v>
      </c>
    </row>
    <row r="187" spans="1:18" x14ac:dyDescent="0.25">
      <c r="A187" s="2">
        <v>185</v>
      </c>
      <c r="B187" s="2">
        <v>5</v>
      </c>
      <c r="C187" s="2" t="s">
        <v>297</v>
      </c>
      <c r="D187" s="2">
        <v>2.5</v>
      </c>
      <c r="E187" s="2" t="s">
        <v>35</v>
      </c>
      <c r="F187" s="2" t="s">
        <v>1592</v>
      </c>
      <c r="G187" s="2" t="s">
        <v>1953</v>
      </c>
      <c r="H187" s="2" t="s">
        <v>1625</v>
      </c>
      <c r="I187" s="2" t="s">
        <v>1845</v>
      </c>
      <c r="K187" s="2">
        <v>0</v>
      </c>
      <c r="R187" s="2" t="s">
        <v>1955</v>
      </c>
    </row>
    <row r="188" spans="1:18" ht="30" x14ac:dyDescent="0.25">
      <c r="A188" s="2">
        <v>186</v>
      </c>
      <c r="B188" s="2">
        <v>5</v>
      </c>
      <c r="C188" s="2" t="s">
        <v>298</v>
      </c>
      <c r="D188" s="2">
        <v>2.5</v>
      </c>
      <c r="E188" s="2" t="s">
        <v>35</v>
      </c>
      <c r="F188" s="2" t="s">
        <v>1675</v>
      </c>
      <c r="G188" s="2" t="s">
        <v>1956</v>
      </c>
      <c r="H188" s="2" t="s">
        <v>1628</v>
      </c>
      <c r="I188" s="2" t="s">
        <v>1717</v>
      </c>
      <c r="K188" s="2">
        <v>0</v>
      </c>
      <c r="R188" s="2" t="s">
        <v>1807</v>
      </c>
    </row>
    <row r="189" spans="1:18" ht="30" x14ac:dyDescent="0.25">
      <c r="A189" s="2">
        <v>187</v>
      </c>
      <c r="B189" s="2">
        <v>5</v>
      </c>
      <c r="C189" s="2" t="s">
        <v>299</v>
      </c>
      <c r="D189" s="2">
        <v>5</v>
      </c>
      <c r="E189" s="2" t="s">
        <v>35</v>
      </c>
      <c r="F189" s="2" t="s">
        <v>1675</v>
      </c>
      <c r="G189" s="2" t="s">
        <v>1956</v>
      </c>
      <c r="H189" s="2" t="s">
        <v>1632</v>
      </c>
      <c r="I189" s="2" t="s">
        <v>1957</v>
      </c>
      <c r="K189" s="2">
        <v>0</v>
      </c>
      <c r="R189" s="2" t="s">
        <v>1958</v>
      </c>
    </row>
    <row r="190" spans="1:18" ht="30" x14ac:dyDescent="0.25">
      <c r="A190" s="2">
        <v>188</v>
      </c>
      <c r="B190" s="2">
        <v>5</v>
      </c>
      <c r="C190" s="2" t="s">
        <v>300</v>
      </c>
      <c r="D190" s="2">
        <v>5</v>
      </c>
      <c r="E190" s="2" t="s">
        <v>35</v>
      </c>
      <c r="F190" s="2" t="s">
        <v>1959</v>
      </c>
      <c r="G190" s="2" t="s">
        <v>1956</v>
      </c>
      <c r="H190" s="2" t="s">
        <v>1634</v>
      </c>
      <c r="I190" s="2" t="s">
        <v>1704</v>
      </c>
      <c r="K190" s="2">
        <v>0</v>
      </c>
      <c r="R190" s="2" t="s">
        <v>1705</v>
      </c>
    </row>
    <row r="191" spans="1:18" ht="45" x14ac:dyDescent="0.25">
      <c r="A191" s="2">
        <v>189</v>
      </c>
      <c r="B191" s="2">
        <v>5</v>
      </c>
      <c r="C191" s="2" t="s">
        <v>301</v>
      </c>
      <c r="D191" s="2">
        <v>6</v>
      </c>
      <c r="E191" s="2" t="s">
        <v>35</v>
      </c>
      <c r="F191" s="2" t="s">
        <v>1603</v>
      </c>
      <c r="G191" s="2" t="s">
        <v>1773</v>
      </c>
      <c r="H191" s="2" t="s">
        <v>1637</v>
      </c>
      <c r="I191" s="2" t="s">
        <v>1960</v>
      </c>
      <c r="K191" s="2">
        <v>0</v>
      </c>
      <c r="R191" s="2" t="s">
        <v>1822</v>
      </c>
    </row>
    <row r="192" spans="1:18" x14ac:dyDescent="0.25">
      <c r="A192" s="2">
        <v>190</v>
      </c>
      <c r="B192" s="2">
        <v>5</v>
      </c>
      <c r="C192" s="2" t="s">
        <v>302</v>
      </c>
      <c r="D192" s="2">
        <v>2</v>
      </c>
      <c r="E192" s="2" t="s">
        <v>35</v>
      </c>
      <c r="F192" s="2" t="s">
        <v>1592</v>
      </c>
      <c r="G192" s="2" t="s">
        <v>1773</v>
      </c>
      <c r="H192" s="2" t="s">
        <v>1641</v>
      </c>
      <c r="I192" s="2" t="s">
        <v>1961</v>
      </c>
      <c r="K192" s="2">
        <v>0</v>
      </c>
      <c r="R192" s="2" t="s">
        <v>75</v>
      </c>
    </row>
    <row r="193" spans="1:18" x14ac:dyDescent="0.25">
      <c r="A193" s="2">
        <v>191</v>
      </c>
      <c r="B193" s="2">
        <v>5</v>
      </c>
      <c r="C193" s="2" t="s">
        <v>303</v>
      </c>
      <c r="D193" s="2">
        <v>0.25</v>
      </c>
      <c r="E193" s="2" t="s">
        <v>1674</v>
      </c>
      <c r="F193" s="2" t="s">
        <v>1592</v>
      </c>
      <c r="G193" s="2" t="s">
        <v>1962</v>
      </c>
      <c r="H193" s="2" t="s">
        <v>1643</v>
      </c>
      <c r="I193" s="2" t="s">
        <v>1963</v>
      </c>
      <c r="K193" s="2">
        <v>0</v>
      </c>
      <c r="R193" s="2" t="s">
        <v>1964</v>
      </c>
    </row>
    <row r="194" spans="1:18" x14ac:dyDescent="0.25">
      <c r="A194" s="2">
        <v>192</v>
      </c>
      <c r="B194" s="2">
        <v>5</v>
      </c>
      <c r="C194" s="2" t="s">
        <v>304</v>
      </c>
      <c r="D194" s="2">
        <v>0.5</v>
      </c>
      <c r="E194" s="2" t="s">
        <v>1674</v>
      </c>
      <c r="F194" s="2" t="s">
        <v>1592</v>
      </c>
      <c r="G194" s="2" t="s">
        <v>1962</v>
      </c>
      <c r="H194" s="2" t="s">
        <v>1646</v>
      </c>
      <c r="I194" s="2" t="s">
        <v>1965</v>
      </c>
      <c r="K194" s="2">
        <v>0</v>
      </c>
      <c r="R194" s="2" t="s">
        <v>1966</v>
      </c>
    </row>
    <row r="195" spans="1:18" ht="30" x14ac:dyDescent="0.25">
      <c r="A195" s="2">
        <v>193</v>
      </c>
      <c r="B195" s="2">
        <v>5</v>
      </c>
      <c r="C195" s="2" t="s">
        <v>305</v>
      </c>
      <c r="D195" s="2">
        <v>1.25</v>
      </c>
      <c r="E195" s="2" t="s">
        <v>1706</v>
      </c>
      <c r="F195" s="2" t="s">
        <v>1592</v>
      </c>
      <c r="G195" s="2" t="s">
        <v>1967</v>
      </c>
      <c r="H195" s="2" t="s">
        <v>1649</v>
      </c>
      <c r="I195" s="2" t="s">
        <v>1968</v>
      </c>
      <c r="K195" s="2">
        <v>0</v>
      </c>
      <c r="R195" s="2" t="s">
        <v>1969</v>
      </c>
    </row>
    <row r="196" spans="1:18" ht="30" x14ac:dyDescent="0.25">
      <c r="A196" s="2">
        <v>194</v>
      </c>
      <c r="B196" s="2">
        <v>5</v>
      </c>
      <c r="C196" s="2" t="s">
        <v>306</v>
      </c>
      <c r="D196" s="2">
        <v>1.25</v>
      </c>
      <c r="E196" s="2" t="s">
        <v>1706</v>
      </c>
      <c r="F196" s="2" t="s">
        <v>1592</v>
      </c>
      <c r="G196" s="2" t="s">
        <v>1967</v>
      </c>
      <c r="H196" s="2" t="s">
        <v>1653</v>
      </c>
      <c r="I196" s="2" t="s">
        <v>1970</v>
      </c>
      <c r="K196" s="2">
        <v>0</v>
      </c>
      <c r="R196" s="2" t="s">
        <v>1971</v>
      </c>
    </row>
    <row r="197" spans="1:18" ht="30" x14ac:dyDescent="0.25">
      <c r="A197" s="2">
        <v>195</v>
      </c>
      <c r="B197" s="2">
        <v>5</v>
      </c>
      <c r="C197" s="2" t="s">
        <v>307</v>
      </c>
      <c r="D197" s="2">
        <v>2.5</v>
      </c>
      <c r="E197" s="2" t="s">
        <v>1706</v>
      </c>
      <c r="F197" s="2" t="s">
        <v>1592</v>
      </c>
      <c r="G197" s="2" t="s">
        <v>1967</v>
      </c>
      <c r="H197" s="2" t="s">
        <v>1656</v>
      </c>
      <c r="I197" s="2" t="s">
        <v>1972</v>
      </c>
      <c r="K197" s="2">
        <v>0</v>
      </c>
      <c r="R197" s="2" t="s">
        <v>1973</v>
      </c>
    </row>
    <row r="198" spans="1:18" ht="30" x14ac:dyDescent="0.25">
      <c r="A198" s="2">
        <v>196</v>
      </c>
      <c r="B198" s="2">
        <v>5</v>
      </c>
      <c r="C198" s="2" t="s">
        <v>308</v>
      </c>
      <c r="D198" s="2">
        <v>250</v>
      </c>
      <c r="E198" s="2" t="s">
        <v>35</v>
      </c>
      <c r="F198" s="2" t="s">
        <v>1592</v>
      </c>
      <c r="G198" s="2" t="s">
        <v>1967</v>
      </c>
      <c r="H198" s="2" t="s">
        <v>1660</v>
      </c>
      <c r="I198" s="2" t="s">
        <v>1759</v>
      </c>
      <c r="K198" s="2">
        <v>0</v>
      </c>
      <c r="R198" s="2" t="s">
        <v>1974</v>
      </c>
    </row>
    <row r="199" spans="1:18" ht="45" x14ac:dyDescent="0.25">
      <c r="A199" s="2">
        <v>197</v>
      </c>
      <c r="B199" s="2">
        <v>5</v>
      </c>
      <c r="C199" s="2" t="s">
        <v>309</v>
      </c>
      <c r="D199" s="2">
        <v>1.75</v>
      </c>
      <c r="E199" s="2" t="s">
        <v>1706</v>
      </c>
      <c r="F199" s="2" t="s">
        <v>1592</v>
      </c>
      <c r="G199" s="2" t="s">
        <v>1975</v>
      </c>
      <c r="H199" s="2" t="s">
        <v>1663</v>
      </c>
      <c r="I199" s="2" t="s">
        <v>1976</v>
      </c>
      <c r="K199" s="2">
        <v>0</v>
      </c>
      <c r="R199" s="2" t="s">
        <v>1977</v>
      </c>
    </row>
    <row r="200" spans="1:18" ht="45" x14ac:dyDescent="0.25">
      <c r="A200" s="2">
        <v>198</v>
      </c>
      <c r="B200" s="2">
        <v>5</v>
      </c>
      <c r="C200" s="2" t="s">
        <v>310</v>
      </c>
      <c r="D200" s="2">
        <v>0.33</v>
      </c>
      <c r="E200" s="2" t="s">
        <v>35</v>
      </c>
      <c r="F200" s="2" t="s">
        <v>1603</v>
      </c>
      <c r="G200" s="2" t="s">
        <v>1978</v>
      </c>
      <c r="H200" s="2" t="s">
        <v>1668</v>
      </c>
      <c r="I200" s="2" t="s">
        <v>1979</v>
      </c>
      <c r="K200" s="2">
        <v>0</v>
      </c>
      <c r="R200" s="2" t="s">
        <v>1980</v>
      </c>
    </row>
    <row r="201" spans="1:18" ht="30" x14ac:dyDescent="0.25">
      <c r="A201" s="2">
        <v>199</v>
      </c>
      <c r="B201" s="2">
        <v>5</v>
      </c>
      <c r="C201" s="2" t="s">
        <v>311</v>
      </c>
      <c r="D201" s="2">
        <v>500</v>
      </c>
      <c r="E201" s="2" t="s">
        <v>35</v>
      </c>
      <c r="F201" s="2" t="s">
        <v>1592</v>
      </c>
      <c r="G201" s="2" t="s">
        <v>1981</v>
      </c>
      <c r="H201" s="2" t="s">
        <v>1670</v>
      </c>
      <c r="I201" s="2" t="s">
        <v>1982</v>
      </c>
      <c r="K201" s="2">
        <v>0</v>
      </c>
      <c r="R201" s="2" t="s">
        <v>1983</v>
      </c>
    </row>
    <row r="202" spans="1:18" ht="45" x14ac:dyDescent="0.25">
      <c r="A202" s="2">
        <v>200</v>
      </c>
      <c r="B202" s="2">
        <v>5</v>
      </c>
      <c r="C202" s="2" t="s">
        <v>312</v>
      </c>
      <c r="D202" s="2">
        <v>94</v>
      </c>
      <c r="E202" s="2" t="s">
        <v>35</v>
      </c>
      <c r="F202" s="2" t="s">
        <v>1666</v>
      </c>
      <c r="G202" s="2" t="s">
        <v>1981</v>
      </c>
      <c r="H202" s="2" t="s">
        <v>1672</v>
      </c>
      <c r="I202" s="2" t="s">
        <v>1984</v>
      </c>
      <c r="K202" s="2">
        <v>0</v>
      </c>
      <c r="R202" s="2" t="s">
        <v>90</v>
      </c>
    </row>
    <row r="203" spans="1:18" ht="30" x14ac:dyDescent="0.25">
      <c r="A203" s="2">
        <v>201</v>
      </c>
      <c r="B203" s="2">
        <v>5</v>
      </c>
      <c r="C203" s="2" t="s">
        <v>313</v>
      </c>
      <c r="D203" s="2">
        <v>150</v>
      </c>
      <c r="E203" s="2" t="s">
        <v>35</v>
      </c>
      <c r="F203" s="2" t="s">
        <v>1598</v>
      </c>
      <c r="G203" s="2" t="s">
        <v>1985</v>
      </c>
      <c r="K203" s="2">
        <v>0</v>
      </c>
      <c r="R203" s="2" t="s">
        <v>1594</v>
      </c>
    </row>
    <row r="204" spans="1:18" x14ac:dyDescent="0.25">
      <c r="A204" s="2">
        <v>202</v>
      </c>
      <c r="B204" s="2">
        <v>5</v>
      </c>
      <c r="C204" s="2" t="s">
        <v>314</v>
      </c>
      <c r="D204" s="2">
        <v>2</v>
      </c>
      <c r="E204" s="2" t="s">
        <v>35</v>
      </c>
      <c r="F204" s="2" t="s">
        <v>1592</v>
      </c>
      <c r="G204" s="2" t="s">
        <v>1742</v>
      </c>
      <c r="H204" s="2" t="s">
        <v>1595</v>
      </c>
      <c r="I204" s="2" t="s">
        <v>1986</v>
      </c>
      <c r="K204" s="2">
        <v>0</v>
      </c>
      <c r="R204" s="2" t="s">
        <v>1849</v>
      </c>
    </row>
    <row r="205" spans="1:18" x14ac:dyDescent="0.25">
      <c r="A205" s="2">
        <v>203</v>
      </c>
      <c r="B205" s="2">
        <v>5</v>
      </c>
      <c r="C205" s="2" t="s">
        <v>315</v>
      </c>
      <c r="D205" s="2">
        <v>4</v>
      </c>
      <c r="E205" s="2" t="s">
        <v>35</v>
      </c>
      <c r="F205" s="2" t="s">
        <v>1592</v>
      </c>
      <c r="G205" s="2" t="s">
        <v>1742</v>
      </c>
      <c r="H205" s="2" t="s">
        <v>1600</v>
      </c>
      <c r="I205" s="2" t="s">
        <v>1987</v>
      </c>
      <c r="K205" s="2">
        <v>0</v>
      </c>
      <c r="R205" s="2" t="s">
        <v>1988</v>
      </c>
    </row>
    <row r="206" spans="1:18" ht="30" x14ac:dyDescent="0.25">
      <c r="A206" s="2">
        <v>204</v>
      </c>
      <c r="B206" s="2">
        <v>5</v>
      </c>
      <c r="C206" s="2" t="s">
        <v>316</v>
      </c>
      <c r="D206" s="2">
        <v>8</v>
      </c>
      <c r="E206" s="2" t="s">
        <v>35</v>
      </c>
      <c r="F206" s="2" t="s">
        <v>1592</v>
      </c>
      <c r="G206" s="2" t="s">
        <v>1742</v>
      </c>
      <c r="H206" s="2" t="s">
        <v>1604</v>
      </c>
      <c r="I206" s="2" t="s">
        <v>1989</v>
      </c>
      <c r="K206" s="2">
        <v>0</v>
      </c>
      <c r="R206" s="2" t="s">
        <v>1916</v>
      </c>
    </row>
    <row r="207" spans="1:18" ht="30" x14ac:dyDescent="0.25">
      <c r="A207" s="2">
        <v>205</v>
      </c>
      <c r="B207" s="2">
        <v>5</v>
      </c>
      <c r="C207" s="2" t="s">
        <v>317</v>
      </c>
      <c r="D207" s="2">
        <v>1</v>
      </c>
      <c r="E207" s="2" t="s">
        <v>35</v>
      </c>
      <c r="F207" s="2" t="s">
        <v>1592</v>
      </c>
      <c r="G207" s="2" t="s">
        <v>1990</v>
      </c>
      <c r="H207" s="2" t="s">
        <v>1608</v>
      </c>
      <c r="I207" s="2" t="s">
        <v>1673</v>
      </c>
      <c r="K207" s="2">
        <v>0</v>
      </c>
      <c r="R207" s="2" t="s">
        <v>1815</v>
      </c>
    </row>
    <row r="208" spans="1:18" ht="30" x14ac:dyDescent="0.25">
      <c r="A208" s="2">
        <v>206</v>
      </c>
      <c r="B208" s="2">
        <v>5</v>
      </c>
      <c r="C208" s="2" t="s">
        <v>318</v>
      </c>
      <c r="D208" s="2">
        <v>6.25</v>
      </c>
      <c r="E208" s="2" t="s">
        <v>35</v>
      </c>
      <c r="F208" s="2" t="s">
        <v>1592</v>
      </c>
      <c r="G208" s="2" t="s">
        <v>1990</v>
      </c>
      <c r="H208" s="2" t="s">
        <v>1612</v>
      </c>
      <c r="I208" s="2" t="s">
        <v>1874</v>
      </c>
      <c r="K208" s="2">
        <v>0</v>
      </c>
      <c r="R208" s="2" t="s">
        <v>1822</v>
      </c>
    </row>
    <row r="209" spans="1:18" ht="30" x14ac:dyDescent="0.25">
      <c r="A209" s="2">
        <v>207</v>
      </c>
      <c r="B209" s="2">
        <v>5</v>
      </c>
      <c r="C209" s="2" t="s">
        <v>319</v>
      </c>
      <c r="D209" s="2">
        <v>12.5</v>
      </c>
      <c r="E209" s="2" t="s">
        <v>35</v>
      </c>
      <c r="F209" s="2" t="s">
        <v>1592</v>
      </c>
      <c r="G209" s="2" t="s">
        <v>1990</v>
      </c>
      <c r="H209" s="2" t="s">
        <v>1615</v>
      </c>
      <c r="I209" s="2" t="s">
        <v>1991</v>
      </c>
      <c r="K209" s="2">
        <v>0</v>
      </c>
      <c r="R209" s="2" t="s">
        <v>1992</v>
      </c>
    </row>
    <row r="210" spans="1:18" ht="30" x14ac:dyDescent="0.25">
      <c r="A210" s="2">
        <v>208</v>
      </c>
      <c r="B210" s="2">
        <v>5</v>
      </c>
      <c r="C210" s="2" t="s">
        <v>320</v>
      </c>
      <c r="D210" s="2">
        <v>25</v>
      </c>
      <c r="E210" s="2" t="s">
        <v>35</v>
      </c>
      <c r="F210" s="2" t="s">
        <v>1592</v>
      </c>
      <c r="G210" s="2" t="s">
        <v>1990</v>
      </c>
      <c r="H210" s="2" t="s">
        <v>1619</v>
      </c>
      <c r="I210" s="2" t="s">
        <v>1993</v>
      </c>
      <c r="K210" s="2">
        <v>0</v>
      </c>
      <c r="R210" s="2" t="s">
        <v>1994</v>
      </c>
    </row>
    <row r="211" spans="1:18" ht="45" x14ac:dyDescent="0.25">
      <c r="A211" s="2">
        <v>209</v>
      </c>
      <c r="B211" s="2">
        <v>5</v>
      </c>
      <c r="C211" s="2" t="s">
        <v>321</v>
      </c>
      <c r="D211" s="2">
        <v>20</v>
      </c>
      <c r="E211" s="2" t="s">
        <v>35</v>
      </c>
      <c r="F211" s="2" t="s">
        <v>1592</v>
      </c>
      <c r="G211" s="2" t="s">
        <v>1995</v>
      </c>
      <c r="H211" s="2" t="s">
        <v>1622</v>
      </c>
      <c r="I211" s="2" t="s">
        <v>1996</v>
      </c>
      <c r="K211" s="2">
        <v>0</v>
      </c>
      <c r="R211" s="2" t="s">
        <v>1997</v>
      </c>
    </row>
    <row r="212" spans="1:18" ht="45" x14ac:dyDescent="0.25">
      <c r="A212" s="2">
        <v>210</v>
      </c>
      <c r="B212" s="2">
        <v>5</v>
      </c>
      <c r="C212" s="2" t="s">
        <v>322</v>
      </c>
      <c r="D212" s="2">
        <v>100</v>
      </c>
      <c r="E212" s="2" t="s">
        <v>35</v>
      </c>
      <c r="F212" s="2" t="s">
        <v>1592</v>
      </c>
      <c r="G212" s="2" t="s">
        <v>1995</v>
      </c>
      <c r="H212" s="2" t="s">
        <v>1625</v>
      </c>
      <c r="I212" s="2" t="s">
        <v>1613</v>
      </c>
      <c r="K212" s="2">
        <v>0</v>
      </c>
      <c r="R212" s="2" t="s">
        <v>1998</v>
      </c>
    </row>
    <row r="213" spans="1:18" ht="45" x14ac:dyDescent="0.25">
      <c r="A213" s="2">
        <v>211</v>
      </c>
      <c r="B213" s="2">
        <v>5</v>
      </c>
      <c r="C213" s="2" t="s">
        <v>323</v>
      </c>
      <c r="D213" s="2">
        <v>100</v>
      </c>
      <c r="E213" s="2" t="s">
        <v>35</v>
      </c>
      <c r="F213" s="2" t="s">
        <v>1592</v>
      </c>
      <c r="G213" s="2" t="s">
        <v>1995</v>
      </c>
      <c r="H213" s="2" t="s">
        <v>1628</v>
      </c>
      <c r="I213" s="2" t="s">
        <v>1999</v>
      </c>
      <c r="K213" s="2">
        <v>0</v>
      </c>
      <c r="R213" s="2" t="s">
        <v>2000</v>
      </c>
    </row>
    <row r="214" spans="1:18" ht="45" x14ac:dyDescent="0.25">
      <c r="A214" s="2">
        <v>212</v>
      </c>
      <c r="B214" s="2">
        <v>5</v>
      </c>
      <c r="C214" s="2" t="s">
        <v>324</v>
      </c>
      <c r="D214" s="2">
        <v>200</v>
      </c>
      <c r="E214" s="2" t="s">
        <v>35</v>
      </c>
      <c r="F214" s="2" t="s">
        <v>1592</v>
      </c>
      <c r="G214" s="2" t="s">
        <v>1995</v>
      </c>
      <c r="H214" s="2" t="s">
        <v>1632</v>
      </c>
      <c r="I214" s="2" t="s">
        <v>1827</v>
      </c>
      <c r="K214" s="2">
        <v>0</v>
      </c>
      <c r="R214" s="2" t="s">
        <v>2001</v>
      </c>
    </row>
    <row r="215" spans="1:18" ht="45" x14ac:dyDescent="0.25">
      <c r="A215" s="2">
        <v>213</v>
      </c>
      <c r="B215" s="2">
        <v>5</v>
      </c>
      <c r="C215" s="2" t="s">
        <v>325</v>
      </c>
      <c r="D215" s="2">
        <v>200</v>
      </c>
      <c r="E215" s="2" t="s">
        <v>35</v>
      </c>
      <c r="F215" s="2" t="s">
        <v>1592</v>
      </c>
      <c r="G215" s="2" t="s">
        <v>1995</v>
      </c>
      <c r="H215" s="2" t="s">
        <v>1634</v>
      </c>
      <c r="I215" s="2" t="s">
        <v>1596</v>
      </c>
      <c r="K215" s="2">
        <v>0</v>
      </c>
      <c r="R215" s="2" t="s">
        <v>2002</v>
      </c>
    </row>
    <row r="216" spans="1:18" ht="45" x14ac:dyDescent="0.25">
      <c r="A216" s="2">
        <v>214</v>
      </c>
      <c r="B216" s="2">
        <v>5</v>
      </c>
      <c r="C216" s="2" t="s">
        <v>326</v>
      </c>
      <c r="D216" s="2">
        <v>250</v>
      </c>
      <c r="E216" s="2" t="s">
        <v>35</v>
      </c>
      <c r="F216" s="2" t="s">
        <v>1905</v>
      </c>
      <c r="G216" s="2" t="s">
        <v>1995</v>
      </c>
      <c r="H216" s="2" t="s">
        <v>1637</v>
      </c>
      <c r="I216" s="2" t="s">
        <v>1605</v>
      </c>
      <c r="K216" s="2">
        <v>0</v>
      </c>
      <c r="R216" s="2" t="s">
        <v>1614</v>
      </c>
    </row>
    <row r="217" spans="1:18" ht="30" x14ac:dyDescent="0.25">
      <c r="A217" s="2">
        <v>215</v>
      </c>
      <c r="B217" s="2">
        <v>5</v>
      </c>
      <c r="C217" s="2" t="s">
        <v>327</v>
      </c>
      <c r="D217" s="2">
        <v>38</v>
      </c>
      <c r="E217" s="2" t="s">
        <v>35</v>
      </c>
      <c r="F217" s="2" t="s">
        <v>1592</v>
      </c>
      <c r="H217" s="2" t="s">
        <v>1641</v>
      </c>
      <c r="I217" s="2" t="s">
        <v>1834</v>
      </c>
      <c r="K217" s="2">
        <v>0</v>
      </c>
      <c r="R217" s="2" t="s">
        <v>2003</v>
      </c>
    </row>
    <row r="218" spans="1:18" ht="45" x14ac:dyDescent="0.25">
      <c r="A218" s="2">
        <v>216</v>
      </c>
      <c r="B218" s="2">
        <v>5</v>
      </c>
      <c r="C218" s="2" t="s">
        <v>328</v>
      </c>
      <c r="D218" s="2">
        <v>100</v>
      </c>
      <c r="E218" s="2" t="s">
        <v>35</v>
      </c>
      <c r="F218" s="2" t="s">
        <v>1592</v>
      </c>
      <c r="H218" s="2" t="s">
        <v>1643</v>
      </c>
      <c r="I218" s="2" t="s">
        <v>1596</v>
      </c>
      <c r="K218" s="2">
        <v>0</v>
      </c>
      <c r="R218" s="2" t="s">
        <v>2004</v>
      </c>
    </row>
    <row r="219" spans="1:18" ht="45" x14ac:dyDescent="0.25">
      <c r="A219" s="2">
        <v>217</v>
      </c>
      <c r="B219" s="2">
        <v>5</v>
      </c>
      <c r="C219" s="2" t="s">
        <v>329</v>
      </c>
      <c r="D219" s="2">
        <v>300</v>
      </c>
      <c r="E219" s="2" t="s">
        <v>35</v>
      </c>
      <c r="F219" s="2" t="s">
        <v>1592</v>
      </c>
      <c r="H219" s="2" t="s">
        <v>1646</v>
      </c>
      <c r="I219" s="2" t="s">
        <v>2005</v>
      </c>
      <c r="K219" s="2">
        <v>0</v>
      </c>
      <c r="R219" s="2" t="s">
        <v>2006</v>
      </c>
    </row>
    <row r="220" spans="1:18" ht="45" x14ac:dyDescent="0.25">
      <c r="A220" s="2">
        <v>218</v>
      </c>
      <c r="B220" s="2">
        <v>5</v>
      </c>
      <c r="C220" s="2" t="s">
        <v>330</v>
      </c>
      <c r="D220" s="2">
        <v>600</v>
      </c>
      <c r="E220" s="2" t="s">
        <v>35</v>
      </c>
      <c r="F220" s="2" t="s">
        <v>1592</v>
      </c>
      <c r="H220" s="2" t="s">
        <v>1649</v>
      </c>
      <c r="I220" s="2" t="s">
        <v>1620</v>
      </c>
      <c r="K220" s="2">
        <v>0</v>
      </c>
      <c r="R220" s="2" t="s">
        <v>2007</v>
      </c>
    </row>
    <row r="221" spans="1:18" x14ac:dyDescent="0.25">
      <c r="A221" s="2">
        <v>219</v>
      </c>
      <c r="B221" s="2">
        <v>5</v>
      </c>
      <c r="C221" s="2" t="s">
        <v>331</v>
      </c>
      <c r="D221" s="2">
        <v>2</v>
      </c>
      <c r="E221" s="2" t="s">
        <v>35</v>
      </c>
      <c r="F221" s="2" t="s">
        <v>1846</v>
      </c>
      <c r="G221" s="2" t="s">
        <v>2008</v>
      </c>
      <c r="H221" s="2" t="s">
        <v>1653</v>
      </c>
      <c r="I221" s="2" t="s">
        <v>2009</v>
      </c>
      <c r="K221" s="2">
        <v>0</v>
      </c>
      <c r="R221" s="2" t="s">
        <v>70</v>
      </c>
    </row>
    <row r="222" spans="1:18" x14ac:dyDescent="0.25">
      <c r="A222" s="2">
        <v>220</v>
      </c>
      <c r="B222" s="2">
        <v>5</v>
      </c>
      <c r="C222" s="2" t="s">
        <v>332</v>
      </c>
      <c r="D222" s="2">
        <v>3</v>
      </c>
      <c r="E222" s="2" t="s">
        <v>35</v>
      </c>
      <c r="F222" s="2" t="s">
        <v>1846</v>
      </c>
      <c r="G222" s="2" t="s">
        <v>2008</v>
      </c>
      <c r="H222" s="2" t="s">
        <v>1656</v>
      </c>
      <c r="I222" s="2" t="s">
        <v>2010</v>
      </c>
      <c r="K222" s="2">
        <v>0</v>
      </c>
      <c r="R222" s="2" t="s">
        <v>1610</v>
      </c>
    </row>
    <row r="223" spans="1:18" ht="45" x14ac:dyDescent="0.25">
      <c r="A223" s="2">
        <v>221</v>
      </c>
      <c r="B223" s="2">
        <v>5</v>
      </c>
      <c r="C223" s="2" t="s">
        <v>333</v>
      </c>
      <c r="D223" s="2">
        <v>200</v>
      </c>
      <c r="E223" s="2" t="s">
        <v>35</v>
      </c>
      <c r="F223" s="2" t="s">
        <v>1592</v>
      </c>
      <c r="G223" s="2" t="s">
        <v>2011</v>
      </c>
      <c r="H223" s="2" t="s">
        <v>1660</v>
      </c>
      <c r="I223" s="2" t="s">
        <v>2012</v>
      </c>
      <c r="K223" s="2">
        <v>0</v>
      </c>
      <c r="R223" s="2" t="s">
        <v>2013</v>
      </c>
    </row>
    <row r="224" spans="1:18" ht="30" x14ac:dyDescent="0.25">
      <c r="A224" s="2">
        <v>222</v>
      </c>
      <c r="B224" s="2">
        <v>5</v>
      </c>
      <c r="C224" s="2" t="s">
        <v>334</v>
      </c>
      <c r="D224" s="2">
        <v>10</v>
      </c>
      <c r="E224" s="2" t="s">
        <v>35</v>
      </c>
      <c r="F224" s="2" t="s">
        <v>1846</v>
      </c>
      <c r="G224" s="2" t="s">
        <v>2008</v>
      </c>
      <c r="H224" s="2" t="s">
        <v>1663</v>
      </c>
      <c r="I224" s="2" t="s">
        <v>2014</v>
      </c>
      <c r="K224" s="2">
        <v>0</v>
      </c>
      <c r="R224" s="2" t="s">
        <v>75</v>
      </c>
    </row>
    <row r="225" spans="1:18" ht="75" x14ac:dyDescent="0.25">
      <c r="A225" s="2">
        <v>223</v>
      </c>
      <c r="B225" s="2">
        <v>5</v>
      </c>
      <c r="C225" s="2" t="s">
        <v>335</v>
      </c>
      <c r="D225" s="2">
        <v>1</v>
      </c>
      <c r="E225" s="2" t="s">
        <v>35</v>
      </c>
      <c r="F225" s="2" t="s">
        <v>1592</v>
      </c>
      <c r="G225" s="2" t="s">
        <v>2015</v>
      </c>
      <c r="H225" s="2" t="s">
        <v>1668</v>
      </c>
      <c r="I225" s="2" t="s">
        <v>2016</v>
      </c>
      <c r="K225" s="2">
        <v>0</v>
      </c>
      <c r="R225" s="2" t="s">
        <v>72</v>
      </c>
    </row>
    <row r="226" spans="1:18" ht="75" x14ac:dyDescent="0.25">
      <c r="A226" s="2">
        <v>224</v>
      </c>
      <c r="B226" s="2">
        <v>5</v>
      </c>
      <c r="C226" s="2" t="s">
        <v>336</v>
      </c>
      <c r="D226" s="2">
        <v>3.125</v>
      </c>
      <c r="E226" s="2" t="s">
        <v>35</v>
      </c>
      <c r="F226" s="2" t="s">
        <v>1592</v>
      </c>
      <c r="G226" s="2" t="s">
        <v>2015</v>
      </c>
      <c r="H226" s="2" t="s">
        <v>1670</v>
      </c>
      <c r="I226" s="2" t="s">
        <v>2017</v>
      </c>
      <c r="K226" s="2">
        <v>0</v>
      </c>
      <c r="R226" s="2" t="s">
        <v>72</v>
      </c>
    </row>
    <row r="227" spans="1:18" ht="75" x14ac:dyDescent="0.25">
      <c r="A227" s="2">
        <v>225</v>
      </c>
      <c r="B227" s="2">
        <v>5</v>
      </c>
      <c r="C227" s="2" t="s">
        <v>337</v>
      </c>
      <c r="D227" s="2">
        <v>6.25</v>
      </c>
      <c r="E227" s="2" t="s">
        <v>35</v>
      </c>
      <c r="F227" s="2" t="s">
        <v>1592</v>
      </c>
      <c r="G227" s="2" t="s">
        <v>2015</v>
      </c>
      <c r="H227" s="2" t="s">
        <v>1672</v>
      </c>
      <c r="I227" s="2" t="s">
        <v>2018</v>
      </c>
      <c r="K227" s="2">
        <v>0</v>
      </c>
      <c r="R227" s="2" t="s">
        <v>76</v>
      </c>
    </row>
    <row r="228" spans="1:18" ht="75" x14ac:dyDescent="0.25">
      <c r="A228" s="2">
        <v>226</v>
      </c>
      <c r="B228" s="2">
        <v>5</v>
      </c>
      <c r="C228" s="2" t="s">
        <v>338</v>
      </c>
      <c r="D228" s="2">
        <v>12.5</v>
      </c>
      <c r="E228" s="2" t="s">
        <v>35</v>
      </c>
      <c r="F228" s="2" t="s">
        <v>1592</v>
      </c>
      <c r="G228" s="2" t="s">
        <v>2015</v>
      </c>
      <c r="K228" s="2">
        <v>0</v>
      </c>
      <c r="R228" s="2" t="s">
        <v>1594</v>
      </c>
    </row>
    <row r="229" spans="1:18" ht="60" x14ac:dyDescent="0.25">
      <c r="A229" s="2">
        <v>227</v>
      </c>
      <c r="B229" s="2">
        <v>5</v>
      </c>
      <c r="C229" s="2" t="s">
        <v>339</v>
      </c>
      <c r="D229" s="2">
        <v>50</v>
      </c>
      <c r="E229" s="2" t="s">
        <v>35</v>
      </c>
      <c r="F229" s="2" t="s">
        <v>1603</v>
      </c>
      <c r="G229" s="2" t="s">
        <v>2019</v>
      </c>
      <c r="H229" s="2" t="s">
        <v>1595</v>
      </c>
      <c r="I229" s="2" t="s">
        <v>2020</v>
      </c>
      <c r="K229" s="2">
        <v>0</v>
      </c>
      <c r="R229" s="2" t="s">
        <v>2021</v>
      </c>
    </row>
    <row r="230" spans="1:18" ht="60" x14ac:dyDescent="0.25">
      <c r="A230" s="2">
        <v>228</v>
      </c>
      <c r="B230" s="2">
        <v>5</v>
      </c>
      <c r="C230" s="2" t="s">
        <v>340</v>
      </c>
      <c r="D230" s="2">
        <v>70</v>
      </c>
      <c r="E230" s="2" t="s">
        <v>35</v>
      </c>
      <c r="F230" s="2" t="s">
        <v>1603</v>
      </c>
      <c r="G230" s="2" t="s">
        <v>2019</v>
      </c>
      <c r="H230" s="2" t="s">
        <v>1600</v>
      </c>
      <c r="I230" s="2" t="s">
        <v>2022</v>
      </c>
      <c r="K230" s="2">
        <v>0</v>
      </c>
      <c r="R230" s="2" t="s">
        <v>2023</v>
      </c>
    </row>
    <row r="231" spans="1:18" x14ac:dyDescent="0.25">
      <c r="A231" s="2">
        <v>229</v>
      </c>
      <c r="B231" s="2">
        <v>5</v>
      </c>
      <c r="C231" s="2" t="s">
        <v>341</v>
      </c>
      <c r="D231" s="2">
        <v>250</v>
      </c>
      <c r="E231" s="2" t="s">
        <v>35</v>
      </c>
      <c r="F231" s="2" t="s">
        <v>1592</v>
      </c>
      <c r="G231" s="2" t="s">
        <v>1746</v>
      </c>
      <c r="H231" s="2" t="s">
        <v>1604</v>
      </c>
      <c r="I231" s="2" t="s">
        <v>2024</v>
      </c>
      <c r="K231" s="2">
        <v>0</v>
      </c>
      <c r="R231" s="2" t="s">
        <v>2025</v>
      </c>
    </row>
    <row r="232" spans="1:18" x14ac:dyDescent="0.25">
      <c r="A232" s="2">
        <v>230</v>
      </c>
      <c r="B232" s="2">
        <v>5</v>
      </c>
      <c r="C232" s="2" t="s">
        <v>342</v>
      </c>
      <c r="D232" s="2">
        <v>500</v>
      </c>
      <c r="E232" s="2" t="s">
        <v>35</v>
      </c>
      <c r="F232" s="2" t="s">
        <v>1592</v>
      </c>
      <c r="G232" s="2" t="s">
        <v>1746</v>
      </c>
      <c r="H232" s="2" t="s">
        <v>1608</v>
      </c>
      <c r="I232" s="2" t="s">
        <v>1763</v>
      </c>
      <c r="K232" s="2">
        <v>0</v>
      </c>
      <c r="R232" s="2" t="s">
        <v>2026</v>
      </c>
    </row>
    <row r="233" spans="1:18" ht="30" x14ac:dyDescent="0.25">
      <c r="A233" s="2">
        <v>231</v>
      </c>
      <c r="B233" s="2">
        <v>5</v>
      </c>
      <c r="C233" s="2" t="s">
        <v>343</v>
      </c>
      <c r="D233" s="2">
        <v>25</v>
      </c>
      <c r="E233" s="2" t="s">
        <v>35</v>
      </c>
      <c r="F233" s="2" t="s">
        <v>1592</v>
      </c>
      <c r="G233" s="2" t="s">
        <v>1746</v>
      </c>
      <c r="H233" s="2" t="s">
        <v>1612</v>
      </c>
      <c r="I233" s="2" t="s">
        <v>2027</v>
      </c>
      <c r="K233" s="2">
        <v>0</v>
      </c>
      <c r="R233" s="2" t="s">
        <v>2028</v>
      </c>
    </row>
    <row r="234" spans="1:18" ht="45" x14ac:dyDescent="0.25">
      <c r="A234" s="2">
        <v>232</v>
      </c>
      <c r="B234" s="2">
        <v>5</v>
      </c>
      <c r="C234" s="2" t="s">
        <v>344</v>
      </c>
      <c r="D234" s="2">
        <v>250</v>
      </c>
      <c r="E234" s="2" t="s">
        <v>35</v>
      </c>
      <c r="F234" s="2" t="s">
        <v>1592</v>
      </c>
      <c r="G234" s="2" t="s">
        <v>2029</v>
      </c>
      <c r="H234" s="2" t="s">
        <v>1615</v>
      </c>
      <c r="I234" s="2" t="s">
        <v>1728</v>
      </c>
      <c r="K234" s="2">
        <v>0</v>
      </c>
      <c r="R234" s="2" t="s">
        <v>2030</v>
      </c>
    </row>
    <row r="235" spans="1:18" ht="30" x14ac:dyDescent="0.25">
      <c r="A235" s="2">
        <v>233</v>
      </c>
      <c r="B235" s="2">
        <v>5</v>
      </c>
      <c r="C235" s="2" t="s">
        <v>345</v>
      </c>
      <c r="D235" s="2">
        <v>1</v>
      </c>
      <c r="E235" s="2" t="s">
        <v>1706</v>
      </c>
      <c r="F235" s="2" t="s">
        <v>1666</v>
      </c>
      <c r="G235" s="2" t="s">
        <v>1746</v>
      </c>
      <c r="H235" s="2" t="s">
        <v>1619</v>
      </c>
      <c r="I235" s="2" t="s">
        <v>2031</v>
      </c>
      <c r="K235" s="2">
        <v>0</v>
      </c>
      <c r="R235" s="2" t="s">
        <v>2032</v>
      </c>
    </row>
    <row r="236" spans="1:18" ht="45" x14ac:dyDescent="0.25">
      <c r="A236" s="2">
        <v>234</v>
      </c>
      <c r="B236" s="2">
        <v>5</v>
      </c>
      <c r="C236" s="2" t="s">
        <v>346</v>
      </c>
      <c r="D236" s="2">
        <v>1000</v>
      </c>
      <c r="E236" s="2" t="s">
        <v>35</v>
      </c>
      <c r="F236" s="2" t="s">
        <v>1666</v>
      </c>
      <c r="G236" s="2" t="s">
        <v>2033</v>
      </c>
      <c r="H236" s="2" t="s">
        <v>1622</v>
      </c>
      <c r="I236" s="2" t="s">
        <v>2034</v>
      </c>
      <c r="K236" s="2">
        <v>0</v>
      </c>
      <c r="R236" s="2" t="s">
        <v>2035</v>
      </c>
    </row>
    <row r="237" spans="1:18" ht="30" x14ac:dyDescent="0.25">
      <c r="A237" s="2">
        <v>235</v>
      </c>
      <c r="B237" s="2">
        <v>5</v>
      </c>
      <c r="C237" s="2" t="s">
        <v>347</v>
      </c>
      <c r="D237" s="2">
        <v>500</v>
      </c>
      <c r="E237" s="2" t="s">
        <v>35</v>
      </c>
      <c r="F237" s="2" t="s">
        <v>1666</v>
      </c>
      <c r="G237" s="2" t="s">
        <v>1746</v>
      </c>
      <c r="H237" s="2" t="s">
        <v>1625</v>
      </c>
      <c r="I237" s="2" t="s">
        <v>2036</v>
      </c>
      <c r="K237" s="2">
        <v>0</v>
      </c>
      <c r="R237" s="2" t="s">
        <v>2037</v>
      </c>
    </row>
    <row r="238" spans="1:18" ht="45" x14ac:dyDescent="0.25">
      <c r="A238" s="2">
        <v>236</v>
      </c>
      <c r="B238" s="2">
        <v>5</v>
      </c>
      <c r="C238" s="2" t="s">
        <v>348</v>
      </c>
      <c r="D238" s="2">
        <v>1000</v>
      </c>
      <c r="E238" s="2" t="s">
        <v>35</v>
      </c>
      <c r="F238" s="2" t="s">
        <v>1666</v>
      </c>
      <c r="G238" s="2" t="s">
        <v>1746</v>
      </c>
      <c r="H238" s="2" t="s">
        <v>1628</v>
      </c>
      <c r="I238" s="2" t="s">
        <v>2038</v>
      </c>
      <c r="K238" s="2">
        <v>0</v>
      </c>
      <c r="R238" s="2" t="s">
        <v>2039</v>
      </c>
    </row>
    <row r="239" spans="1:18" ht="30" x14ac:dyDescent="0.25">
      <c r="A239" s="2">
        <v>237</v>
      </c>
      <c r="B239" s="2">
        <v>5</v>
      </c>
      <c r="C239" s="2" t="s">
        <v>349</v>
      </c>
      <c r="D239" s="2">
        <v>500</v>
      </c>
      <c r="E239" s="2" t="s">
        <v>35</v>
      </c>
      <c r="F239" s="2" t="s">
        <v>1666</v>
      </c>
      <c r="G239" s="2" t="s">
        <v>2040</v>
      </c>
      <c r="H239" s="2" t="s">
        <v>1632</v>
      </c>
      <c r="I239" s="2" t="s">
        <v>2041</v>
      </c>
      <c r="K239" s="2">
        <v>0</v>
      </c>
      <c r="R239" s="2" t="s">
        <v>2042</v>
      </c>
    </row>
    <row r="240" spans="1:18" ht="45" x14ac:dyDescent="0.25">
      <c r="A240" s="2">
        <v>238</v>
      </c>
      <c r="B240" s="2">
        <v>5</v>
      </c>
      <c r="C240" s="2" t="s">
        <v>350</v>
      </c>
      <c r="D240" s="2">
        <v>1000</v>
      </c>
      <c r="E240" s="2" t="s">
        <v>35</v>
      </c>
      <c r="F240" s="2" t="s">
        <v>1666</v>
      </c>
      <c r="G240" s="2" t="s">
        <v>2040</v>
      </c>
      <c r="H240" s="2" t="s">
        <v>1634</v>
      </c>
      <c r="I240" s="2" t="s">
        <v>2043</v>
      </c>
      <c r="K240" s="2">
        <v>0</v>
      </c>
      <c r="R240" s="2" t="s">
        <v>2044</v>
      </c>
    </row>
    <row r="241" spans="1:18" ht="45" x14ac:dyDescent="0.25">
      <c r="A241" s="2">
        <v>239</v>
      </c>
      <c r="B241" s="2">
        <v>5</v>
      </c>
      <c r="C241" s="2" t="s">
        <v>351</v>
      </c>
      <c r="D241" s="2">
        <v>2000</v>
      </c>
      <c r="E241" s="2" t="s">
        <v>35</v>
      </c>
      <c r="F241" s="2" t="s">
        <v>1603</v>
      </c>
      <c r="G241" s="2" t="s">
        <v>2040</v>
      </c>
      <c r="H241" s="2" t="s">
        <v>1637</v>
      </c>
      <c r="I241" s="2" t="s">
        <v>2045</v>
      </c>
      <c r="K241" s="2">
        <v>0</v>
      </c>
      <c r="R241" s="2" t="s">
        <v>2046</v>
      </c>
    </row>
    <row r="242" spans="1:18" ht="75" x14ac:dyDescent="0.25">
      <c r="A242" s="2">
        <v>240</v>
      </c>
      <c r="B242" s="2">
        <v>5</v>
      </c>
      <c r="C242" s="2" t="s">
        <v>352</v>
      </c>
      <c r="D242" s="2">
        <v>400</v>
      </c>
      <c r="E242" s="2" t="s">
        <v>35</v>
      </c>
      <c r="F242" s="2" t="s">
        <v>1592</v>
      </c>
      <c r="G242" s="2" t="s">
        <v>2047</v>
      </c>
      <c r="H242" s="2" t="s">
        <v>1641</v>
      </c>
      <c r="I242" s="2" t="s">
        <v>2048</v>
      </c>
      <c r="K242" s="2">
        <v>0</v>
      </c>
      <c r="R242" s="2" t="s">
        <v>2049</v>
      </c>
    </row>
    <row r="243" spans="1:18" ht="75" x14ac:dyDescent="0.25">
      <c r="A243" s="2">
        <v>241</v>
      </c>
      <c r="B243" s="2">
        <v>5</v>
      </c>
      <c r="C243" s="2" t="s">
        <v>353</v>
      </c>
      <c r="D243" s="2">
        <v>36</v>
      </c>
      <c r="E243" s="2" t="s">
        <v>35</v>
      </c>
      <c r="F243" s="2" t="s">
        <v>1592</v>
      </c>
      <c r="G243" s="2" t="s">
        <v>2047</v>
      </c>
      <c r="H243" s="2" t="s">
        <v>1643</v>
      </c>
      <c r="I243" s="2" t="s">
        <v>2050</v>
      </c>
      <c r="K243" s="2">
        <v>0</v>
      </c>
      <c r="R243" s="2" t="s">
        <v>75</v>
      </c>
    </row>
    <row r="244" spans="1:18" ht="30" x14ac:dyDescent="0.25">
      <c r="A244" s="2">
        <v>242</v>
      </c>
      <c r="B244" s="2">
        <v>5</v>
      </c>
      <c r="C244" s="2" t="s">
        <v>354</v>
      </c>
      <c r="D244" s="2">
        <v>500</v>
      </c>
      <c r="E244" s="2" t="s">
        <v>35</v>
      </c>
      <c r="F244" s="2" t="s">
        <v>1666</v>
      </c>
      <c r="G244" s="2" t="s">
        <v>2051</v>
      </c>
      <c r="H244" s="2" t="s">
        <v>1646</v>
      </c>
      <c r="I244" s="2" t="s">
        <v>1605</v>
      </c>
      <c r="K244" s="2">
        <v>0</v>
      </c>
      <c r="R244" s="2" t="s">
        <v>2052</v>
      </c>
    </row>
    <row r="245" spans="1:18" ht="45" x14ac:dyDescent="0.25">
      <c r="A245" s="2">
        <v>243</v>
      </c>
      <c r="B245" s="2">
        <v>5</v>
      </c>
      <c r="C245" s="2" t="s">
        <v>355</v>
      </c>
      <c r="D245" s="2">
        <v>1000</v>
      </c>
      <c r="E245" s="2" t="s">
        <v>35</v>
      </c>
      <c r="F245" s="2" t="s">
        <v>1666</v>
      </c>
      <c r="G245" s="2" t="s">
        <v>2051</v>
      </c>
      <c r="H245" s="2" t="s">
        <v>1649</v>
      </c>
      <c r="I245" s="2" t="s">
        <v>1613</v>
      </c>
      <c r="K245" s="2">
        <v>0</v>
      </c>
      <c r="R245" s="2" t="s">
        <v>2053</v>
      </c>
    </row>
    <row r="246" spans="1:18" ht="45" x14ac:dyDescent="0.25">
      <c r="A246" s="2">
        <v>244</v>
      </c>
      <c r="B246" s="2">
        <v>5</v>
      </c>
      <c r="C246" s="2" t="s">
        <v>356</v>
      </c>
      <c r="D246" s="2">
        <v>2000</v>
      </c>
      <c r="E246" s="2" t="s">
        <v>35</v>
      </c>
      <c r="F246" s="2" t="s">
        <v>1603</v>
      </c>
      <c r="G246" s="2" t="s">
        <v>2051</v>
      </c>
      <c r="H246" s="2" t="s">
        <v>1653</v>
      </c>
      <c r="I246" s="2" t="s">
        <v>2054</v>
      </c>
      <c r="K246" s="2">
        <v>0</v>
      </c>
      <c r="R246" s="2" t="s">
        <v>1974</v>
      </c>
    </row>
    <row r="247" spans="1:18" ht="30" x14ac:dyDescent="0.25">
      <c r="A247" s="2">
        <v>245</v>
      </c>
      <c r="B247" s="2">
        <v>5</v>
      </c>
      <c r="C247" s="2" t="s">
        <v>357</v>
      </c>
      <c r="D247" s="2">
        <v>750</v>
      </c>
      <c r="E247" s="2" t="s">
        <v>35</v>
      </c>
      <c r="F247" s="2" t="s">
        <v>1666</v>
      </c>
      <c r="G247" s="2" t="s">
        <v>1727</v>
      </c>
      <c r="H247" s="2" t="s">
        <v>1656</v>
      </c>
      <c r="I247" s="2" t="s">
        <v>2055</v>
      </c>
      <c r="K247" s="2">
        <v>0</v>
      </c>
      <c r="R247" s="2" t="s">
        <v>2056</v>
      </c>
    </row>
    <row r="248" spans="1:18" ht="45" x14ac:dyDescent="0.25">
      <c r="A248" s="2">
        <v>246</v>
      </c>
      <c r="B248" s="2">
        <v>5</v>
      </c>
      <c r="C248" s="2" t="s">
        <v>358</v>
      </c>
      <c r="D248" s="2">
        <v>1500</v>
      </c>
      <c r="E248" s="2" t="s">
        <v>35</v>
      </c>
      <c r="F248" s="2" t="s">
        <v>1603</v>
      </c>
      <c r="G248" s="2" t="s">
        <v>1727</v>
      </c>
      <c r="H248" s="2" t="s">
        <v>1660</v>
      </c>
      <c r="I248" s="2" t="s">
        <v>1761</v>
      </c>
      <c r="K248" s="2">
        <v>0</v>
      </c>
      <c r="R248" s="2" t="s">
        <v>2057</v>
      </c>
    </row>
    <row r="249" spans="1:18" ht="30" x14ac:dyDescent="0.25">
      <c r="A249" s="2">
        <v>247</v>
      </c>
      <c r="B249" s="2">
        <v>5</v>
      </c>
      <c r="C249" s="2" t="s">
        <v>359</v>
      </c>
      <c r="D249" s="2">
        <v>25</v>
      </c>
      <c r="E249" s="2" t="s">
        <v>35</v>
      </c>
      <c r="F249" s="2" t="s">
        <v>1592</v>
      </c>
      <c r="G249" s="2" t="s">
        <v>1727</v>
      </c>
      <c r="H249" s="2" t="s">
        <v>1663</v>
      </c>
      <c r="I249" s="2" t="s">
        <v>2058</v>
      </c>
      <c r="K249" s="2">
        <v>0</v>
      </c>
      <c r="R249" s="2" t="s">
        <v>1610</v>
      </c>
    </row>
    <row r="250" spans="1:18" ht="30" x14ac:dyDescent="0.25">
      <c r="A250" s="2">
        <v>248</v>
      </c>
      <c r="B250" s="2">
        <v>5</v>
      </c>
      <c r="C250" s="2" t="s">
        <v>360</v>
      </c>
      <c r="D250" s="2">
        <v>250</v>
      </c>
      <c r="E250" s="2" t="s">
        <v>35</v>
      </c>
      <c r="F250" s="2" t="s">
        <v>1592</v>
      </c>
      <c r="G250" s="2" t="s">
        <v>1727</v>
      </c>
      <c r="H250" s="2" t="s">
        <v>1668</v>
      </c>
      <c r="I250" s="2" t="s">
        <v>1626</v>
      </c>
      <c r="K250" s="2">
        <v>0</v>
      </c>
      <c r="R250" s="2" t="s">
        <v>2059</v>
      </c>
    </row>
    <row r="251" spans="1:18" ht="30" x14ac:dyDescent="0.25">
      <c r="A251" s="2">
        <v>249</v>
      </c>
      <c r="B251" s="2">
        <v>5</v>
      </c>
      <c r="C251" s="2" t="s">
        <v>361</v>
      </c>
      <c r="D251" s="2">
        <v>500</v>
      </c>
      <c r="E251" s="2" t="s">
        <v>35</v>
      </c>
      <c r="F251" s="2" t="s">
        <v>1592</v>
      </c>
      <c r="G251" s="2" t="s">
        <v>1727</v>
      </c>
      <c r="H251" s="2" t="s">
        <v>1670</v>
      </c>
      <c r="I251" s="2" t="s">
        <v>2060</v>
      </c>
      <c r="K251" s="2">
        <v>0</v>
      </c>
      <c r="R251" s="2" t="s">
        <v>1817</v>
      </c>
    </row>
    <row r="252" spans="1:18" ht="75" x14ac:dyDescent="0.25">
      <c r="A252" s="2">
        <v>250</v>
      </c>
      <c r="B252" s="2">
        <v>5</v>
      </c>
      <c r="C252" s="2" t="s">
        <v>362</v>
      </c>
      <c r="D252" s="2">
        <v>5</v>
      </c>
      <c r="E252" s="2" t="s">
        <v>35</v>
      </c>
      <c r="F252" s="2" t="s">
        <v>1592</v>
      </c>
      <c r="G252" s="2" t="s">
        <v>2061</v>
      </c>
      <c r="H252" s="2" t="s">
        <v>1672</v>
      </c>
      <c r="I252" s="2" t="s">
        <v>2062</v>
      </c>
      <c r="K252" s="2">
        <v>0</v>
      </c>
      <c r="R252" s="2" t="s">
        <v>72</v>
      </c>
    </row>
    <row r="253" spans="1:18" ht="30" x14ac:dyDescent="0.25">
      <c r="A253" s="2">
        <v>251</v>
      </c>
      <c r="B253" s="2">
        <v>5</v>
      </c>
      <c r="C253" s="2" t="s">
        <v>363</v>
      </c>
      <c r="D253" s="2">
        <v>4</v>
      </c>
      <c r="E253" s="2" t="s">
        <v>35</v>
      </c>
      <c r="F253" s="2" t="s">
        <v>1846</v>
      </c>
      <c r="G253" s="2" t="s">
        <v>2063</v>
      </c>
      <c r="K253" s="2">
        <v>0</v>
      </c>
      <c r="R253" s="2" t="s">
        <v>1594</v>
      </c>
    </row>
    <row r="254" spans="1:18" ht="30" x14ac:dyDescent="0.25">
      <c r="A254" s="2">
        <v>252</v>
      </c>
      <c r="B254" s="2">
        <v>5</v>
      </c>
      <c r="C254" s="2" t="s">
        <v>364</v>
      </c>
      <c r="D254" s="2">
        <v>5</v>
      </c>
      <c r="E254" s="2" t="s">
        <v>35</v>
      </c>
      <c r="F254" s="2" t="s">
        <v>1846</v>
      </c>
      <c r="G254" s="2" t="s">
        <v>2063</v>
      </c>
      <c r="H254" s="2" t="s">
        <v>1595</v>
      </c>
      <c r="I254" s="2" t="s">
        <v>1873</v>
      </c>
      <c r="K254" s="2">
        <v>0</v>
      </c>
      <c r="R254" s="2" t="s">
        <v>2064</v>
      </c>
    </row>
    <row r="255" spans="1:18" ht="30" x14ac:dyDescent="0.25">
      <c r="A255" s="2">
        <v>253</v>
      </c>
      <c r="B255" s="2">
        <v>5</v>
      </c>
      <c r="C255" s="2" t="s">
        <v>365</v>
      </c>
      <c r="D255" s="2">
        <v>10</v>
      </c>
      <c r="E255" s="2" t="s">
        <v>35</v>
      </c>
      <c r="F255" s="2" t="s">
        <v>1846</v>
      </c>
      <c r="G255" s="2" t="s">
        <v>2063</v>
      </c>
      <c r="H255" s="2" t="s">
        <v>1600</v>
      </c>
      <c r="I255" s="2" t="s">
        <v>1848</v>
      </c>
      <c r="K255" s="2">
        <v>0</v>
      </c>
      <c r="R255" s="2" t="s">
        <v>2065</v>
      </c>
    </row>
    <row r="256" spans="1:18" ht="30" x14ac:dyDescent="0.25">
      <c r="A256" s="2">
        <v>254</v>
      </c>
      <c r="B256" s="2">
        <v>5</v>
      </c>
      <c r="C256" s="2" t="s">
        <v>366</v>
      </c>
      <c r="D256" s="2">
        <v>10</v>
      </c>
      <c r="E256" s="2" t="s">
        <v>35</v>
      </c>
      <c r="F256" s="2" t="s">
        <v>1658</v>
      </c>
      <c r="G256" s="2" t="s">
        <v>2066</v>
      </c>
      <c r="H256" s="2" t="s">
        <v>1604</v>
      </c>
      <c r="I256" s="2" t="s">
        <v>1689</v>
      </c>
      <c r="K256" s="2">
        <v>0</v>
      </c>
      <c r="R256" s="2" t="s">
        <v>1824</v>
      </c>
    </row>
    <row r="257" spans="1:18" ht="30" x14ac:dyDescent="0.25">
      <c r="A257" s="2">
        <v>255</v>
      </c>
      <c r="B257" s="2">
        <v>5</v>
      </c>
      <c r="C257" s="2" t="s">
        <v>367</v>
      </c>
      <c r="D257" s="2">
        <v>0.5</v>
      </c>
      <c r="E257" s="2" t="s">
        <v>35</v>
      </c>
      <c r="F257" s="2" t="s">
        <v>2067</v>
      </c>
      <c r="G257" s="2" t="s">
        <v>2066</v>
      </c>
      <c r="H257" s="2" t="s">
        <v>1608</v>
      </c>
      <c r="I257" s="2" t="s">
        <v>2068</v>
      </c>
      <c r="K257" s="2">
        <v>0</v>
      </c>
      <c r="R257" s="2" t="s">
        <v>1722</v>
      </c>
    </row>
    <row r="258" spans="1:18" ht="60" x14ac:dyDescent="0.25">
      <c r="A258" s="2">
        <v>256</v>
      </c>
      <c r="B258" s="2">
        <v>5</v>
      </c>
      <c r="C258" s="2" t="s">
        <v>368</v>
      </c>
      <c r="D258" s="2">
        <v>2</v>
      </c>
      <c r="E258" s="2" t="s">
        <v>35</v>
      </c>
      <c r="F258" s="2" t="s">
        <v>2069</v>
      </c>
      <c r="G258" s="2" t="s">
        <v>2070</v>
      </c>
      <c r="H258" s="2" t="s">
        <v>1612</v>
      </c>
      <c r="I258" s="2" t="s">
        <v>2071</v>
      </c>
      <c r="K258" s="2">
        <v>0</v>
      </c>
      <c r="R258" s="2" t="s">
        <v>2065</v>
      </c>
    </row>
    <row r="259" spans="1:18" ht="30" x14ac:dyDescent="0.25">
      <c r="A259" s="2">
        <v>257</v>
      </c>
      <c r="B259" s="2">
        <v>5</v>
      </c>
      <c r="C259" s="2" t="s">
        <v>369</v>
      </c>
      <c r="D259" s="2">
        <v>40</v>
      </c>
      <c r="E259" s="2" t="s">
        <v>35</v>
      </c>
      <c r="F259" s="2" t="s">
        <v>1658</v>
      </c>
      <c r="G259" s="2" t="s">
        <v>2066</v>
      </c>
      <c r="H259" s="2" t="s">
        <v>1615</v>
      </c>
      <c r="I259" s="2" t="s">
        <v>1829</v>
      </c>
      <c r="K259" s="2">
        <v>0</v>
      </c>
      <c r="R259" s="2" t="s">
        <v>1830</v>
      </c>
    </row>
    <row r="260" spans="1:18" ht="60" x14ac:dyDescent="0.25">
      <c r="A260" s="2">
        <v>258</v>
      </c>
      <c r="B260" s="2">
        <v>5</v>
      </c>
      <c r="C260" s="2" t="s">
        <v>370</v>
      </c>
      <c r="D260" s="2">
        <v>2</v>
      </c>
      <c r="E260" s="2" t="s">
        <v>35</v>
      </c>
      <c r="F260" s="2" t="s">
        <v>2069</v>
      </c>
      <c r="G260" s="2" t="s">
        <v>2070</v>
      </c>
      <c r="H260" s="2" t="s">
        <v>1619</v>
      </c>
      <c r="I260" s="2" t="s">
        <v>2050</v>
      </c>
      <c r="K260" s="2">
        <v>0</v>
      </c>
      <c r="R260" s="2" t="s">
        <v>1645</v>
      </c>
    </row>
    <row r="261" spans="1:18" ht="30" x14ac:dyDescent="0.25">
      <c r="A261" s="2">
        <v>259</v>
      </c>
      <c r="B261" s="2">
        <v>5</v>
      </c>
      <c r="C261" s="2" t="s">
        <v>371</v>
      </c>
      <c r="D261" s="2">
        <v>0.52300000000000002</v>
      </c>
      <c r="E261" s="2" t="s">
        <v>35</v>
      </c>
      <c r="G261" s="2" t="s">
        <v>1676</v>
      </c>
      <c r="H261" s="2" t="s">
        <v>1622</v>
      </c>
      <c r="I261" s="2" t="s">
        <v>2072</v>
      </c>
      <c r="K261" s="2">
        <v>0</v>
      </c>
      <c r="R261" s="2" t="s">
        <v>2059</v>
      </c>
    </row>
    <row r="262" spans="1:18" ht="30" x14ac:dyDescent="0.25">
      <c r="A262" s="2">
        <v>260</v>
      </c>
      <c r="B262" s="2">
        <v>5</v>
      </c>
      <c r="C262" s="2" t="s">
        <v>372</v>
      </c>
      <c r="D262" s="2">
        <v>12.5</v>
      </c>
      <c r="E262" s="2" t="s">
        <v>35</v>
      </c>
      <c r="F262" s="2" t="s">
        <v>1592</v>
      </c>
      <c r="G262" s="2" t="s">
        <v>2073</v>
      </c>
      <c r="H262" s="2" t="s">
        <v>1625</v>
      </c>
      <c r="I262" s="2" t="s">
        <v>2074</v>
      </c>
      <c r="K262" s="2">
        <v>0</v>
      </c>
      <c r="R262" s="2" t="s">
        <v>1606</v>
      </c>
    </row>
    <row r="263" spans="1:18" ht="30" x14ac:dyDescent="0.25">
      <c r="A263" s="2">
        <v>261</v>
      </c>
      <c r="B263" s="2">
        <v>5</v>
      </c>
      <c r="C263" s="2" t="s">
        <v>373</v>
      </c>
      <c r="D263" s="2">
        <v>25</v>
      </c>
      <c r="E263" s="2" t="s">
        <v>35</v>
      </c>
      <c r="F263" s="2" t="s">
        <v>1592</v>
      </c>
      <c r="G263" s="2" t="s">
        <v>2073</v>
      </c>
      <c r="H263" s="2" t="s">
        <v>1628</v>
      </c>
      <c r="I263" s="2" t="s">
        <v>2027</v>
      </c>
      <c r="K263" s="2">
        <v>0</v>
      </c>
      <c r="R263" s="2" t="s">
        <v>2075</v>
      </c>
    </row>
    <row r="264" spans="1:18" ht="30" x14ac:dyDescent="0.25">
      <c r="A264" s="2">
        <v>262</v>
      </c>
      <c r="B264" s="2">
        <v>5</v>
      </c>
      <c r="C264" s="2" t="s">
        <v>374</v>
      </c>
      <c r="D264" s="2">
        <v>100</v>
      </c>
      <c r="E264" s="2" t="s">
        <v>35</v>
      </c>
      <c r="F264" s="2" t="s">
        <v>1592</v>
      </c>
      <c r="G264" s="2" t="s">
        <v>2076</v>
      </c>
      <c r="H264" s="2" t="s">
        <v>1632</v>
      </c>
      <c r="I264" s="2" t="s">
        <v>2012</v>
      </c>
      <c r="K264" s="2">
        <v>0</v>
      </c>
      <c r="R264" s="2" t="s">
        <v>2077</v>
      </c>
    </row>
    <row r="265" spans="1:18" ht="30" x14ac:dyDescent="0.25">
      <c r="A265" s="2">
        <v>263</v>
      </c>
      <c r="B265" s="2">
        <v>5</v>
      </c>
      <c r="C265" s="2" t="s">
        <v>375</v>
      </c>
      <c r="D265" s="2">
        <v>50</v>
      </c>
      <c r="E265" s="2" t="s">
        <v>35</v>
      </c>
      <c r="F265" s="2" t="s">
        <v>1592</v>
      </c>
      <c r="G265" s="2" t="s">
        <v>2078</v>
      </c>
      <c r="H265" s="2" t="s">
        <v>1634</v>
      </c>
      <c r="I265" s="2" t="s">
        <v>1731</v>
      </c>
      <c r="K265" s="2">
        <v>0</v>
      </c>
      <c r="R265" s="2" t="s">
        <v>2079</v>
      </c>
    </row>
    <row r="266" spans="1:18" ht="45" x14ac:dyDescent="0.25">
      <c r="A266" s="2">
        <v>264</v>
      </c>
      <c r="B266" s="2">
        <v>5</v>
      </c>
      <c r="C266" s="2" t="s">
        <v>376</v>
      </c>
      <c r="D266" s="2">
        <v>1500</v>
      </c>
      <c r="E266" s="2" t="s">
        <v>77</v>
      </c>
      <c r="F266" s="2" t="s">
        <v>1666</v>
      </c>
      <c r="G266" s="2" t="s">
        <v>2080</v>
      </c>
      <c r="H266" s="2" t="s">
        <v>1637</v>
      </c>
      <c r="I266" s="2" t="s">
        <v>2081</v>
      </c>
      <c r="K266" s="2">
        <v>0</v>
      </c>
      <c r="R266" s="2" t="s">
        <v>2082</v>
      </c>
    </row>
    <row r="267" spans="1:18" ht="45" x14ac:dyDescent="0.25">
      <c r="A267" s="2">
        <v>265</v>
      </c>
      <c r="B267" s="2">
        <v>5</v>
      </c>
      <c r="C267" s="2" t="s">
        <v>377</v>
      </c>
      <c r="D267" s="2">
        <v>5000</v>
      </c>
      <c r="E267" s="2" t="s">
        <v>77</v>
      </c>
      <c r="F267" s="2" t="s">
        <v>1666</v>
      </c>
      <c r="G267" s="2" t="s">
        <v>2080</v>
      </c>
      <c r="H267" s="2" t="s">
        <v>1641</v>
      </c>
      <c r="I267" s="2" t="s">
        <v>2083</v>
      </c>
      <c r="K267" s="2">
        <v>0</v>
      </c>
      <c r="R267" s="2" t="s">
        <v>2084</v>
      </c>
    </row>
    <row r="268" spans="1:18" ht="30" x14ac:dyDescent="0.25">
      <c r="A268" s="2">
        <v>266</v>
      </c>
      <c r="B268" s="2">
        <v>5</v>
      </c>
      <c r="C268" s="2" t="s">
        <v>378</v>
      </c>
      <c r="D268" s="2">
        <v>80</v>
      </c>
      <c r="E268" s="2" t="s">
        <v>1674</v>
      </c>
      <c r="F268" s="2" t="s">
        <v>1631</v>
      </c>
      <c r="G268" s="2" t="s">
        <v>1876</v>
      </c>
      <c r="H268" s="2" t="s">
        <v>1643</v>
      </c>
      <c r="I268" s="2" t="s">
        <v>2085</v>
      </c>
      <c r="K268" s="2">
        <v>0</v>
      </c>
      <c r="R268" s="2" t="s">
        <v>2086</v>
      </c>
    </row>
    <row r="269" spans="1:18" ht="30" x14ac:dyDescent="0.25">
      <c r="A269" s="2">
        <v>267</v>
      </c>
      <c r="B269" s="2">
        <v>5</v>
      </c>
      <c r="C269" s="2" t="s">
        <v>379</v>
      </c>
      <c r="D269" s="2">
        <v>160</v>
      </c>
      <c r="E269" s="2" t="s">
        <v>1674</v>
      </c>
      <c r="F269" s="2" t="s">
        <v>1631</v>
      </c>
      <c r="G269" s="2" t="s">
        <v>1876</v>
      </c>
      <c r="H269" s="2" t="s">
        <v>1646</v>
      </c>
      <c r="I269" s="2" t="s">
        <v>2087</v>
      </c>
      <c r="K269" s="2">
        <v>0</v>
      </c>
      <c r="R269" s="2" t="s">
        <v>2088</v>
      </c>
    </row>
    <row r="270" spans="1:18" ht="30" x14ac:dyDescent="0.25">
      <c r="A270" s="2">
        <v>268</v>
      </c>
      <c r="B270" s="2">
        <v>5</v>
      </c>
      <c r="C270" s="2" t="s">
        <v>380</v>
      </c>
      <c r="D270" s="2">
        <v>25</v>
      </c>
      <c r="E270" s="2" t="s">
        <v>35</v>
      </c>
      <c r="F270" s="2" t="s">
        <v>1592</v>
      </c>
      <c r="G270" s="2" t="s">
        <v>2089</v>
      </c>
      <c r="H270" s="2" t="s">
        <v>1649</v>
      </c>
      <c r="I270" s="2" t="s">
        <v>1993</v>
      </c>
      <c r="K270" s="2">
        <v>0</v>
      </c>
      <c r="R270" s="2" t="s">
        <v>1955</v>
      </c>
    </row>
    <row r="271" spans="1:18" ht="30" x14ac:dyDescent="0.25">
      <c r="A271" s="2">
        <v>269</v>
      </c>
      <c r="B271" s="2">
        <v>5</v>
      </c>
      <c r="C271" s="2" t="s">
        <v>381</v>
      </c>
      <c r="D271" s="2">
        <v>100</v>
      </c>
      <c r="E271" s="2" t="s">
        <v>35</v>
      </c>
      <c r="F271" s="2" t="s">
        <v>1592</v>
      </c>
      <c r="G271" s="2" t="s">
        <v>2089</v>
      </c>
      <c r="H271" s="2" t="s">
        <v>1653</v>
      </c>
      <c r="I271" s="2" t="s">
        <v>2090</v>
      </c>
      <c r="K271" s="2">
        <v>0</v>
      </c>
      <c r="R271" s="2" t="s">
        <v>2091</v>
      </c>
    </row>
    <row r="272" spans="1:18" ht="45" x14ac:dyDescent="0.25">
      <c r="A272" s="2">
        <v>270</v>
      </c>
      <c r="B272" s="2">
        <v>5</v>
      </c>
      <c r="C272" s="2" t="s">
        <v>382</v>
      </c>
      <c r="D272" s="2">
        <v>50</v>
      </c>
      <c r="E272" s="2" t="s">
        <v>35</v>
      </c>
      <c r="F272" s="2" t="s">
        <v>1603</v>
      </c>
      <c r="G272" s="2" t="s">
        <v>2089</v>
      </c>
      <c r="H272" s="2" t="s">
        <v>1656</v>
      </c>
      <c r="I272" s="2" t="s">
        <v>2092</v>
      </c>
      <c r="K272" s="2">
        <v>0</v>
      </c>
      <c r="R272" s="2" t="s">
        <v>2093</v>
      </c>
    </row>
    <row r="273" spans="1:18" ht="30" x14ac:dyDescent="0.25">
      <c r="A273" s="2">
        <v>271</v>
      </c>
      <c r="B273" s="2">
        <v>5</v>
      </c>
      <c r="C273" s="2" t="s">
        <v>383</v>
      </c>
      <c r="D273" s="2">
        <v>100</v>
      </c>
      <c r="E273" s="2" t="s">
        <v>35</v>
      </c>
      <c r="F273" s="2" t="s">
        <v>1592</v>
      </c>
      <c r="G273" s="2" t="s">
        <v>2089</v>
      </c>
      <c r="H273" s="2" t="s">
        <v>1660</v>
      </c>
      <c r="I273" s="2" t="s">
        <v>1999</v>
      </c>
      <c r="K273" s="2">
        <v>0</v>
      </c>
      <c r="R273" s="2" t="s">
        <v>1817</v>
      </c>
    </row>
    <row r="274" spans="1:18" ht="45" x14ac:dyDescent="0.25">
      <c r="A274" s="2">
        <v>272</v>
      </c>
      <c r="B274" s="2">
        <v>5</v>
      </c>
      <c r="C274" s="2" t="s">
        <v>384</v>
      </c>
      <c r="D274" s="2">
        <v>500</v>
      </c>
      <c r="E274" s="2" t="s">
        <v>35</v>
      </c>
      <c r="F274" s="2" t="s">
        <v>1603</v>
      </c>
      <c r="G274" s="2" t="s">
        <v>1746</v>
      </c>
      <c r="H274" s="2" t="s">
        <v>1663</v>
      </c>
      <c r="I274" s="2" t="s">
        <v>1605</v>
      </c>
      <c r="K274" s="2">
        <v>0</v>
      </c>
      <c r="R274" s="2" t="s">
        <v>2059</v>
      </c>
    </row>
    <row r="275" spans="1:18" ht="45" x14ac:dyDescent="0.25">
      <c r="A275" s="2">
        <v>273</v>
      </c>
      <c r="B275" s="2">
        <v>5</v>
      </c>
      <c r="C275" s="2" t="s">
        <v>385</v>
      </c>
      <c r="D275" s="2">
        <v>400</v>
      </c>
      <c r="E275" s="2" t="s">
        <v>35</v>
      </c>
      <c r="F275" s="2" t="s">
        <v>1592</v>
      </c>
      <c r="G275" s="2" t="s">
        <v>2094</v>
      </c>
      <c r="H275" s="2" t="s">
        <v>1668</v>
      </c>
      <c r="I275" s="2" t="s">
        <v>1633</v>
      </c>
      <c r="K275" s="2">
        <v>0</v>
      </c>
      <c r="R275" s="2" t="s">
        <v>1849</v>
      </c>
    </row>
    <row r="276" spans="1:18" ht="30" x14ac:dyDescent="0.25">
      <c r="A276" s="2">
        <v>274</v>
      </c>
      <c r="B276" s="2">
        <v>5</v>
      </c>
      <c r="C276" s="2" t="s">
        <v>386</v>
      </c>
      <c r="D276" s="2">
        <v>12.5</v>
      </c>
      <c r="E276" s="2" t="s">
        <v>35</v>
      </c>
      <c r="F276" s="2" t="s">
        <v>1592</v>
      </c>
      <c r="G276" s="2" t="s">
        <v>2095</v>
      </c>
      <c r="H276" s="2" t="s">
        <v>1670</v>
      </c>
      <c r="I276" s="2" t="s">
        <v>2062</v>
      </c>
      <c r="K276" s="2">
        <v>0</v>
      </c>
      <c r="R276" s="2" t="s">
        <v>72</v>
      </c>
    </row>
    <row r="277" spans="1:18" ht="30" x14ac:dyDescent="0.25">
      <c r="A277" s="2">
        <v>275</v>
      </c>
      <c r="B277" s="2">
        <v>5</v>
      </c>
      <c r="C277" s="2" t="s">
        <v>387</v>
      </c>
      <c r="D277" s="2">
        <v>12.5</v>
      </c>
      <c r="E277" s="2" t="s">
        <v>35</v>
      </c>
      <c r="F277" s="2" t="s">
        <v>1592</v>
      </c>
      <c r="G277" s="2" t="s">
        <v>2095</v>
      </c>
      <c r="H277" s="2" t="s">
        <v>1672</v>
      </c>
      <c r="I277" s="2" t="s">
        <v>2096</v>
      </c>
      <c r="K277" s="2">
        <v>0</v>
      </c>
      <c r="R277" s="2" t="s">
        <v>72</v>
      </c>
    </row>
    <row r="278" spans="1:18" ht="45" x14ac:dyDescent="0.25">
      <c r="A278" s="2">
        <v>276</v>
      </c>
      <c r="B278" s="2">
        <v>5</v>
      </c>
      <c r="C278" s="2" t="s">
        <v>388</v>
      </c>
      <c r="D278" s="2">
        <v>2</v>
      </c>
      <c r="E278" s="2" t="s">
        <v>35</v>
      </c>
      <c r="F278" s="2" t="s">
        <v>1603</v>
      </c>
      <c r="G278" s="2" t="s">
        <v>2097</v>
      </c>
      <c r="K278" s="2">
        <v>0</v>
      </c>
      <c r="R278" s="2" t="s">
        <v>1594</v>
      </c>
    </row>
    <row r="279" spans="1:18" ht="45" x14ac:dyDescent="0.25">
      <c r="A279" s="2">
        <v>277</v>
      </c>
      <c r="B279" s="2">
        <v>5</v>
      </c>
      <c r="C279" s="2" t="s">
        <v>389</v>
      </c>
      <c r="D279" s="2">
        <v>125</v>
      </c>
      <c r="E279" s="2" t="s">
        <v>35</v>
      </c>
      <c r="F279" s="2" t="s">
        <v>1592</v>
      </c>
      <c r="G279" s="2" t="s">
        <v>2097</v>
      </c>
      <c r="H279" s="2" t="s">
        <v>1595</v>
      </c>
      <c r="I279" s="2" t="s">
        <v>2098</v>
      </c>
      <c r="K279" s="2">
        <v>0</v>
      </c>
      <c r="R279" s="2" t="s">
        <v>2099</v>
      </c>
    </row>
    <row r="280" spans="1:18" ht="45" x14ac:dyDescent="0.25">
      <c r="A280" s="2">
        <v>278</v>
      </c>
      <c r="B280" s="2">
        <v>5</v>
      </c>
      <c r="C280" s="2" t="s">
        <v>390</v>
      </c>
      <c r="D280" s="2">
        <v>250</v>
      </c>
      <c r="E280" s="2" t="s">
        <v>35</v>
      </c>
      <c r="F280" s="2" t="s">
        <v>1592</v>
      </c>
      <c r="G280" s="2" t="s">
        <v>2097</v>
      </c>
      <c r="H280" s="2" t="s">
        <v>1600</v>
      </c>
      <c r="I280" s="2" t="s">
        <v>1626</v>
      </c>
      <c r="K280" s="2">
        <v>0</v>
      </c>
      <c r="R280" s="2" t="s">
        <v>1606</v>
      </c>
    </row>
    <row r="281" spans="1:18" ht="45" x14ac:dyDescent="0.25">
      <c r="A281" s="2">
        <v>279</v>
      </c>
      <c r="B281" s="2">
        <v>5</v>
      </c>
      <c r="C281" s="2" t="s">
        <v>391</v>
      </c>
      <c r="D281" s="2">
        <v>375</v>
      </c>
      <c r="E281" s="2" t="s">
        <v>35</v>
      </c>
      <c r="F281" s="2" t="s">
        <v>1592</v>
      </c>
      <c r="G281" s="2" t="s">
        <v>2097</v>
      </c>
      <c r="H281" s="2" t="s">
        <v>1604</v>
      </c>
      <c r="I281" s="2" t="s">
        <v>2100</v>
      </c>
      <c r="K281" s="2">
        <v>0</v>
      </c>
      <c r="R281" s="2" t="s">
        <v>2101</v>
      </c>
    </row>
    <row r="282" spans="1:18" ht="45" x14ac:dyDescent="0.25">
      <c r="A282" s="2">
        <v>280</v>
      </c>
      <c r="B282" s="2">
        <v>5</v>
      </c>
      <c r="C282" s="2" t="s">
        <v>392</v>
      </c>
      <c r="D282" s="2">
        <v>50</v>
      </c>
      <c r="E282" s="2" t="s">
        <v>35</v>
      </c>
      <c r="F282" s="2" t="s">
        <v>1592</v>
      </c>
      <c r="G282" s="2" t="s">
        <v>2097</v>
      </c>
      <c r="H282" s="2" t="s">
        <v>1608</v>
      </c>
      <c r="I282" s="2" t="s">
        <v>1710</v>
      </c>
      <c r="K282" s="2">
        <v>0</v>
      </c>
      <c r="R282" s="2" t="s">
        <v>1794</v>
      </c>
    </row>
    <row r="283" spans="1:18" ht="45" x14ac:dyDescent="0.25">
      <c r="A283" s="2">
        <v>281</v>
      </c>
      <c r="B283" s="2">
        <v>5</v>
      </c>
      <c r="C283" s="2" t="s">
        <v>393</v>
      </c>
      <c r="D283" s="2">
        <v>100</v>
      </c>
      <c r="E283" s="2" t="s">
        <v>35</v>
      </c>
      <c r="F283" s="2" t="s">
        <v>1592</v>
      </c>
      <c r="G283" s="2" t="s">
        <v>2097</v>
      </c>
      <c r="H283" s="2" t="s">
        <v>1612</v>
      </c>
      <c r="I283" s="2" t="s">
        <v>2102</v>
      </c>
      <c r="K283" s="2">
        <v>0</v>
      </c>
      <c r="R283" s="2" t="s">
        <v>2103</v>
      </c>
    </row>
    <row r="284" spans="1:18" ht="30" x14ac:dyDescent="0.25">
      <c r="A284" s="2">
        <v>282</v>
      </c>
      <c r="B284" s="2">
        <v>5</v>
      </c>
      <c r="C284" s="2" t="s">
        <v>394</v>
      </c>
      <c r="D284" s="2">
        <v>2</v>
      </c>
      <c r="E284" s="2" t="s">
        <v>35</v>
      </c>
      <c r="F284" s="2" t="s">
        <v>1603</v>
      </c>
      <c r="G284" s="2" t="s">
        <v>1841</v>
      </c>
      <c r="H284" s="2" t="s">
        <v>1615</v>
      </c>
      <c r="I284" s="2" t="s">
        <v>1671</v>
      </c>
      <c r="K284" s="2">
        <v>0</v>
      </c>
      <c r="R284" s="2" t="s">
        <v>2104</v>
      </c>
    </row>
    <row r="285" spans="1:18" ht="30" x14ac:dyDescent="0.25">
      <c r="A285" s="2">
        <v>283</v>
      </c>
      <c r="B285" s="2">
        <v>5</v>
      </c>
      <c r="C285" s="2" t="s">
        <v>395</v>
      </c>
      <c r="D285" s="2">
        <v>40</v>
      </c>
      <c r="E285" s="2" t="s">
        <v>35</v>
      </c>
      <c r="F285" s="2" t="s">
        <v>1592</v>
      </c>
      <c r="G285" s="2" t="s">
        <v>2105</v>
      </c>
      <c r="H285" s="2" t="s">
        <v>1619</v>
      </c>
      <c r="I285" s="2" t="s">
        <v>2106</v>
      </c>
      <c r="K285" s="2">
        <v>0</v>
      </c>
      <c r="R285" s="2" t="s">
        <v>2107</v>
      </c>
    </row>
    <row r="286" spans="1:18" ht="30" x14ac:dyDescent="0.25">
      <c r="A286" s="2">
        <v>284</v>
      </c>
      <c r="B286" s="2">
        <v>5</v>
      </c>
      <c r="C286" s="2" t="s">
        <v>396</v>
      </c>
      <c r="D286" s="2">
        <v>10</v>
      </c>
      <c r="E286" s="2" t="s">
        <v>35</v>
      </c>
      <c r="F286" s="2" t="s">
        <v>1592</v>
      </c>
      <c r="G286" s="2" t="s">
        <v>2105</v>
      </c>
      <c r="H286" s="2" t="s">
        <v>1622</v>
      </c>
      <c r="I286" s="2" t="s">
        <v>1689</v>
      </c>
      <c r="K286" s="2">
        <v>0</v>
      </c>
      <c r="R286" s="2" t="s">
        <v>2108</v>
      </c>
    </row>
    <row r="287" spans="1:18" ht="30" x14ac:dyDescent="0.25">
      <c r="A287" s="2">
        <v>285</v>
      </c>
      <c r="B287" s="2">
        <v>5</v>
      </c>
      <c r="C287" s="2" t="s">
        <v>397</v>
      </c>
      <c r="D287" s="2">
        <v>20</v>
      </c>
      <c r="E287" s="2" t="s">
        <v>35</v>
      </c>
      <c r="F287" s="2" t="s">
        <v>1592</v>
      </c>
      <c r="G287" s="2" t="s">
        <v>2105</v>
      </c>
      <c r="H287" s="2" t="s">
        <v>1625</v>
      </c>
      <c r="I287" s="2" t="s">
        <v>1767</v>
      </c>
      <c r="K287" s="2">
        <v>0</v>
      </c>
      <c r="R287" s="2" t="s">
        <v>2109</v>
      </c>
    </row>
    <row r="288" spans="1:18" ht="30" x14ac:dyDescent="0.25">
      <c r="A288" s="2">
        <v>286</v>
      </c>
      <c r="B288" s="2">
        <v>5</v>
      </c>
      <c r="C288" s="2" t="s">
        <v>398</v>
      </c>
      <c r="D288" s="2">
        <v>40</v>
      </c>
      <c r="E288" s="2" t="s">
        <v>35</v>
      </c>
      <c r="F288" s="2" t="s">
        <v>1592</v>
      </c>
      <c r="G288" s="2" t="s">
        <v>2105</v>
      </c>
      <c r="H288" s="2" t="s">
        <v>1628</v>
      </c>
      <c r="I288" s="2" t="s">
        <v>1644</v>
      </c>
      <c r="K288" s="2">
        <v>0</v>
      </c>
      <c r="R288" s="2" t="s">
        <v>2110</v>
      </c>
    </row>
    <row r="289" spans="1:18" ht="30" x14ac:dyDescent="0.25">
      <c r="A289" s="2">
        <v>287</v>
      </c>
      <c r="B289" s="2">
        <v>5</v>
      </c>
      <c r="C289" s="2" t="s">
        <v>399</v>
      </c>
      <c r="D289" s="2">
        <v>25</v>
      </c>
      <c r="E289" s="2" t="s">
        <v>35</v>
      </c>
      <c r="F289" s="2" t="s">
        <v>1592</v>
      </c>
      <c r="G289" s="2" t="s">
        <v>1746</v>
      </c>
      <c r="H289" s="2" t="s">
        <v>1632</v>
      </c>
      <c r="I289" s="2" t="s">
        <v>2111</v>
      </c>
      <c r="K289" s="2">
        <v>0</v>
      </c>
      <c r="R289" s="2" t="s">
        <v>2112</v>
      </c>
    </row>
    <row r="290" spans="1:18" ht="30" x14ac:dyDescent="0.25">
      <c r="A290" s="2">
        <v>288</v>
      </c>
      <c r="B290" s="2">
        <v>5</v>
      </c>
      <c r="C290" s="2" t="s">
        <v>400</v>
      </c>
      <c r="D290" s="2">
        <v>125</v>
      </c>
      <c r="E290" s="2" t="s">
        <v>35</v>
      </c>
      <c r="F290" s="2" t="s">
        <v>1592</v>
      </c>
      <c r="G290" s="2" t="s">
        <v>1746</v>
      </c>
      <c r="H290" s="2" t="s">
        <v>1634</v>
      </c>
      <c r="I290" s="2" t="s">
        <v>1753</v>
      </c>
      <c r="K290" s="2">
        <v>0</v>
      </c>
      <c r="R290" s="2" t="s">
        <v>1754</v>
      </c>
    </row>
    <row r="291" spans="1:18" ht="30" x14ac:dyDescent="0.25">
      <c r="A291" s="2">
        <v>289</v>
      </c>
      <c r="B291" s="2">
        <v>5</v>
      </c>
      <c r="C291" s="2" t="s">
        <v>401</v>
      </c>
      <c r="D291" s="2">
        <v>500</v>
      </c>
      <c r="E291" s="2" t="s">
        <v>35</v>
      </c>
      <c r="F291" s="2" t="s">
        <v>1592</v>
      </c>
      <c r="G291" s="2" t="s">
        <v>1746</v>
      </c>
      <c r="H291" s="2" t="s">
        <v>1637</v>
      </c>
      <c r="I291" s="2" t="s">
        <v>1982</v>
      </c>
      <c r="K291" s="2">
        <v>0</v>
      </c>
      <c r="R291" s="2" t="s">
        <v>2113</v>
      </c>
    </row>
    <row r="292" spans="1:18" ht="45" x14ac:dyDescent="0.25">
      <c r="A292" s="2">
        <v>290</v>
      </c>
      <c r="B292" s="2">
        <v>5</v>
      </c>
      <c r="C292" s="2" t="s">
        <v>402</v>
      </c>
      <c r="D292" s="2">
        <v>500</v>
      </c>
      <c r="E292" s="2" t="s">
        <v>35</v>
      </c>
      <c r="F292" s="2" t="s">
        <v>1592</v>
      </c>
      <c r="G292" s="2" t="s">
        <v>1746</v>
      </c>
      <c r="H292" s="2" t="s">
        <v>1641</v>
      </c>
      <c r="I292" s="2" t="s">
        <v>1763</v>
      </c>
      <c r="K292" s="2">
        <v>0</v>
      </c>
      <c r="R292" s="2" t="s">
        <v>2114</v>
      </c>
    </row>
    <row r="293" spans="1:18" ht="30" x14ac:dyDescent="0.25">
      <c r="A293" s="2">
        <v>291</v>
      </c>
      <c r="B293" s="2">
        <v>5</v>
      </c>
      <c r="C293" s="2" t="s">
        <v>403</v>
      </c>
      <c r="D293" s="2">
        <v>1</v>
      </c>
      <c r="E293" s="2" t="s">
        <v>35</v>
      </c>
      <c r="F293" s="2" t="s">
        <v>1666</v>
      </c>
      <c r="G293" s="2" t="s">
        <v>2115</v>
      </c>
      <c r="H293" s="2" t="s">
        <v>1643</v>
      </c>
      <c r="I293" s="2" t="s">
        <v>1661</v>
      </c>
      <c r="K293" s="2">
        <v>0</v>
      </c>
      <c r="R293" s="2" t="s">
        <v>70</v>
      </c>
    </row>
    <row r="294" spans="1:18" x14ac:dyDescent="0.25">
      <c r="A294" s="2">
        <v>292</v>
      </c>
      <c r="B294" s="2">
        <v>5</v>
      </c>
      <c r="C294" s="2" t="s">
        <v>404</v>
      </c>
      <c r="D294" s="2">
        <v>1</v>
      </c>
      <c r="E294" s="2" t="s">
        <v>35</v>
      </c>
      <c r="F294" s="2" t="s">
        <v>1592</v>
      </c>
      <c r="G294" s="2" t="s">
        <v>2115</v>
      </c>
      <c r="H294" s="2" t="s">
        <v>1646</v>
      </c>
      <c r="I294" s="2" t="s">
        <v>2116</v>
      </c>
      <c r="K294" s="2">
        <v>0</v>
      </c>
      <c r="R294" s="2" t="s">
        <v>1610</v>
      </c>
    </row>
    <row r="295" spans="1:18" ht="30" x14ac:dyDescent="0.25">
      <c r="A295" s="2">
        <v>293</v>
      </c>
      <c r="B295" s="2">
        <v>5</v>
      </c>
      <c r="C295" s="2" t="s">
        <v>405</v>
      </c>
      <c r="D295" s="2">
        <v>150</v>
      </c>
      <c r="E295" s="2" t="s">
        <v>35</v>
      </c>
      <c r="F295" s="2" t="s">
        <v>1592</v>
      </c>
      <c r="G295" s="2" t="s">
        <v>1746</v>
      </c>
      <c r="H295" s="2" t="s">
        <v>1649</v>
      </c>
      <c r="I295" s="2" t="s">
        <v>2117</v>
      </c>
      <c r="K295" s="2">
        <v>0</v>
      </c>
      <c r="R295" s="2" t="s">
        <v>2118</v>
      </c>
    </row>
    <row r="296" spans="1:18" ht="30" x14ac:dyDescent="0.25">
      <c r="A296" s="2">
        <v>294</v>
      </c>
      <c r="B296" s="2">
        <v>5</v>
      </c>
      <c r="C296" s="2" t="s">
        <v>406</v>
      </c>
      <c r="D296" s="2">
        <v>300</v>
      </c>
      <c r="E296" s="2" t="s">
        <v>35</v>
      </c>
      <c r="F296" s="2" t="s">
        <v>1592</v>
      </c>
      <c r="G296" s="2" t="s">
        <v>1746</v>
      </c>
      <c r="H296" s="2" t="s">
        <v>1653</v>
      </c>
      <c r="I296" s="2" t="s">
        <v>1650</v>
      </c>
      <c r="K296" s="2">
        <v>0</v>
      </c>
      <c r="R296" s="2" t="s">
        <v>2119</v>
      </c>
    </row>
    <row r="297" spans="1:18" ht="30" x14ac:dyDescent="0.25">
      <c r="A297" s="2">
        <v>295</v>
      </c>
      <c r="B297" s="2">
        <v>5</v>
      </c>
      <c r="C297" s="2" t="s">
        <v>407</v>
      </c>
      <c r="D297" s="2">
        <v>150</v>
      </c>
      <c r="E297" s="2" t="s">
        <v>35</v>
      </c>
      <c r="F297" s="2" t="s">
        <v>1666</v>
      </c>
      <c r="G297" s="2" t="s">
        <v>1746</v>
      </c>
      <c r="H297" s="2" t="s">
        <v>1656</v>
      </c>
      <c r="I297" s="2" t="s">
        <v>2055</v>
      </c>
      <c r="K297" s="2">
        <v>0</v>
      </c>
      <c r="R297" s="2" t="s">
        <v>2056</v>
      </c>
    </row>
    <row r="298" spans="1:18" ht="30" x14ac:dyDescent="0.25">
      <c r="A298" s="2">
        <v>296</v>
      </c>
      <c r="B298" s="2">
        <v>5</v>
      </c>
      <c r="C298" s="2" t="s">
        <v>408</v>
      </c>
      <c r="D298" s="2">
        <v>10</v>
      </c>
      <c r="E298" s="2" t="s">
        <v>35</v>
      </c>
      <c r="F298" s="2" t="s">
        <v>1658</v>
      </c>
      <c r="G298" s="2" t="s">
        <v>1659</v>
      </c>
      <c r="H298" s="2" t="s">
        <v>1660</v>
      </c>
      <c r="I298" s="2" t="s">
        <v>1738</v>
      </c>
      <c r="K298" s="2">
        <v>0</v>
      </c>
      <c r="R298" s="2" t="s">
        <v>2120</v>
      </c>
    </row>
    <row r="299" spans="1:18" ht="30" x14ac:dyDescent="0.25">
      <c r="A299" s="2">
        <v>297</v>
      </c>
      <c r="B299" s="2">
        <v>5</v>
      </c>
      <c r="C299" s="2" t="s">
        <v>409</v>
      </c>
      <c r="D299" s="2">
        <v>15</v>
      </c>
      <c r="E299" s="2" t="s">
        <v>35</v>
      </c>
      <c r="F299" s="2" t="s">
        <v>1592</v>
      </c>
      <c r="G299" s="2" t="s">
        <v>1746</v>
      </c>
      <c r="H299" s="2" t="s">
        <v>1663</v>
      </c>
      <c r="I299" s="2" t="s">
        <v>2121</v>
      </c>
      <c r="K299" s="2">
        <v>0</v>
      </c>
      <c r="R299" s="2" t="s">
        <v>1724</v>
      </c>
    </row>
    <row r="300" spans="1:18" ht="30" x14ac:dyDescent="0.25">
      <c r="A300" s="2">
        <v>298</v>
      </c>
      <c r="B300" s="2">
        <v>5</v>
      </c>
      <c r="C300" s="2" t="s">
        <v>410</v>
      </c>
      <c r="D300" s="2">
        <v>10</v>
      </c>
      <c r="E300" s="2" t="s">
        <v>35</v>
      </c>
      <c r="F300" s="2" t="s">
        <v>1658</v>
      </c>
      <c r="G300" s="2" t="s">
        <v>1659</v>
      </c>
      <c r="H300" s="2" t="s">
        <v>1668</v>
      </c>
      <c r="I300" s="2" t="s">
        <v>2122</v>
      </c>
      <c r="K300" s="2">
        <v>0</v>
      </c>
      <c r="R300" s="2" t="s">
        <v>75</v>
      </c>
    </row>
    <row r="301" spans="1:18" ht="45" x14ac:dyDescent="0.25">
      <c r="A301" s="2">
        <v>299</v>
      </c>
      <c r="B301" s="2">
        <v>5</v>
      </c>
      <c r="C301" s="2" t="s">
        <v>411</v>
      </c>
      <c r="D301" s="2">
        <v>10</v>
      </c>
      <c r="E301" s="2" t="s">
        <v>35</v>
      </c>
      <c r="F301" s="2" t="s">
        <v>1592</v>
      </c>
      <c r="G301" s="2" t="s">
        <v>2123</v>
      </c>
      <c r="H301" s="2" t="s">
        <v>1670</v>
      </c>
      <c r="I301" s="2" t="s">
        <v>1744</v>
      </c>
      <c r="K301" s="2">
        <v>0</v>
      </c>
      <c r="R301" s="2" t="s">
        <v>1804</v>
      </c>
    </row>
    <row r="302" spans="1:18" ht="30" x14ac:dyDescent="0.25">
      <c r="A302" s="2">
        <v>300</v>
      </c>
      <c r="B302" s="2">
        <v>5</v>
      </c>
      <c r="C302" s="2" t="s">
        <v>412</v>
      </c>
      <c r="D302" s="2">
        <v>0.5</v>
      </c>
      <c r="E302" s="2" t="s">
        <v>35</v>
      </c>
      <c r="F302" s="2" t="s">
        <v>1658</v>
      </c>
      <c r="G302" s="2" t="s">
        <v>2124</v>
      </c>
      <c r="H302" s="2" t="s">
        <v>1672</v>
      </c>
      <c r="I302" s="2" t="s">
        <v>1717</v>
      </c>
      <c r="K302" s="2">
        <v>0</v>
      </c>
      <c r="R302" s="2" t="s">
        <v>1858</v>
      </c>
    </row>
    <row r="303" spans="1:18" ht="30" x14ac:dyDescent="0.25">
      <c r="A303" s="2">
        <v>301</v>
      </c>
      <c r="B303" s="2">
        <v>5</v>
      </c>
      <c r="C303" s="2" t="s">
        <v>413</v>
      </c>
      <c r="D303" s="2">
        <v>0.5</v>
      </c>
      <c r="E303" s="2" t="s">
        <v>35</v>
      </c>
      <c r="F303" s="2" t="s">
        <v>1658</v>
      </c>
      <c r="G303" s="2" t="s">
        <v>2124</v>
      </c>
      <c r="K303" s="2">
        <v>0</v>
      </c>
      <c r="R303" s="2" t="s">
        <v>1594</v>
      </c>
    </row>
    <row r="304" spans="1:18" ht="30" x14ac:dyDescent="0.25">
      <c r="A304" s="2">
        <v>302</v>
      </c>
      <c r="B304" s="2">
        <v>5</v>
      </c>
      <c r="C304" s="2" t="s">
        <v>414</v>
      </c>
      <c r="D304" s="2">
        <v>0.5</v>
      </c>
      <c r="E304" s="2" t="s">
        <v>35</v>
      </c>
      <c r="F304" s="2" t="s">
        <v>1658</v>
      </c>
      <c r="G304" s="2" t="s">
        <v>2124</v>
      </c>
      <c r="H304" s="2" t="s">
        <v>1595</v>
      </c>
      <c r="I304" s="2" t="s">
        <v>2125</v>
      </c>
      <c r="K304" s="2">
        <v>0</v>
      </c>
      <c r="R304" s="2" t="s">
        <v>76</v>
      </c>
    </row>
    <row r="305" spans="1:18" x14ac:dyDescent="0.25">
      <c r="A305" s="2">
        <v>303</v>
      </c>
      <c r="B305" s="2">
        <v>5</v>
      </c>
      <c r="C305" s="2" t="s">
        <v>415</v>
      </c>
      <c r="D305" s="2">
        <v>0.5</v>
      </c>
      <c r="E305" s="2" t="s">
        <v>35</v>
      </c>
      <c r="F305" s="2" t="s">
        <v>1658</v>
      </c>
      <c r="G305" s="2" t="s">
        <v>2124</v>
      </c>
      <c r="H305" s="2" t="s">
        <v>1600</v>
      </c>
      <c r="I305" s="2" t="s">
        <v>1714</v>
      </c>
      <c r="K305" s="2">
        <v>0</v>
      </c>
      <c r="R305" s="2" t="s">
        <v>1903</v>
      </c>
    </row>
    <row r="306" spans="1:18" x14ac:dyDescent="0.25">
      <c r="A306" s="2">
        <v>304</v>
      </c>
      <c r="B306" s="2">
        <v>5</v>
      </c>
      <c r="C306" s="2" t="s">
        <v>416</v>
      </c>
      <c r="D306" s="2">
        <v>0.5</v>
      </c>
      <c r="E306" s="2" t="s">
        <v>35</v>
      </c>
      <c r="F306" s="2" t="s">
        <v>1658</v>
      </c>
      <c r="G306" s="2" t="s">
        <v>2124</v>
      </c>
      <c r="H306" s="2" t="s">
        <v>1604</v>
      </c>
      <c r="I306" s="2" t="s">
        <v>1857</v>
      </c>
      <c r="K306" s="2">
        <v>0</v>
      </c>
      <c r="R306" s="2" t="s">
        <v>2126</v>
      </c>
    </row>
    <row r="307" spans="1:18" x14ac:dyDescent="0.25">
      <c r="A307" s="2">
        <v>305</v>
      </c>
      <c r="B307" s="2">
        <v>5</v>
      </c>
      <c r="C307" s="2" t="s">
        <v>417</v>
      </c>
      <c r="D307" s="2">
        <v>0.5</v>
      </c>
      <c r="E307" s="2" t="s">
        <v>35</v>
      </c>
      <c r="F307" s="2" t="s">
        <v>1658</v>
      </c>
      <c r="G307" s="2" t="s">
        <v>1895</v>
      </c>
      <c r="H307" s="2" t="s">
        <v>1608</v>
      </c>
      <c r="I307" s="2" t="s">
        <v>2127</v>
      </c>
      <c r="K307" s="2">
        <v>0</v>
      </c>
      <c r="R307" s="2" t="s">
        <v>75</v>
      </c>
    </row>
    <row r="308" spans="1:18" x14ac:dyDescent="0.25">
      <c r="A308" s="2">
        <v>306</v>
      </c>
      <c r="B308" s="2">
        <v>5</v>
      </c>
      <c r="C308" s="2" t="s">
        <v>418</v>
      </c>
      <c r="D308" s="2">
        <v>0.5</v>
      </c>
      <c r="E308" s="2" t="s">
        <v>35</v>
      </c>
      <c r="F308" s="2" t="s">
        <v>1658</v>
      </c>
      <c r="G308" s="2" t="s">
        <v>1895</v>
      </c>
      <c r="H308" s="2" t="s">
        <v>1612</v>
      </c>
      <c r="I308" s="2" t="s">
        <v>2128</v>
      </c>
      <c r="K308" s="2">
        <v>0</v>
      </c>
      <c r="R308" s="2" t="s">
        <v>75</v>
      </c>
    </row>
    <row r="309" spans="1:18" ht="45" x14ac:dyDescent="0.25">
      <c r="A309" s="2">
        <v>307</v>
      </c>
      <c r="B309" s="2">
        <v>5</v>
      </c>
      <c r="C309" s="2" t="s">
        <v>419</v>
      </c>
      <c r="D309" s="2">
        <v>1</v>
      </c>
      <c r="E309" s="2" t="s">
        <v>35</v>
      </c>
      <c r="F309" s="2" t="s">
        <v>1603</v>
      </c>
      <c r="G309" s="2" t="s">
        <v>2129</v>
      </c>
      <c r="H309" s="2" t="s">
        <v>1615</v>
      </c>
      <c r="I309" s="2" t="s">
        <v>1716</v>
      </c>
      <c r="K309" s="2">
        <v>0</v>
      </c>
      <c r="R309" s="2" t="s">
        <v>1702</v>
      </c>
    </row>
    <row r="310" spans="1:18" ht="30" x14ac:dyDescent="0.25">
      <c r="A310" s="2">
        <v>308</v>
      </c>
      <c r="B310" s="2">
        <v>5</v>
      </c>
      <c r="C310" s="2" t="s">
        <v>420</v>
      </c>
      <c r="D310" s="2">
        <v>10</v>
      </c>
      <c r="E310" s="2" t="s">
        <v>35</v>
      </c>
      <c r="F310" s="2" t="s">
        <v>1592</v>
      </c>
      <c r="G310" s="2" t="s">
        <v>2130</v>
      </c>
      <c r="H310" s="2" t="s">
        <v>1619</v>
      </c>
      <c r="I310" s="2" t="s">
        <v>2131</v>
      </c>
      <c r="K310" s="2">
        <v>0</v>
      </c>
      <c r="R310" s="2" t="s">
        <v>2132</v>
      </c>
    </row>
    <row r="311" spans="1:18" ht="30" x14ac:dyDescent="0.25">
      <c r="A311" s="2">
        <v>309</v>
      </c>
      <c r="B311" s="2">
        <v>5</v>
      </c>
      <c r="C311" s="2" t="s">
        <v>421</v>
      </c>
      <c r="D311" s="2">
        <v>25</v>
      </c>
      <c r="E311" s="2" t="s">
        <v>35</v>
      </c>
      <c r="F311" s="2" t="s">
        <v>1592</v>
      </c>
      <c r="G311" s="2" t="s">
        <v>2130</v>
      </c>
      <c r="H311" s="2" t="s">
        <v>1622</v>
      </c>
      <c r="I311" s="2" t="s">
        <v>2133</v>
      </c>
      <c r="K311" s="2">
        <v>0</v>
      </c>
      <c r="R311" s="2" t="s">
        <v>2134</v>
      </c>
    </row>
    <row r="312" spans="1:18" ht="45" x14ac:dyDescent="0.25">
      <c r="A312" s="2">
        <v>310</v>
      </c>
      <c r="B312" s="2">
        <v>5</v>
      </c>
      <c r="C312" s="2" t="s">
        <v>422</v>
      </c>
      <c r="D312" s="2">
        <v>37.5</v>
      </c>
      <c r="E312" s="2" t="s">
        <v>35</v>
      </c>
      <c r="F312" s="2" t="s">
        <v>1592</v>
      </c>
      <c r="G312" s="2" t="s">
        <v>2130</v>
      </c>
      <c r="H312" s="2" t="s">
        <v>1625</v>
      </c>
      <c r="I312" s="2" t="s">
        <v>1601</v>
      </c>
      <c r="K312" s="2">
        <v>0</v>
      </c>
      <c r="R312" s="2" t="s">
        <v>2135</v>
      </c>
    </row>
    <row r="313" spans="1:18" ht="45" x14ac:dyDescent="0.25">
      <c r="A313" s="2">
        <v>311</v>
      </c>
      <c r="B313" s="2">
        <v>5</v>
      </c>
      <c r="C313" s="2" t="s">
        <v>423</v>
      </c>
      <c r="D313" s="2">
        <v>1</v>
      </c>
      <c r="E313" s="2" t="s">
        <v>35</v>
      </c>
      <c r="F313" s="2" t="s">
        <v>1666</v>
      </c>
      <c r="G313" s="2" t="s">
        <v>2136</v>
      </c>
      <c r="H313" s="2" t="s">
        <v>1628</v>
      </c>
      <c r="I313" s="2" t="s">
        <v>1896</v>
      </c>
      <c r="K313" s="2">
        <v>0</v>
      </c>
      <c r="R313" s="2" t="s">
        <v>1955</v>
      </c>
    </row>
    <row r="314" spans="1:18" ht="30" x14ac:dyDescent="0.25">
      <c r="A314" s="2">
        <v>312</v>
      </c>
      <c r="B314" s="2">
        <v>5</v>
      </c>
      <c r="C314" s="2" t="s">
        <v>424</v>
      </c>
      <c r="D314" s="2">
        <v>2.5</v>
      </c>
      <c r="E314" s="2" t="s">
        <v>35</v>
      </c>
      <c r="F314" s="2" t="s">
        <v>1592</v>
      </c>
      <c r="G314" s="2" t="s">
        <v>2136</v>
      </c>
      <c r="H314" s="2" t="s">
        <v>1632</v>
      </c>
      <c r="I314" s="2" t="s">
        <v>2010</v>
      </c>
      <c r="K314" s="2">
        <v>0</v>
      </c>
      <c r="R314" s="2" t="s">
        <v>1821</v>
      </c>
    </row>
    <row r="315" spans="1:18" x14ac:dyDescent="0.25">
      <c r="A315" s="2">
        <v>313</v>
      </c>
      <c r="B315" s="2">
        <v>5</v>
      </c>
      <c r="C315" s="2" t="s">
        <v>425</v>
      </c>
      <c r="D315" s="2">
        <v>0.5</v>
      </c>
      <c r="E315" s="2" t="s">
        <v>35</v>
      </c>
      <c r="F315" s="2" t="s">
        <v>1592</v>
      </c>
      <c r="G315" s="2" t="s">
        <v>2136</v>
      </c>
      <c r="H315" s="2" t="s">
        <v>1634</v>
      </c>
      <c r="I315" s="2" t="s">
        <v>2137</v>
      </c>
      <c r="K315" s="2">
        <v>0</v>
      </c>
      <c r="R315" s="2" t="s">
        <v>2059</v>
      </c>
    </row>
    <row r="316" spans="1:18" x14ac:dyDescent="0.25">
      <c r="A316" s="2">
        <v>314</v>
      </c>
      <c r="B316" s="2">
        <v>5</v>
      </c>
      <c r="C316" s="2" t="s">
        <v>426</v>
      </c>
      <c r="D316" s="2">
        <v>2</v>
      </c>
      <c r="E316" s="2" t="s">
        <v>35</v>
      </c>
      <c r="F316" s="2" t="s">
        <v>1592</v>
      </c>
      <c r="G316" s="2" t="s">
        <v>2136</v>
      </c>
      <c r="H316" s="2" t="s">
        <v>1637</v>
      </c>
      <c r="I316" s="2" t="s">
        <v>2138</v>
      </c>
      <c r="K316" s="2">
        <v>0</v>
      </c>
      <c r="R316" s="2" t="s">
        <v>2139</v>
      </c>
    </row>
    <row r="317" spans="1:18" ht="30" x14ac:dyDescent="0.25">
      <c r="A317" s="2">
        <v>315</v>
      </c>
      <c r="B317" s="2">
        <v>5</v>
      </c>
      <c r="C317" s="2" t="s">
        <v>427</v>
      </c>
      <c r="D317" s="2">
        <v>0.15</v>
      </c>
      <c r="E317" s="2" t="s">
        <v>35</v>
      </c>
      <c r="F317" s="2" t="s">
        <v>1666</v>
      </c>
      <c r="G317" s="2" t="s">
        <v>2140</v>
      </c>
      <c r="H317" s="2" t="s">
        <v>1641</v>
      </c>
      <c r="I317" s="2" t="s">
        <v>2141</v>
      </c>
      <c r="K317" s="2">
        <v>0</v>
      </c>
      <c r="R317" s="2" t="s">
        <v>76</v>
      </c>
    </row>
    <row r="318" spans="1:18" x14ac:dyDescent="0.25">
      <c r="A318" s="2">
        <v>316</v>
      </c>
      <c r="B318" s="2">
        <v>5</v>
      </c>
      <c r="C318" s="2" t="s">
        <v>428</v>
      </c>
      <c r="D318" s="2">
        <v>2.5000000000000001E-2</v>
      </c>
      <c r="E318" s="2" t="s">
        <v>35</v>
      </c>
      <c r="F318" s="2" t="s">
        <v>1592</v>
      </c>
      <c r="H318" s="2" t="s">
        <v>1643</v>
      </c>
      <c r="I318" s="2" t="s">
        <v>2142</v>
      </c>
      <c r="K318" s="2">
        <v>0</v>
      </c>
      <c r="R318" s="2" t="s">
        <v>1858</v>
      </c>
    </row>
    <row r="319" spans="1:18" ht="30" x14ac:dyDescent="0.25">
      <c r="A319" s="2">
        <v>317</v>
      </c>
      <c r="B319" s="2">
        <v>5</v>
      </c>
      <c r="C319" s="2" t="s">
        <v>429</v>
      </c>
      <c r="D319" s="2">
        <v>7.4999999999999997E-2</v>
      </c>
      <c r="E319" s="2" t="s">
        <v>35</v>
      </c>
      <c r="F319" s="2" t="s">
        <v>1592</v>
      </c>
      <c r="G319" s="2" t="s">
        <v>2140</v>
      </c>
      <c r="H319" s="2" t="s">
        <v>1646</v>
      </c>
      <c r="I319" s="2" t="s">
        <v>2143</v>
      </c>
      <c r="K319" s="2">
        <v>0</v>
      </c>
      <c r="R319" s="2" t="s">
        <v>76</v>
      </c>
    </row>
    <row r="320" spans="1:18" x14ac:dyDescent="0.25">
      <c r="A320" s="2">
        <v>318</v>
      </c>
      <c r="B320" s="2">
        <v>5</v>
      </c>
      <c r="C320" s="2" t="s">
        <v>430</v>
      </c>
      <c r="D320" s="2">
        <v>10</v>
      </c>
      <c r="E320" s="2" t="s">
        <v>35</v>
      </c>
      <c r="F320" s="2" t="s">
        <v>1658</v>
      </c>
      <c r="G320" s="2" t="s">
        <v>2144</v>
      </c>
      <c r="H320" s="2" t="s">
        <v>1649</v>
      </c>
      <c r="I320" s="2" t="s">
        <v>2145</v>
      </c>
      <c r="K320" s="2">
        <v>0</v>
      </c>
      <c r="R320" s="2" t="s">
        <v>1722</v>
      </c>
    </row>
    <row r="321" spans="1:18" x14ac:dyDescent="0.25">
      <c r="A321" s="2">
        <v>319</v>
      </c>
      <c r="B321" s="2">
        <v>5</v>
      </c>
      <c r="C321" s="2" t="s">
        <v>431</v>
      </c>
      <c r="D321" s="2">
        <v>25</v>
      </c>
      <c r="E321" s="2" t="s">
        <v>35</v>
      </c>
      <c r="F321" s="2" t="s">
        <v>1592</v>
      </c>
      <c r="G321" s="2" t="s">
        <v>2146</v>
      </c>
      <c r="H321" s="2" t="s">
        <v>1653</v>
      </c>
      <c r="I321" s="2" t="s">
        <v>2147</v>
      </c>
      <c r="K321" s="2">
        <v>0</v>
      </c>
      <c r="R321" s="2" t="s">
        <v>1807</v>
      </c>
    </row>
    <row r="322" spans="1:18" ht="30" x14ac:dyDescent="0.25">
      <c r="A322" s="2">
        <v>320</v>
      </c>
      <c r="B322" s="2">
        <v>5</v>
      </c>
      <c r="C322" s="2" t="s">
        <v>432</v>
      </c>
      <c r="D322" s="2">
        <v>25</v>
      </c>
      <c r="E322" s="2" t="s">
        <v>35</v>
      </c>
      <c r="F322" s="2" t="s">
        <v>1666</v>
      </c>
      <c r="G322" s="2" t="s">
        <v>2146</v>
      </c>
      <c r="H322" s="2" t="s">
        <v>1656</v>
      </c>
      <c r="I322" s="2" t="s">
        <v>1710</v>
      </c>
      <c r="K322" s="2">
        <v>0</v>
      </c>
      <c r="R322" s="2" t="s">
        <v>1645</v>
      </c>
    </row>
    <row r="323" spans="1:18" x14ac:dyDescent="0.25">
      <c r="A323" s="2">
        <v>321</v>
      </c>
      <c r="B323" s="2">
        <v>5</v>
      </c>
      <c r="C323" s="2" t="s">
        <v>433</v>
      </c>
      <c r="D323" s="2">
        <v>12.5</v>
      </c>
      <c r="E323" s="2" t="s">
        <v>35</v>
      </c>
      <c r="F323" s="2" t="s">
        <v>1592</v>
      </c>
      <c r="G323" s="2" t="s">
        <v>2146</v>
      </c>
      <c r="H323" s="2" t="s">
        <v>1660</v>
      </c>
      <c r="I323" s="2" t="s">
        <v>2148</v>
      </c>
      <c r="K323" s="2">
        <v>0</v>
      </c>
      <c r="R323" s="2" t="s">
        <v>2120</v>
      </c>
    </row>
    <row r="324" spans="1:18" ht="30" x14ac:dyDescent="0.25">
      <c r="A324" s="2">
        <v>322</v>
      </c>
      <c r="B324" s="2">
        <v>5</v>
      </c>
      <c r="C324" s="2" t="s">
        <v>434</v>
      </c>
      <c r="D324" s="2">
        <v>100</v>
      </c>
      <c r="E324" s="2" t="s">
        <v>35</v>
      </c>
      <c r="F324" s="2" t="s">
        <v>1592</v>
      </c>
      <c r="G324" s="2" t="s">
        <v>2146</v>
      </c>
      <c r="H324" s="2" t="s">
        <v>1663</v>
      </c>
      <c r="I324" s="2" t="s">
        <v>2012</v>
      </c>
      <c r="K324" s="2">
        <v>0</v>
      </c>
      <c r="R324" s="2" t="s">
        <v>2149</v>
      </c>
    </row>
    <row r="325" spans="1:18" ht="30" x14ac:dyDescent="0.25">
      <c r="A325" s="2">
        <v>323</v>
      </c>
      <c r="B325" s="2">
        <v>5</v>
      </c>
      <c r="C325" s="2" t="s">
        <v>435</v>
      </c>
      <c r="D325" s="2">
        <v>200</v>
      </c>
      <c r="E325" s="2" t="s">
        <v>35</v>
      </c>
      <c r="F325" s="2" t="s">
        <v>1592</v>
      </c>
      <c r="G325" s="2" t="s">
        <v>2146</v>
      </c>
      <c r="H325" s="2" t="s">
        <v>1668</v>
      </c>
      <c r="I325" s="2" t="s">
        <v>2150</v>
      </c>
      <c r="K325" s="2">
        <v>0</v>
      </c>
      <c r="R325" s="2" t="s">
        <v>2151</v>
      </c>
    </row>
    <row r="326" spans="1:18" ht="30" x14ac:dyDescent="0.25">
      <c r="A326" s="2">
        <v>324</v>
      </c>
      <c r="B326" s="2">
        <v>5</v>
      </c>
      <c r="C326" s="2" t="s">
        <v>436</v>
      </c>
      <c r="D326" s="2">
        <v>5</v>
      </c>
      <c r="E326" s="2" t="s">
        <v>35</v>
      </c>
      <c r="F326" s="2" t="s">
        <v>1592</v>
      </c>
      <c r="G326" s="2" t="s">
        <v>2152</v>
      </c>
      <c r="H326" s="2" t="s">
        <v>1670</v>
      </c>
      <c r="I326" s="2" t="s">
        <v>2014</v>
      </c>
      <c r="K326" s="2">
        <v>0</v>
      </c>
      <c r="R326" s="2" t="s">
        <v>1903</v>
      </c>
    </row>
    <row r="327" spans="1:18" ht="30" x14ac:dyDescent="0.25">
      <c r="A327" s="2">
        <v>325</v>
      </c>
      <c r="B327" s="2">
        <v>5</v>
      </c>
      <c r="C327" s="2" t="s">
        <v>437</v>
      </c>
      <c r="D327" s="2">
        <v>10</v>
      </c>
      <c r="E327" s="2" t="s">
        <v>35</v>
      </c>
      <c r="F327" s="2" t="s">
        <v>1592</v>
      </c>
      <c r="G327" s="2" t="s">
        <v>2152</v>
      </c>
      <c r="H327" s="2" t="s">
        <v>1672</v>
      </c>
      <c r="I327" s="2" t="s">
        <v>2074</v>
      </c>
      <c r="K327" s="2">
        <v>0</v>
      </c>
      <c r="R327" s="2" t="s">
        <v>74</v>
      </c>
    </row>
    <row r="328" spans="1:18" ht="30" x14ac:dyDescent="0.25">
      <c r="A328" s="2">
        <v>326</v>
      </c>
      <c r="B328" s="2">
        <v>5</v>
      </c>
      <c r="C328" s="2" t="s">
        <v>438</v>
      </c>
      <c r="D328" s="2">
        <v>0.5</v>
      </c>
      <c r="E328" s="2" t="s">
        <v>35</v>
      </c>
      <c r="F328" s="2" t="s">
        <v>1592</v>
      </c>
      <c r="G328" s="2" t="s">
        <v>2153</v>
      </c>
      <c r="K328" s="2">
        <v>0</v>
      </c>
      <c r="R328" s="2" t="s">
        <v>1594</v>
      </c>
    </row>
    <row r="329" spans="1:18" ht="30" x14ac:dyDescent="0.25">
      <c r="A329" s="2">
        <v>327</v>
      </c>
      <c r="B329" s="2">
        <v>5</v>
      </c>
      <c r="C329" s="2" t="s">
        <v>439</v>
      </c>
      <c r="D329" s="2">
        <v>5600</v>
      </c>
      <c r="E329" s="2" t="s">
        <v>77</v>
      </c>
      <c r="F329" s="2" t="s">
        <v>1592</v>
      </c>
      <c r="G329" s="2" t="s">
        <v>2154</v>
      </c>
      <c r="H329" s="2" t="s">
        <v>1595</v>
      </c>
      <c r="I329" s="2" t="s">
        <v>2155</v>
      </c>
      <c r="K329" s="2">
        <v>0</v>
      </c>
      <c r="R329" s="2" t="s">
        <v>2156</v>
      </c>
    </row>
    <row r="330" spans="1:18" ht="30" x14ac:dyDescent="0.25">
      <c r="A330" s="2">
        <v>328</v>
      </c>
      <c r="B330" s="2">
        <v>5</v>
      </c>
      <c r="C330" s="2" t="s">
        <v>440</v>
      </c>
      <c r="D330" s="2">
        <v>5000</v>
      </c>
      <c r="E330" s="2" t="s">
        <v>77</v>
      </c>
      <c r="F330" s="2" t="s">
        <v>1592</v>
      </c>
      <c r="G330" s="2" t="s">
        <v>2154</v>
      </c>
      <c r="H330" s="2" t="s">
        <v>1600</v>
      </c>
      <c r="I330" s="2" t="s">
        <v>2157</v>
      </c>
      <c r="K330" s="2">
        <v>0</v>
      </c>
      <c r="R330" s="2" t="s">
        <v>2158</v>
      </c>
    </row>
    <row r="331" spans="1:18" ht="30" x14ac:dyDescent="0.25">
      <c r="A331" s="2">
        <v>329</v>
      </c>
      <c r="B331" s="2">
        <v>5</v>
      </c>
      <c r="C331" s="2" t="s">
        <v>441</v>
      </c>
      <c r="D331" s="2">
        <v>50000</v>
      </c>
      <c r="E331" s="2" t="s">
        <v>77</v>
      </c>
      <c r="F331" s="2" t="s">
        <v>1592</v>
      </c>
      <c r="G331" s="2" t="s">
        <v>2154</v>
      </c>
      <c r="H331" s="2" t="s">
        <v>1604</v>
      </c>
      <c r="I331" s="2" t="s">
        <v>2159</v>
      </c>
      <c r="K331" s="2">
        <v>0</v>
      </c>
      <c r="R331" s="2" t="s">
        <v>2160</v>
      </c>
    </row>
    <row r="332" spans="1:18" ht="30" x14ac:dyDescent="0.25">
      <c r="A332" s="2">
        <v>330</v>
      </c>
      <c r="B332" s="2">
        <v>5</v>
      </c>
      <c r="C332" s="6" t="s">
        <v>442</v>
      </c>
      <c r="D332" s="2">
        <v>960</v>
      </c>
      <c r="E332" s="2" t="s">
        <v>77</v>
      </c>
      <c r="F332" s="2" t="s">
        <v>1592</v>
      </c>
      <c r="G332" s="2" t="s">
        <v>2154</v>
      </c>
      <c r="H332" s="2" t="s">
        <v>1608</v>
      </c>
      <c r="I332" s="2" t="s">
        <v>2161</v>
      </c>
      <c r="K332" s="2">
        <v>0</v>
      </c>
      <c r="R332" s="2" t="s">
        <v>2162</v>
      </c>
    </row>
    <row r="333" spans="1:18" ht="30" x14ac:dyDescent="0.25">
      <c r="A333" s="2">
        <v>331</v>
      </c>
      <c r="B333" s="2">
        <v>5</v>
      </c>
      <c r="C333" s="2" t="s">
        <v>443</v>
      </c>
      <c r="D333" s="2">
        <v>400</v>
      </c>
      <c r="E333" s="2" t="s">
        <v>77</v>
      </c>
      <c r="F333" s="2" t="s">
        <v>1592</v>
      </c>
      <c r="G333" s="2" t="s">
        <v>2154</v>
      </c>
      <c r="H333" s="2" t="s">
        <v>1612</v>
      </c>
      <c r="I333" s="2" t="s">
        <v>2163</v>
      </c>
      <c r="K333" s="2">
        <v>0</v>
      </c>
      <c r="R333" s="2" t="s">
        <v>2164</v>
      </c>
    </row>
    <row r="334" spans="1:18" ht="30" x14ac:dyDescent="0.25">
      <c r="A334" s="2">
        <v>332</v>
      </c>
      <c r="B334" s="2">
        <v>5</v>
      </c>
      <c r="C334" s="2" t="s">
        <v>444</v>
      </c>
      <c r="D334" s="2">
        <v>250</v>
      </c>
      <c r="E334" s="2" t="s">
        <v>35</v>
      </c>
      <c r="F334" s="2" t="s">
        <v>1592</v>
      </c>
      <c r="G334" s="2" t="s">
        <v>2165</v>
      </c>
      <c r="H334" s="2" t="s">
        <v>1615</v>
      </c>
      <c r="I334" s="2" t="s">
        <v>1710</v>
      </c>
      <c r="K334" s="2">
        <v>0</v>
      </c>
      <c r="R334" s="2" t="s">
        <v>2166</v>
      </c>
    </row>
    <row r="335" spans="1:18" ht="30" x14ac:dyDescent="0.25">
      <c r="A335" s="2">
        <v>333</v>
      </c>
      <c r="B335" s="2">
        <v>5</v>
      </c>
      <c r="C335" s="2" t="s">
        <v>445</v>
      </c>
      <c r="D335" s="2">
        <v>4</v>
      </c>
      <c r="E335" s="2" t="s">
        <v>1706</v>
      </c>
      <c r="F335" s="2" t="s">
        <v>1592</v>
      </c>
      <c r="G335" s="2" t="s">
        <v>2165</v>
      </c>
      <c r="H335" s="2" t="s">
        <v>1619</v>
      </c>
      <c r="I335" s="2" t="s">
        <v>2167</v>
      </c>
      <c r="K335" s="2">
        <v>0</v>
      </c>
      <c r="R335" s="2" t="s">
        <v>2168</v>
      </c>
    </row>
    <row r="336" spans="1:18" ht="75" x14ac:dyDescent="0.25">
      <c r="A336" s="2">
        <v>334</v>
      </c>
      <c r="B336" s="2">
        <v>5</v>
      </c>
      <c r="C336" s="2" t="s">
        <v>446</v>
      </c>
      <c r="D336" s="2">
        <v>1662500</v>
      </c>
      <c r="E336" s="2" t="s">
        <v>77</v>
      </c>
      <c r="F336" s="2" t="s">
        <v>1631</v>
      </c>
      <c r="G336" s="2" t="s">
        <v>2169</v>
      </c>
      <c r="H336" s="2" t="s">
        <v>1622</v>
      </c>
      <c r="I336" s="2" t="s">
        <v>2170</v>
      </c>
      <c r="K336" s="2">
        <v>0</v>
      </c>
      <c r="R336" s="2" t="s">
        <v>2171</v>
      </c>
    </row>
    <row r="337" spans="1:18" ht="75" x14ac:dyDescent="0.25">
      <c r="A337" s="2">
        <v>335</v>
      </c>
      <c r="B337" s="2">
        <v>5</v>
      </c>
      <c r="C337" s="2" t="s">
        <v>447</v>
      </c>
      <c r="D337" s="2">
        <v>1000000</v>
      </c>
      <c r="E337" s="2" t="s">
        <v>77</v>
      </c>
      <c r="F337" s="2" t="s">
        <v>1631</v>
      </c>
      <c r="G337" s="2" t="s">
        <v>2169</v>
      </c>
      <c r="H337" s="2" t="s">
        <v>1625</v>
      </c>
      <c r="I337" s="2" t="s">
        <v>2172</v>
      </c>
      <c r="K337" s="2">
        <v>0</v>
      </c>
      <c r="R337" s="2" t="s">
        <v>2173</v>
      </c>
    </row>
    <row r="338" spans="1:18" ht="30" x14ac:dyDescent="0.25">
      <c r="A338" s="2">
        <v>336</v>
      </c>
      <c r="B338" s="2">
        <v>5</v>
      </c>
      <c r="C338" s="2" t="s">
        <v>448</v>
      </c>
      <c r="D338" s="2">
        <v>5</v>
      </c>
      <c r="E338" s="2" t="s">
        <v>35</v>
      </c>
      <c r="F338" s="2" t="s">
        <v>1631</v>
      </c>
      <c r="G338" s="2" t="s">
        <v>2174</v>
      </c>
      <c r="H338" s="2" t="s">
        <v>1628</v>
      </c>
      <c r="I338" s="2" t="s">
        <v>2010</v>
      </c>
      <c r="K338" s="2">
        <v>0</v>
      </c>
      <c r="R338" s="2" t="s">
        <v>1655</v>
      </c>
    </row>
    <row r="339" spans="1:18" ht="60" x14ac:dyDescent="0.25">
      <c r="A339" s="2">
        <v>337</v>
      </c>
      <c r="B339" s="2">
        <v>5</v>
      </c>
      <c r="C339" s="2" t="s">
        <v>449</v>
      </c>
      <c r="D339" s="2">
        <v>100</v>
      </c>
      <c r="E339" s="2" t="s">
        <v>35</v>
      </c>
      <c r="F339" s="2" t="s">
        <v>1592</v>
      </c>
      <c r="G339" s="2" t="s">
        <v>2175</v>
      </c>
      <c r="H339" s="2" t="s">
        <v>1632</v>
      </c>
      <c r="I339" s="2" t="s">
        <v>1993</v>
      </c>
      <c r="K339" s="2">
        <v>0</v>
      </c>
      <c r="R339" s="2" t="s">
        <v>2176</v>
      </c>
    </row>
    <row r="340" spans="1:18" ht="30" x14ac:dyDescent="0.25">
      <c r="A340" s="2">
        <v>338</v>
      </c>
      <c r="B340" s="2">
        <v>5</v>
      </c>
      <c r="C340" s="2" t="s">
        <v>450</v>
      </c>
      <c r="D340" s="2">
        <v>20</v>
      </c>
      <c r="E340" s="2" t="s">
        <v>35</v>
      </c>
      <c r="F340" s="2" t="s">
        <v>1846</v>
      </c>
      <c r="G340" s="2" t="s">
        <v>2177</v>
      </c>
      <c r="H340" s="2" t="s">
        <v>1634</v>
      </c>
      <c r="I340" s="2" t="s">
        <v>2178</v>
      </c>
      <c r="K340" s="2">
        <v>0</v>
      </c>
      <c r="R340" s="2" t="s">
        <v>2179</v>
      </c>
    </row>
    <row r="341" spans="1:18" x14ac:dyDescent="0.25">
      <c r="A341" s="2">
        <v>339</v>
      </c>
      <c r="B341" s="2">
        <v>5</v>
      </c>
      <c r="C341" s="2" t="s">
        <v>451</v>
      </c>
      <c r="D341" s="2">
        <v>50</v>
      </c>
      <c r="E341" s="2" t="s">
        <v>35</v>
      </c>
      <c r="F341" s="2" t="s">
        <v>1592</v>
      </c>
      <c r="G341" s="2" t="s">
        <v>2180</v>
      </c>
      <c r="H341" s="2" t="s">
        <v>1637</v>
      </c>
      <c r="I341" s="2" t="s">
        <v>1801</v>
      </c>
      <c r="K341" s="2">
        <v>0</v>
      </c>
      <c r="R341" s="2" t="s">
        <v>2181</v>
      </c>
    </row>
    <row r="342" spans="1:18" ht="30" x14ac:dyDescent="0.25">
      <c r="A342" s="2">
        <v>340</v>
      </c>
      <c r="B342" s="2">
        <v>5</v>
      </c>
      <c r="C342" s="2" t="s">
        <v>452</v>
      </c>
      <c r="D342" s="2">
        <v>50</v>
      </c>
      <c r="E342" s="2" t="s">
        <v>35</v>
      </c>
      <c r="F342" s="2" t="s">
        <v>1592</v>
      </c>
      <c r="G342" s="2" t="s">
        <v>1773</v>
      </c>
      <c r="H342" s="2" t="s">
        <v>1641</v>
      </c>
      <c r="I342" s="2" t="s">
        <v>1710</v>
      </c>
      <c r="K342" s="2">
        <v>0</v>
      </c>
      <c r="R342" s="2" t="s">
        <v>1711</v>
      </c>
    </row>
    <row r="343" spans="1:18" ht="30" x14ac:dyDescent="0.25">
      <c r="A343" s="2">
        <v>341</v>
      </c>
      <c r="B343" s="2">
        <v>5</v>
      </c>
      <c r="C343" s="2" t="s">
        <v>453</v>
      </c>
      <c r="D343" s="2">
        <v>750</v>
      </c>
      <c r="E343" s="2" t="s">
        <v>35</v>
      </c>
      <c r="F343" s="2" t="s">
        <v>1603</v>
      </c>
      <c r="G343" s="2" t="s">
        <v>1773</v>
      </c>
      <c r="H343" s="2" t="s">
        <v>1643</v>
      </c>
      <c r="I343" s="2" t="s">
        <v>2182</v>
      </c>
      <c r="K343" s="2">
        <v>0</v>
      </c>
      <c r="R343" s="2" t="s">
        <v>2183</v>
      </c>
    </row>
    <row r="344" spans="1:18" ht="45" x14ac:dyDescent="0.25">
      <c r="A344" s="2">
        <v>342</v>
      </c>
      <c r="B344" s="2">
        <v>5</v>
      </c>
      <c r="C344" s="2" t="s">
        <v>454</v>
      </c>
      <c r="D344" s="2">
        <v>2000</v>
      </c>
      <c r="E344" s="2" t="s">
        <v>35</v>
      </c>
      <c r="F344" s="2" t="s">
        <v>1603</v>
      </c>
      <c r="G344" s="2" t="s">
        <v>1773</v>
      </c>
      <c r="H344" s="2" t="s">
        <v>1646</v>
      </c>
      <c r="I344" s="2" t="s">
        <v>2034</v>
      </c>
      <c r="K344" s="2">
        <v>0</v>
      </c>
      <c r="R344" s="2" t="s">
        <v>1627</v>
      </c>
    </row>
    <row r="345" spans="1:18" ht="30" x14ac:dyDescent="0.25">
      <c r="A345" s="2">
        <v>343</v>
      </c>
      <c r="B345" s="2">
        <v>5</v>
      </c>
      <c r="C345" s="2" t="s">
        <v>455</v>
      </c>
      <c r="D345" s="2">
        <v>5</v>
      </c>
      <c r="E345" s="2" t="s">
        <v>35</v>
      </c>
      <c r="F345" s="2" t="s">
        <v>1846</v>
      </c>
      <c r="G345" s="2" t="s">
        <v>2184</v>
      </c>
      <c r="H345" s="2" t="s">
        <v>1649</v>
      </c>
      <c r="I345" s="2" t="s">
        <v>2185</v>
      </c>
      <c r="K345" s="2">
        <v>0</v>
      </c>
      <c r="R345" s="2" t="s">
        <v>75</v>
      </c>
    </row>
    <row r="346" spans="1:18" ht="30" x14ac:dyDescent="0.25">
      <c r="A346" s="2">
        <v>344</v>
      </c>
      <c r="B346" s="2">
        <v>5</v>
      </c>
      <c r="C346" s="2" t="s">
        <v>456</v>
      </c>
      <c r="D346" s="2">
        <v>10</v>
      </c>
      <c r="E346" s="2" t="s">
        <v>35</v>
      </c>
      <c r="F346" s="2" t="s">
        <v>1846</v>
      </c>
      <c r="G346" s="2" t="s">
        <v>2184</v>
      </c>
      <c r="H346" s="2" t="s">
        <v>1653</v>
      </c>
      <c r="I346" s="2" t="s">
        <v>1689</v>
      </c>
      <c r="K346" s="2">
        <v>0</v>
      </c>
      <c r="R346" s="2" t="s">
        <v>1688</v>
      </c>
    </row>
    <row r="347" spans="1:18" ht="45" x14ac:dyDescent="0.25">
      <c r="A347" s="2">
        <v>345</v>
      </c>
      <c r="B347" s="2">
        <v>5</v>
      </c>
      <c r="C347" s="2" t="s">
        <v>457</v>
      </c>
      <c r="D347" s="2">
        <v>100</v>
      </c>
      <c r="E347" s="2" t="s">
        <v>35</v>
      </c>
      <c r="F347" s="2" t="s">
        <v>1603</v>
      </c>
      <c r="G347" s="2" t="s">
        <v>1773</v>
      </c>
      <c r="H347" s="2" t="s">
        <v>1656</v>
      </c>
      <c r="I347" s="2" t="s">
        <v>2092</v>
      </c>
      <c r="K347" s="2">
        <v>0</v>
      </c>
      <c r="R347" s="2" t="s">
        <v>2093</v>
      </c>
    </row>
    <row r="348" spans="1:18" ht="30" x14ac:dyDescent="0.25">
      <c r="A348" s="2">
        <v>346</v>
      </c>
      <c r="B348" s="2">
        <v>5</v>
      </c>
      <c r="C348" s="2" t="s">
        <v>458</v>
      </c>
      <c r="D348" s="2">
        <v>20</v>
      </c>
      <c r="E348" s="2" t="s">
        <v>35</v>
      </c>
      <c r="F348" s="2" t="s">
        <v>1603</v>
      </c>
      <c r="G348" s="2" t="s">
        <v>1773</v>
      </c>
      <c r="H348" s="2" t="s">
        <v>1660</v>
      </c>
      <c r="I348" s="2" t="s">
        <v>2186</v>
      </c>
      <c r="K348" s="2">
        <v>0</v>
      </c>
      <c r="R348" s="2" t="s">
        <v>2187</v>
      </c>
    </row>
    <row r="349" spans="1:18" ht="30" x14ac:dyDescent="0.25">
      <c r="A349" s="2">
        <v>347</v>
      </c>
      <c r="B349" s="2">
        <v>5</v>
      </c>
      <c r="C349" s="2" t="s">
        <v>459</v>
      </c>
      <c r="D349" s="2">
        <v>10</v>
      </c>
      <c r="E349" s="2" t="s">
        <v>35</v>
      </c>
      <c r="F349" s="2" t="s">
        <v>1959</v>
      </c>
      <c r="G349" s="2" t="s">
        <v>1773</v>
      </c>
      <c r="H349" s="2" t="s">
        <v>1663</v>
      </c>
      <c r="I349" s="2" t="s">
        <v>2188</v>
      </c>
      <c r="K349" s="2">
        <v>0</v>
      </c>
      <c r="R349" s="2" t="s">
        <v>75</v>
      </c>
    </row>
    <row r="350" spans="1:18" ht="30" x14ac:dyDescent="0.25">
      <c r="A350" s="2">
        <v>348</v>
      </c>
      <c r="B350" s="2">
        <v>5</v>
      </c>
      <c r="C350" s="2" t="s">
        <v>460</v>
      </c>
      <c r="D350" s="2">
        <v>10000</v>
      </c>
      <c r="E350" s="2" t="s">
        <v>77</v>
      </c>
      <c r="F350" s="2" t="s">
        <v>1603</v>
      </c>
      <c r="G350" s="2" t="s">
        <v>2189</v>
      </c>
      <c r="H350" s="2" t="s">
        <v>1668</v>
      </c>
      <c r="I350" s="2" t="s">
        <v>1909</v>
      </c>
      <c r="K350" s="2">
        <v>0</v>
      </c>
      <c r="R350" s="2" t="s">
        <v>2190</v>
      </c>
    </row>
    <row r="351" spans="1:18" ht="30" x14ac:dyDescent="0.25">
      <c r="A351" s="2">
        <v>349</v>
      </c>
      <c r="B351" s="2">
        <v>5</v>
      </c>
      <c r="C351" s="2" t="s">
        <v>461</v>
      </c>
      <c r="D351" s="2">
        <v>12500</v>
      </c>
      <c r="E351" s="2" t="s">
        <v>77</v>
      </c>
      <c r="F351" s="2" t="s">
        <v>1603</v>
      </c>
      <c r="G351" s="2" t="s">
        <v>2189</v>
      </c>
      <c r="H351" s="2" t="s">
        <v>1670</v>
      </c>
      <c r="I351" s="2" t="s">
        <v>2191</v>
      </c>
      <c r="K351" s="2">
        <v>0</v>
      </c>
      <c r="R351" s="2" t="s">
        <v>2192</v>
      </c>
    </row>
    <row r="352" spans="1:18" ht="30" x14ac:dyDescent="0.25">
      <c r="A352" s="2">
        <v>350</v>
      </c>
      <c r="B352" s="2">
        <v>5</v>
      </c>
      <c r="C352" s="2" t="s">
        <v>462</v>
      </c>
      <c r="D352" s="2">
        <v>25000</v>
      </c>
      <c r="E352" s="2" t="s">
        <v>77</v>
      </c>
      <c r="F352" s="2" t="s">
        <v>1603</v>
      </c>
      <c r="G352" s="2" t="s">
        <v>2189</v>
      </c>
      <c r="H352" s="2" t="s">
        <v>1672</v>
      </c>
      <c r="I352" s="2" t="s">
        <v>2193</v>
      </c>
      <c r="K352" s="2">
        <v>0</v>
      </c>
      <c r="R352" s="2" t="s">
        <v>2194</v>
      </c>
    </row>
    <row r="353" spans="1:18" ht="45" x14ac:dyDescent="0.25">
      <c r="A353" s="2">
        <v>351</v>
      </c>
      <c r="B353" s="2">
        <v>5</v>
      </c>
      <c r="C353" s="2" t="s">
        <v>463</v>
      </c>
      <c r="D353" s="2">
        <v>1250</v>
      </c>
      <c r="E353" s="2" t="s">
        <v>6</v>
      </c>
      <c r="F353" s="2" t="s">
        <v>1603</v>
      </c>
      <c r="G353" s="2" t="s">
        <v>2195</v>
      </c>
      <c r="K353" s="2">
        <v>0</v>
      </c>
      <c r="R353" s="2" t="s">
        <v>2196</v>
      </c>
    </row>
    <row r="354" spans="1:18" ht="30" x14ac:dyDescent="0.25">
      <c r="A354" s="2">
        <v>352</v>
      </c>
      <c r="B354" s="2">
        <v>5</v>
      </c>
      <c r="C354" s="2" t="s">
        <v>464</v>
      </c>
      <c r="D354" s="2">
        <v>25</v>
      </c>
      <c r="E354" s="2" t="s">
        <v>35</v>
      </c>
      <c r="F354" s="2" t="s">
        <v>1592</v>
      </c>
      <c r="G354" s="2" t="s">
        <v>1870</v>
      </c>
      <c r="H354" s="2" t="s">
        <v>1595</v>
      </c>
      <c r="I354" s="2" t="s">
        <v>2197</v>
      </c>
      <c r="K354" s="2">
        <v>0</v>
      </c>
      <c r="R354" s="2" t="s">
        <v>2198</v>
      </c>
    </row>
    <row r="355" spans="1:18" ht="30" x14ac:dyDescent="0.25">
      <c r="A355" s="2">
        <v>353</v>
      </c>
      <c r="B355" s="2">
        <v>5</v>
      </c>
      <c r="C355" s="2" t="s">
        <v>465</v>
      </c>
      <c r="D355" s="2">
        <v>20</v>
      </c>
      <c r="E355" s="2" t="s">
        <v>35</v>
      </c>
      <c r="F355" s="2" t="s">
        <v>1603</v>
      </c>
      <c r="G355" s="2" t="s">
        <v>1870</v>
      </c>
      <c r="H355" s="2" t="s">
        <v>1600</v>
      </c>
      <c r="I355" s="2" t="s">
        <v>2199</v>
      </c>
      <c r="K355" s="2">
        <v>0</v>
      </c>
      <c r="R355" s="2" t="s">
        <v>2200</v>
      </c>
    </row>
    <row r="356" spans="1:18" x14ac:dyDescent="0.25">
      <c r="A356" s="2">
        <v>354</v>
      </c>
      <c r="B356" s="2">
        <v>5</v>
      </c>
      <c r="C356" s="2" t="s">
        <v>466</v>
      </c>
      <c r="D356" s="2">
        <v>50</v>
      </c>
      <c r="E356" s="2" t="s">
        <v>35</v>
      </c>
      <c r="F356" s="2" t="s">
        <v>1592</v>
      </c>
      <c r="G356" s="2" t="s">
        <v>2201</v>
      </c>
      <c r="H356" s="2" t="s">
        <v>1604</v>
      </c>
      <c r="I356" s="2" t="s">
        <v>1633</v>
      </c>
      <c r="K356" s="2">
        <v>0</v>
      </c>
      <c r="R356" s="2" t="s">
        <v>2109</v>
      </c>
    </row>
    <row r="357" spans="1:18" ht="45" x14ac:dyDescent="0.25">
      <c r="A357" s="2">
        <v>355</v>
      </c>
      <c r="B357" s="2">
        <v>5</v>
      </c>
      <c r="C357" s="2" t="s">
        <v>467</v>
      </c>
      <c r="D357" s="2">
        <v>500</v>
      </c>
      <c r="E357" s="2" t="s">
        <v>35</v>
      </c>
      <c r="F357" s="2" t="s">
        <v>1603</v>
      </c>
      <c r="G357" s="2" t="s">
        <v>2202</v>
      </c>
      <c r="H357" s="2" t="s">
        <v>1608</v>
      </c>
      <c r="I357" s="2" t="s">
        <v>2036</v>
      </c>
      <c r="K357" s="2">
        <v>0</v>
      </c>
      <c r="R357" s="2" t="s">
        <v>2203</v>
      </c>
    </row>
    <row r="358" spans="1:18" ht="30" x14ac:dyDescent="0.25">
      <c r="A358" s="2">
        <v>356</v>
      </c>
      <c r="B358" s="2">
        <v>5</v>
      </c>
      <c r="C358" s="2" t="s">
        <v>468</v>
      </c>
      <c r="D358" s="2">
        <v>25</v>
      </c>
      <c r="E358" s="2" t="s">
        <v>1674</v>
      </c>
      <c r="F358" s="2" t="s">
        <v>1603</v>
      </c>
      <c r="G358" s="2" t="s">
        <v>2204</v>
      </c>
      <c r="H358" s="2" t="s">
        <v>1612</v>
      </c>
      <c r="I358" s="2" t="s">
        <v>2205</v>
      </c>
      <c r="K358" s="2">
        <v>0</v>
      </c>
      <c r="R358" s="2" t="s">
        <v>2206</v>
      </c>
    </row>
    <row r="359" spans="1:18" ht="30" x14ac:dyDescent="0.25">
      <c r="A359" s="2">
        <v>357</v>
      </c>
      <c r="B359" s="2">
        <v>5</v>
      </c>
      <c r="C359" s="2" t="s">
        <v>469</v>
      </c>
      <c r="D359" s="2">
        <v>40</v>
      </c>
      <c r="E359" s="2" t="s">
        <v>1674</v>
      </c>
      <c r="F359" s="2" t="s">
        <v>1603</v>
      </c>
      <c r="G359" s="2" t="s">
        <v>2204</v>
      </c>
      <c r="H359" s="2" t="s">
        <v>1615</v>
      </c>
      <c r="I359" s="2" t="s">
        <v>2207</v>
      </c>
      <c r="K359" s="2">
        <v>0</v>
      </c>
      <c r="R359" s="2" t="s">
        <v>2208</v>
      </c>
    </row>
    <row r="360" spans="1:18" ht="30" x14ac:dyDescent="0.25">
      <c r="A360" s="2">
        <v>358</v>
      </c>
      <c r="B360" s="2">
        <v>5</v>
      </c>
      <c r="C360" s="2" t="s">
        <v>470</v>
      </c>
      <c r="D360" s="2">
        <v>100</v>
      </c>
      <c r="E360" s="2" t="s">
        <v>1674</v>
      </c>
      <c r="F360" s="2" t="s">
        <v>1603</v>
      </c>
      <c r="G360" s="2" t="s">
        <v>2204</v>
      </c>
      <c r="H360" s="2" t="s">
        <v>1619</v>
      </c>
      <c r="I360" s="2" t="s">
        <v>2209</v>
      </c>
      <c r="K360" s="2">
        <v>0</v>
      </c>
      <c r="R360" s="2" t="s">
        <v>2210</v>
      </c>
    </row>
    <row r="361" spans="1:18" ht="30" x14ac:dyDescent="0.25">
      <c r="A361" s="2">
        <v>359</v>
      </c>
      <c r="B361" s="2">
        <v>5</v>
      </c>
      <c r="C361" s="2" t="s">
        <v>471</v>
      </c>
      <c r="D361" s="2">
        <v>200</v>
      </c>
      <c r="E361" s="2" t="s">
        <v>1674</v>
      </c>
      <c r="F361" s="2" t="s">
        <v>1603</v>
      </c>
      <c r="G361" s="2" t="s">
        <v>2204</v>
      </c>
      <c r="H361" s="2" t="s">
        <v>1622</v>
      </c>
      <c r="I361" s="2" t="s">
        <v>1946</v>
      </c>
      <c r="K361" s="2">
        <v>0</v>
      </c>
      <c r="R361" s="2" t="s">
        <v>2211</v>
      </c>
    </row>
    <row r="362" spans="1:18" ht="30" x14ac:dyDescent="0.25">
      <c r="A362" s="2">
        <v>360</v>
      </c>
      <c r="B362" s="2">
        <v>5</v>
      </c>
      <c r="C362" s="2" t="s">
        <v>472</v>
      </c>
      <c r="D362" s="2">
        <v>500</v>
      </c>
      <c r="E362" s="2" t="s">
        <v>1674</v>
      </c>
      <c r="F362" s="2" t="s">
        <v>1603</v>
      </c>
      <c r="G362" s="2" t="s">
        <v>2204</v>
      </c>
      <c r="H362" s="2" t="s">
        <v>1625</v>
      </c>
      <c r="I362" s="2" t="s">
        <v>2212</v>
      </c>
      <c r="K362" s="2">
        <v>0</v>
      </c>
      <c r="R362" s="2" t="s">
        <v>2213</v>
      </c>
    </row>
    <row r="363" spans="1:18" ht="30" x14ac:dyDescent="0.25">
      <c r="A363" s="2">
        <v>361</v>
      </c>
      <c r="B363" s="2">
        <v>5</v>
      </c>
      <c r="C363" s="2" t="s">
        <v>473</v>
      </c>
      <c r="D363" s="2">
        <v>100</v>
      </c>
      <c r="E363" s="2" t="s">
        <v>35</v>
      </c>
      <c r="F363" s="2" t="s">
        <v>1592</v>
      </c>
      <c r="G363" s="2" t="s">
        <v>2214</v>
      </c>
      <c r="H363" s="2" t="s">
        <v>1628</v>
      </c>
      <c r="I363" s="2" t="s">
        <v>1999</v>
      </c>
      <c r="K363" s="2">
        <v>0</v>
      </c>
      <c r="R363" s="2" t="s">
        <v>2000</v>
      </c>
    </row>
    <row r="364" spans="1:18" x14ac:dyDescent="0.25">
      <c r="A364" s="2">
        <v>362</v>
      </c>
      <c r="B364" s="2">
        <v>5</v>
      </c>
      <c r="C364" s="2" t="s">
        <v>474</v>
      </c>
      <c r="D364" s="2">
        <v>600</v>
      </c>
      <c r="E364" s="2" t="s">
        <v>35</v>
      </c>
      <c r="F364" s="2" t="s">
        <v>1592</v>
      </c>
      <c r="G364" s="2" t="s">
        <v>2214</v>
      </c>
      <c r="H364" s="2" t="s">
        <v>1632</v>
      </c>
      <c r="I364" s="2" t="s">
        <v>1633</v>
      </c>
      <c r="K364" s="2">
        <v>0</v>
      </c>
      <c r="R364" s="2" t="s">
        <v>1614</v>
      </c>
    </row>
    <row r="365" spans="1:18" x14ac:dyDescent="0.25">
      <c r="A365" s="2">
        <v>363</v>
      </c>
      <c r="B365" s="2">
        <v>5</v>
      </c>
      <c r="C365" s="2" t="s">
        <v>475</v>
      </c>
      <c r="D365" s="2">
        <v>800</v>
      </c>
      <c r="E365" s="2" t="s">
        <v>35</v>
      </c>
      <c r="F365" s="2" t="s">
        <v>1592</v>
      </c>
      <c r="G365" s="2" t="s">
        <v>2214</v>
      </c>
      <c r="H365" s="2" t="s">
        <v>1634</v>
      </c>
      <c r="I365" s="2" t="s">
        <v>1733</v>
      </c>
      <c r="K365" s="2">
        <v>0</v>
      </c>
      <c r="R365" s="2" t="s">
        <v>2215</v>
      </c>
    </row>
    <row r="366" spans="1:18" x14ac:dyDescent="0.25">
      <c r="A366" s="2">
        <v>364</v>
      </c>
      <c r="B366" s="2">
        <v>5</v>
      </c>
      <c r="C366" s="2" t="s">
        <v>476</v>
      </c>
      <c r="D366" s="2">
        <v>20</v>
      </c>
      <c r="E366" s="2" t="s">
        <v>35</v>
      </c>
      <c r="F366" s="2" t="s">
        <v>1592</v>
      </c>
      <c r="G366" s="2" t="s">
        <v>2216</v>
      </c>
      <c r="H366" s="2" t="s">
        <v>1637</v>
      </c>
      <c r="I366" s="2" t="s">
        <v>2131</v>
      </c>
      <c r="K366" s="2">
        <v>0</v>
      </c>
      <c r="R366" s="2" t="s">
        <v>2217</v>
      </c>
    </row>
    <row r="367" spans="1:18" x14ac:dyDescent="0.25">
      <c r="A367" s="2">
        <v>365</v>
      </c>
      <c r="B367" s="2">
        <v>5</v>
      </c>
      <c r="C367" s="2" t="s">
        <v>477</v>
      </c>
      <c r="D367" s="2">
        <v>50</v>
      </c>
      <c r="E367" s="2" t="s">
        <v>35</v>
      </c>
      <c r="F367" s="2" t="s">
        <v>1592</v>
      </c>
      <c r="G367" s="2" t="s">
        <v>2216</v>
      </c>
      <c r="H367" s="2" t="s">
        <v>1641</v>
      </c>
      <c r="I367" s="2" t="s">
        <v>2074</v>
      </c>
      <c r="K367" s="2">
        <v>0</v>
      </c>
      <c r="R367" s="2" t="s">
        <v>1913</v>
      </c>
    </row>
    <row r="368" spans="1:18" x14ac:dyDescent="0.25">
      <c r="A368" s="2">
        <v>366</v>
      </c>
      <c r="B368" s="2">
        <v>5</v>
      </c>
      <c r="C368" s="2" t="s">
        <v>478</v>
      </c>
      <c r="D368" s="2">
        <v>70</v>
      </c>
      <c r="E368" s="2" t="s">
        <v>35</v>
      </c>
      <c r="F368" s="2" t="s">
        <v>1592</v>
      </c>
      <c r="G368" s="2" t="s">
        <v>2216</v>
      </c>
      <c r="H368" s="2" t="s">
        <v>1643</v>
      </c>
      <c r="I368" s="2" t="s">
        <v>2218</v>
      </c>
      <c r="K368" s="2">
        <v>0</v>
      </c>
      <c r="R368" s="2" t="s">
        <v>2219</v>
      </c>
    </row>
    <row r="369" spans="1:18" x14ac:dyDescent="0.25">
      <c r="A369" s="2">
        <v>367</v>
      </c>
      <c r="B369" s="2">
        <v>5</v>
      </c>
      <c r="C369" s="2" t="s">
        <v>479</v>
      </c>
      <c r="D369" s="2">
        <v>100</v>
      </c>
      <c r="E369" s="2" t="s">
        <v>35</v>
      </c>
      <c r="F369" s="2" t="s">
        <v>1592</v>
      </c>
      <c r="G369" s="2" t="s">
        <v>2216</v>
      </c>
      <c r="H369" s="2" t="s">
        <v>1646</v>
      </c>
      <c r="I369" s="2" t="s">
        <v>1993</v>
      </c>
      <c r="K369" s="2">
        <v>0</v>
      </c>
      <c r="R369" s="2" t="s">
        <v>2220</v>
      </c>
    </row>
    <row r="370" spans="1:18" ht="45" x14ac:dyDescent="0.25">
      <c r="A370" s="2">
        <v>368</v>
      </c>
      <c r="B370" s="2">
        <v>5</v>
      </c>
      <c r="C370" s="2" t="s">
        <v>480</v>
      </c>
      <c r="D370" s="2">
        <v>20</v>
      </c>
      <c r="E370" s="2" t="s">
        <v>35</v>
      </c>
      <c r="F370" s="2" t="s">
        <v>1603</v>
      </c>
      <c r="G370" s="2" t="s">
        <v>1773</v>
      </c>
      <c r="H370" s="2" t="s">
        <v>1649</v>
      </c>
      <c r="I370" s="2" t="s">
        <v>2178</v>
      </c>
      <c r="K370" s="2">
        <v>0</v>
      </c>
      <c r="R370" s="2" t="s">
        <v>1722</v>
      </c>
    </row>
    <row r="371" spans="1:18" ht="30" x14ac:dyDescent="0.25">
      <c r="A371" s="2">
        <v>369</v>
      </c>
      <c r="B371" s="2">
        <v>5</v>
      </c>
      <c r="C371" s="2" t="s">
        <v>481</v>
      </c>
      <c r="D371" s="2">
        <v>500</v>
      </c>
      <c r="E371" s="2" t="s">
        <v>35</v>
      </c>
      <c r="F371" s="2" t="s">
        <v>1592</v>
      </c>
      <c r="G371" s="2" t="s">
        <v>2221</v>
      </c>
      <c r="H371" s="2" t="s">
        <v>1653</v>
      </c>
      <c r="I371" s="2" t="s">
        <v>2060</v>
      </c>
      <c r="K371" s="2">
        <v>0</v>
      </c>
      <c r="R371" s="2" t="s">
        <v>2222</v>
      </c>
    </row>
    <row r="372" spans="1:18" x14ac:dyDescent="0.25">
      <c r="A372" s="2">
        <v>370</v>
      </c>
      <c r="B372" s="2">
        <v>5</v>
      </c>
      <c r="C372" s="2" t="s">
        <v>482</v>
      </c>
      <c r="D372" s="2">
        <v>500</v>
      </c>
      <c r="E372" s="2" t="s">
        <v>35</v>
      </c>
      <c r="F372" s="2" t="s">
        <v>1592</v>
      </c>
      <c r="G372" s="2" t="s">
        <v>2223</v>
      </c>
      <c r="H372" s="2" t="s">
        <v>1656</v>
      </c>
      <c r="I372" s="2" t="s">
        <v>2224</v>
      </c>
      <c r="K372" s="2">
        <v>0</v>
      </c>
      <c r="R372" s="2" t="s">
        <v>2225</v>
      </c>
    </row>
    <row r="373" spans="1:18" ht="30" x14ac:dyDescent="0.25">
      <c r="A373" s="2">
        <v>371</v>
      </c>
      <c r="B373" s="2">
        <v>5</v>
      </c>
      <c r="C373" s="2" t="s">
        <v>483</v>
      </c>
      <c r="D373" s="2">
        <v>500</v>
      </c>
      <c r="E373" s="2" t="s">
        <v>35</v>
      </c>
      <c r="F373" s="2" t="s">
        <v>1666</v>
      </c>
      <c r="G373" s="2" t="s">
        <v>2226</v>
      </c>
      <c r="H373" s="2" t="s">
        <v>1660</v>
      </c>
      <c r="I373" s="2" t="s">
        <v>1728</v>
      </c>
      <c r="K373" s="2">
        <v>0</v>
      </c>
      <c r="R373" s="2" t="s">
        <v>2227</v>
      </c>
    </row>
    <row r="374" spans="1:18" ht="30" x14ac:dyDescent="0.25">
      <c r="A374" s="2">
        <v>372</v>
      </c>
      <c r="B374" s="2">
        <v>5</v>
      </c>
      <c r="C374" s="2" t="s">
        <v>484</v>
      </c>
      <c r="D374" s="2">
        <v>0.5</v>
      </c>
      <c r="E374" s="2" t="s">
        <v>35</v>
      </c>
      <c r="F374" s="2" t="s">
        <v>1592</v>
      </c>
      <c r="G374" s="2" t="s">
        <v>2228</v>
      </c>
      <c r="H374" s="2" t="s">
        <v>1663</v>
      </c>
      <c r="I374" s="2" t="s">
        <v>2229</v>
      </c>
      <c r="K374" s="2">
        <v>0</v>
      </c>
      <c r="R374" s="2" t="s">
        <v>72</v>
      </c>
    </row>
    <row r="375" spans="1:18" ht="30" x14ac:dyDescent="0.25">
      <c r="A375" s="2">
        <v>373</v>
      </c>
      <c r="B375" s="2">
        <v>5</v>
      </c>
      <c r="C375" s="2" t="s">
        <v>485</v>
      </c>
      <c r="D375" s="2">
        <v>5</v>
      </c>
      <c r="E375" s="2" t="s">
        <v>35</v>
      </c>
      <c r="F375" s="2" t="s">
        <v>1592</v>
      </c>
      <c r="G375" s="2" t="s">
        <v>2228</v>
      </c>
      <c r="H375" s="2" t="s">
        <v>1668</v>
      </c>
      <c r="I375" s="2" t="s">
        <v>2185</v>
      </c>
      <c r="K375" s="2">
        <v>0</v>
      </c>
      <c r="R375" s="2" t="s">
        <v>74</v>
      </c>
    </row>
    <row r="376" spans="1:18" ht="75" x14ac:dyDescent="0.25">
      <c r="A376" s="2">
        <v>374</v>
      </c>
      <c r="B376" s="2">
        <v>5</v>
      </c>
      <c r="C376" s="2" t="s">
        <v>486</v>
      </c>
      <c r="D376" s="2">
        <v>4</v>
      </c>
      <c r="E376" s="2" t="s">
        <v>1674</v>
      </c>
      <c r="F376" s="2" t="s">
        <v>1666</v>
      </c>
      <c r="G376" s="2" t="s">
        <v>2230</v>
      </c>
      <c r="H376" s="2" t="s">
        <v>1670</v>
      </c>
      <c r="I376" s="2" t="s">
        <v>2231</v>
      </c>
      <c r="K376" s="2">
        <v>0</v>
      </c>
      <c r="R376" s="2" t="s">
        <v>2232</v>
      </c>
    </row>
    <row r="377" spans="1:18" ht="75" x14ac:dyDescent="0.25">
      <c r="A377" s="2">
        <v>375</v>
      </c>
      <c r="B377" s="2">
        <v>5</v>
      </c>
      <c r="C377" s="2" t="s">
        <v>487</v>
      </c>
      <c r="D377" s="2">
        <v>15</v>
      </c>
      <c r="E377" s="2" t="s">
        <v>1674</v>
      </c>
      <c r="F377" s="2" t="s">
        <v>1603</v>
      </c>
      <c r="G377" s="2" t="s">
        <v>2230</v>
      </c>
      <c r="H377" s="2" t="s">
        <v>1672</v>
      </c>
      <c r="I377" s="2" t="s">
        <v>2233</v>
      </c>
      <c r="K377" s="2">
        <v>0</v>
      </c>
      <c r="R377" s="2" t="s">
        <v>2234</v>
      </c>
    </row>
    <row r="378" spans="1:18" ht="75" x14ac:dyDescent="0.25">
      <c r="A378" s="2">
        <v>376</v>
      </c>
      <c r="B378" s="2">
        <v>5</v>
      </c>
      <c r="C378" s="2" t="s">
        <v>488</v>
      </c>
      <c r="D378" s="2">
        <v>60</v>
      </c>
      <c r="E378" s="2" t="s">
        <v>1674</v>
      </c>
      <c r="F378" s="2" t="s">
        <v>2235</v>
      </c>
      <c r="G378" s="2" t="s">
        <v>2230</v>
      </c>
      <c r="K378" s="2">
        <v>0</v>
      </c>
      <c r="R378" s="2" t="s">
        <v>2236</v>
      </c>
    </row>
    <row r="379" spans="1:18" ht="75" x14ac:dyDescent="0.25">
      <c r="A379" s="2">
        <v>377</v>
      </c>
      <c r="B379" s="2">
        <v>5</v>
      </c>
      <c r="C379" s="2" t="s">
        <v>489</v>
      </c>
      <c r="D379" s="2">
        <v>0.1</v>
      </c>
      <c r="E379" s="2" t="s">
        <v>35</v>
      </c>
      <c r="F379" s="2" t="s">
        <v>1855</v>
      </c>
      <c r="G379" s="2" t="s">
        <v>2230</v>
      </c>
      <c r="H379" s="2" t="s">
        <v>1595</v>
      </c>
      <c r="I379" s="2" t="s">
        <v>2237</v>
      </c>
      <c r="K379" s="2">
        <v>0</v>
      </c>
      <c r="R379" s="2" t="s">
        <v>1903</v>
      </c>
    </row>
    <row r="380" spans="1:18" ht="75" x14ac:dyDescent="0.25">
      <c r="A380" s="2">
        <v>378</v>
      </c>
      <c r="B380" s="2">
        <v>5</v>
      </c>
      <c r="C380" s="2" t="s">
        <v>490</v>
      </c>
      <c r="D380" s="2">
        <v>2.5</v>
      </c>
      <c r="E380" s="2" t="s">
        <v>1674</v>
      </c>
      <c r="F380" s="2" t="s">
        <v>1855</v>
      </c>
      <c r="G380" s="2" t="s">
        <v>2230</v>
      </c>
      <c r="H380" s="2" t="s">
        <v>1600</v>
      </c>
      <c r="I380" s="2" t="s">
        <v>2238</v>
      </c>
      <c r="K380" s="2">
        <v>0</v>
      </c>
      <c r="R380" s="2" t="s">
        <v>2239</v>
      </c>
    </row>
    <row r="381" spans="1:18" ht="75" x14ac:dyDescent="0.25">
      <c r="A381" s="2">
        <v>379</v>
      </c>
      <c r="B381" s="2">
        <v>5</v>
      </c>
      <c r="C381" s="2" t="s">
        <v>491</v>
      </c>
      <c r="D381" s="2">
        <v>10</v>
      </c>
      <c r="E381" s="2" t="s">
        <v>1674</v>
      </c>
      <c r="F381" s="2" t="s">
        <v>1855</v>
      </c>
      <c r="G381" s="2" t="s">
        <v>2230</v>
      </c>
      <c r="H381" s="2" t="s">
        <v>1604</v>
      </c>
      <c r="I381" s="2" t="s">
        <v>2240</v>
      </c>
      <c r="K381" s="2">
        <v>0</v>
      </c>
      <c r="R381" s="2" t="s">
        <v>2241</v>
      </c>
    </row>
    <row r="382" spans="1:18" ht="75" x14ac:dyDescent="0.25">
      <c r="A382" s="2">
        <v>380</v>
      </c>
      <c r="B382" s="2">
        <v>5</v>
      </c>
      <c r="C382" s="2" t="s">
        <v>492</v>
      </c>
      <c r="D382" s="2">
        <v>150</v>
      </c>
      <c r="E382" s="2" t="s">
        <v>1674</v>
      </c>
      <c r="F382" s="2" t="s">
        <v>1855</v>
      </c>
      <c r="G382" s="2" t="s">
        <v>2230</v>
      </c>
      <c r="H382" s="2" t="s">
        <v>1608</v>
      </c>
      <c r="I382" s="2" t="s">
        <v>1927</v>
      </c>
      <c r="K382" s="2">
        <v>0</v>
      </c>
      <c r="R382" s="2" t="s">
        <v>1948</v>
      </c>
    </row>
    <row r="383" spans="1:18" ht="75" x14ac:dyDescent="0.25">
      <c r="A383" s="2">
        <v>381</v>
      </c>
      <c r="B383" s="2">
        <v>5</v>
      </c>
      <c r="C383" s="2" t="s">
        <v>493</v>
      </c>
      <c r="D383" s="2">
        <v>0.05</v>
      </c>
      <c r="E383" s="2" t="s">
        <v>35</v>
      </c>
      <c r="F383" s="2" t="s">
        <v>1592</v>
      </c>
      <c r="G383" s="2" t="s">
        <v>2230</v>
      </c>
      <c r="H383" s="2" t="s">
        <v>1612</v>
      </c>
      <c r="I383" s="2" t="s">
        <v>2242</v>
      </c>
      <c r="K383" s="2">
        <v>0</v>
      </c>
      <c r="R383" s="2" t="s">
        <v>2126</v>
      </c>
    </row>
    <row r="384" spans="1:18" ht="75" x14ac:dyDescent="0.25">
      <c r="A384" s="2">
        <v>382</v>
      </c>
      <c r="B384" s="2">
        <v>5</v>
      </c>
      <c r="C384" s="2" t="s">
        <v>494</v>
      </c>
      <c r="D384" s="2">
        <v>0.2</v>
      </c>
      <c r="E384" s="2" t="s">
        <v>35</v>
      </c>
      <c r="F384" s="2" t="s">
        <v>1592</v>
      </c>
      <c r="G384" s="2" t="s">
        <v>2230</v>
      </c>
      <c r="H384" s="2" t="s">
        <v>1615</v>
      </c>
      <c r="I384" s="2" t="s">
        <v>2243</v>
      </c>
      <c r="K384" s="2">
        <v>0</v>
      </c>
      <c r="R384" s="2" t="s">
        <v>90</v>
      </c>
    </row>
    <row r="385" spans="1:18" ht="30" x14ac:dyDescent="0.25">
      <c r="A385" s="2">
        <v>383</v>
      </c>
      <c r="B385" s="2">
        <v>5</v>
      </c>
      <c r="C385" s="2" t="s">
        <v>495</v>
      </c>
      <c r="D385" s="2">
        <v>2.5</v>
      </c>
      <c r="E385" s="2" t="s">
        <v>35</v>
      </c>
      <c r="F385" s="2" t="s">
        <v>1658</v>
      </c>
      <c r="G385" s="2" t="s">
        <v>1895</v>
      </c>
      <c r="H385" s="2" t="s">
        <v>1619</v>
      </c>
      <c r="I385" s="2" t="s">
        <v>1942</v>
      </c>
      <c r="K385" s="2">
        <v>0</v>
      </c>
      <c r="R385" s="2" t="s">
        <v>2244</v>
      </c>
    </row>
    <row r="386" spans="1:18" ht="30" x14ac:dyDescent="0.25">
      <c r="A386" s="2">
        <v>384</v>
      </c>
      <c r="B386" s="2">
        <v>5</v>
      </c>
      <c r="C386" s="2" t="s">
        <v>496</v>
      </c>
      <c r="D386" s="2">
        <v>2.5</v>
      </c>
      <c r="E386" s="2" t="s">
        <v>35</v>
      </c>
      <c r="F386" s="2" t="s">
        <v>1658</v>
      </c>
      <c r="G386" s="2" t="s">
        <v>1895</v>
      </c>
      <c r="H386" s="2" t="s">
        <v>1622</v>
      </c>
      <c r="I386" s="2" t="s">
        <v>1873</v>
      </c>
      <c r="K386" s="2">
        <v>0</v>
      </c>
      <c r="R386" s="2" t="s">
        <v>2245</v>
      </c>
    </row>
    <row r="387" spans="1:18" x14ac:dyDescent="0.25">
      <c r="A387" s="2">
        <v>385</v>
      </c>
      <c r="B387" s="2">
        <v>5</v>
      </c>
      <c r="C387" s="2" t="s">
        <v>497</v>
      </c>
      <c r="D387" s="2">
        <v>1</v>
      </c>
      <c r="E387" s="2" t="s">
        <v>35</v>
      </c>
      <c r="F387" s="2" t="s">
        <v>1592</v>
      </c>
      <c r="G387" s="2" t="s">
        <v>2246</v>
      </c>
      <c r="H387" s="2" t="s">
        <v>1625</v>
      </c>
      <c r="I387" s="2" t="s">
        <v>1673</v>
      </c>
      <c r="K387" s="2">
        <v>0</v>
      </c>
      <c r="R387" s="2" t="s">
        <v>2004</v>
      </c>
    </row>
    <row r="388" spans="1:18" ht="45" x14ac:dyDescent="0.25">
      <c r="A388" s="2">
        <v>386</v>
      </c>
      <c r="B388" s="2">
        <v>5</v>
      </c>
      <c r="C388" s="2" t="s">
        <v>498</v>
      </c>
      <c r="D388" s="2">
        <v>700</v>
      </c>
      <c r="E388" s="2" t="s">
        <v>1674</v>
      </c>
      <c r="F388" s="2" t="s">
        <v>2247</v>
      </c>
      <c r="G388" s="2" t="s">
        <v>2248</v>
      </c>
      <c r="H388" s="2" t="s">
        <v>1628</v>
      </c>
      <c r="I388" s="2" t="s">
        <v>2249</v>
      </c>
      <c r="K388" s="2">
        <v>0</v>
      </c>
      <c r="R388" s="2" t="s">
        <v>2250</v>
      </c>
    </row>
    <row r="389" spans="1:18" ht="45" x14ac:dyDescent="0.25">
      <c r="A389" s="2">
        <v>387</v>
      </c>
      <c r="B389" s="2">
        <v>5</v>
      </c>
      <c r="C389" s="2" t="s">
        <v>499</v>
      </c>
      <c r="D389" s="2">
        <v>1</v>
      </c>
      <c r="E389" s="2" t="s">
        <v>35</v>
      </c>
      <c r="F389" s="2" t="s">
        <v>1846</v>
      </c>
      <c r="G389" s="2" t="s">
        <v>2248</v>
      </c>
      <c r="H389" s="2" t="s">
        <v>1632</v>
      </c>
      <c r="I389" s="2" t="s">
        <v>1797</v>
      </c>
      <c r="K389" s="2">
        <v>0</v>
      </c>
      <c r="R389" s="2" t="s">
        <v>1655</v>
      </c>
    </row>
    <row r="390" spans="1:18" ht="45" x14ac:dyDescent="0.25">
      <c r="A390" s="2">
        <v>388</v>
      </c>
      <c r="B390" s="2">
        <v>5</v>
      </c>
      <c r="C390" s="2" t="s">
        <v>499</v>
      </c>
      <c r="D390" s="2">
        <v>1</v>
      </c>
      <c r="E390" s="2" t="s">
        <v>35</v>
      </c>
      <c r="F390" s="2" t="s">
        <v>1846</v>
      </c>
      <c r="G390" s="2" t="s">
        <v>2248</v>
      </c>
      <c r="H390" s="2" t="s">
        <v>1634</v>
      </c>
      <c r="I390" s="2" t="s">
        <v>2138</v>
      </c>
      <c r="K390" s="2">
        <v>0</v>
      </c>
      <c r="R390" s="2" t="s">
        <v>2251</v>
      </c>
    </row>
    <row r="391" spans="1:18" ht="30" x14ac:dyDescent="0.25">
      <c r="A391" s="2">
        <v>389</v>
      </c>
      <c r="B391" s="2">
        <v>5</v>
      </c>
      <c r="C391" s="2" t="s">
        <v>500</v>
      </c>
      <c r="D391" s="2">
        <v>0.25</v>
      </c>
      <c r="E391" s="2" t="s">
        <v>35</v>
      </c>
      <c r="F391" s="2" t="s">
        <v>1592</v>
      </c>
      <c r="G391" s="2" t="s">
        <v>2246</v>
      </c>
      <c r="H391" s="2" t="s">
        <v>1637</v>
      </c>
      <c r="I391" s="2" t="s">
        <v>2252</v>
      </c>
      <c r="K391" s="2">
        <v>0</v>
      </c>
      <c r="R391" s="2" t="s">
        <v>1770</v>
      </c>
    </row>
    <row r="392" spans="1:18" ht="30" x14ac:dyDescent="0.25">
      <c r="A392" s="2">
        <v>390</v>
      </c>
      <c r="B392" s="2">
        <v>5</v>
      </c>
      <c r="C392" s="2" t="s">
        <v>501</v>
      </c>
      <c r="D392" s="2">
        <v>0.75</v>
      </c>
      <c r="E392" s="2" t="s">
        <v>35</v>
      </c>
      <c r="F392" s="2" t="s">
        <v>1592</v>
      </c>
      <c r="G392" s="2" t="s">
        <v>2246</v>
      </c>
      <c r="H392" s="2" t="s">
        <v>1641</v>
      </c>
      <c r="I392" s="2" t="s">
        <v>2253</v>
      </c>
      <c r="K392" s="2">
        <v>0</v>
      </c>
      <c r="R392" s="2" t="s">
        <v>75</v>
      </c>
    </row>
    <row r="393" spans="1:18" ht="30" x14ac:dyDescent="0.25">
      <c r="A393" s="2">
        <v>391</v>
      </c>
      <c r="B393" s="2">
        <v>5</v>
      </c>
      <c r="C393" s="2" t="s">
        <v>502</v>
      </c>
      <c r="D393" s="2">
        <v>2</v>
      </c>
      <c r="E393" s="2" t="s">
        <v>35</v>
      </c>
      <c r="F393" s="2" t="s">
        <v>1592</v>
      </c>
      <c r="G393" s="2" t="s">
        <v>2246</v>
      </c>
      <c r="H393" s="2" t="s">
        <v>1643</v>
      </c>
      <c r="I393" s="2" t="s">
        <v>1857</v>
      </c>
      <c r="K393" s="2">
        <v>0</v>
      </c>
      <c r="R393" s="2" t="s">
        <v>72</v>
      </c>
    </row>
    <row r="394" spans="1:18" ht="30" x14ac:dyDescent="0.25">
      <c r="A394" s="2">
        <v>392</v>
      </c>
      <c r="B394" s="2">
        <v>5</v>
      </c>
      <c r="C394" s="2" t="s">
        <v>503</v>
      </c>
      <c r="D394" s="2">
        <v>40</v>
      </c>
      <c r="E394" s="2" t="s">
        <v>35</v>
      </c>
      <c r="F394" s="2" t="s">
        <v>1592</v>
      </c>
      <c r="G394" s="2" t="s">
        <v>2246</v>
      </c>
      <c r="H394" s="2" t="s">
        <v>1646</v>
      </c>
      <c r="I394" s="2" t="s">
        <v>2131</v>
      </c>
      <c r="K394" s="2">
        <v>0</v>
      </c>
      <c r="R394" s="2" t="s">
        <v>1817</v>
      </c>
    </row>
    <row r="395" spans="1:18" ht="30" x14ac:dyDescent="0.25">
      <c r="A395" s="2">
        <v>393</v>
      </c>
      <c r="B395" s="2">
        <v>5</v>
      </c>
      <c r="C395" s="2" t="s">
        <v>504</v>
      </c>
      <c r="D395" s="2">
        <v>1</v>
      </c>
      <c r="E395" s="2" t="s">
        <v>35</v>
      </c>
      <c r="F395" s="2" t="s">
        <v>1846</v>
      </c>
      <c r="G395" s="2" t="s">
        <v>2254</v>
      </c>
      <c r="H395" s="2" t="s">
        <v>1649</v>
      </c>
      <c r="I395" s="2" t="s">
        <v>2128</v>
      </c>
      <c r="K395" s="2">
        <v>0</v>
      </c>
      <c r="R395" s="2" t="s">
        <v>72</v>
      </c>
    </row>
    <row r="396" spans="1:18" ht="30" x14ac:dyDescent="0.25">
      <c r="A396" s="2">
        <v>394</v>
      </c>
      <c r="B396" s="2">
        <v>5</v>
      </c>
      <c r="C396" s="2" t="s">
        <v>505</v>
      </c>
      <c r="D396" s="2">
        <v>1</v>
      </c>
      <c r="E396" s="2" t="s">
        <v>35</v>
      </c>
      <c r="F396" s="2" t="s">
        <v>1846</v>
      </c>
      <c r="G396" s="2" t="s">
        <v>2254</v>
      </c>
      <c r="H396" s="2" t="s">
        <v>1653</v>
      </c>
      <c r="I396" s="2" t="s">
        <v>1954</v>
      </c>
      <c r="K396" s="2">
        <v>0</v>
      </c>
      <c r="R396" s="2" t="s">
        <v>76</v>
      </c>
    </row>
    <row r="397" spans="1:18" ht="30" x14ac:dyDescent="0.25">
      <c r="A397" s="2">
        <v>395</v>
      </c>
      <c r="B397" s="2">
        <v>5</v>
      </c>
      <c r="C397" s="2" t="s">
        <v>506</v>
      </c>
      <c r="D397" s="2">
        <v>1</v>
      </c>
      <c r="E397" s="2" t="s">
        <v>35</v>
      </c>
      <c r="F397" s="2" t="s">
        <v>1846</v>
      </c>
      <c r="G397" s="2" t="s">
        <v>2254</v>
      </c>
      <c r="H397" s="2" t="s">
        <v>1656</v>
      </c>
      <c r="I397" s="2" t="s">
        <v>1609</v>
      </c>
      <c r="K397" s="2">
        <v>0</v>
      </c>
      <c r="R397" s="2" t="s">
        <v>91</v>
      </c>
    </row>
    <row r="398" spans="1:18" ht="45" x14ac:dyDescent="0.25">
      <c r="A398" s="2">
        <v>396</v>
      </c>
      <c r="B398" s="2">
        <v>5</v>
      </c>
      <c r="C398" s="2" t="s">
        <v>507</v>
      </c>
      <c r="D398" s="2">
        <v>2.5</v>
      </c>
      <c r="E398" s="2" t="s">
        <v>35</v>
      </c>
      <c r="F398" s="2" t="s">
        <v>1592</v>
      </c>
      <c r="G398" s="2" t="s">
        <v>2255</v>
      </c>
      <c r="H398" s="2" t="s">
        <v>1660</v>
      </c>
      <c r="I398" s="2" t="s">
        <v>1717</v>
      </c>
      <c r="K398" s="2">
        <v>0</v>
      </c>
      <c r="R398" s="2" t="s">
        <v>75</v>
      </c>
    </row>
    <row r="399" spans="1:18" ht="30" x14ac:dyDescent="0.25">
      <c r="A399" s="2">
        <v>397</v>
      </c>
      <c r="B399" s="2">
        <v>5</v>
      </c>
      <c r="C399" s="2" t="s">
        <v>508</v>
      </c>
      <c r="D399" s="2">
        <v>1</v>
      </c>
      <c r="E399" s="2" t="s">
        <v>35</v>
      </c>
      <c r="F399" s="2" t="s">
        <v>1846</v>
      </c>
      <c r="G399" s="2" t="s">
        <v>2008</v>
      </c>
      <c r="H399" s="2" t="s">
        <v>1663</v>
      </c>
      <c r="I399" s="2" t="s">
        <v>1716</v>
      </c>
      <c r="K399" s="2">
        <v>0</v>
      </c>
      <c r="R399" s="2" t="s">
        <v>72</v>
      </c>
    </row>
    <row r="400" spans="1:18" ht="30" x14ac:dyDescent="0.25">
      <c r="A400" s="2">
        <v>398</v>
      </c>
      <c r="B400" s="2">
        <v>5</v>
      </c>
      <c r="C400" s="2" t="s">
        <v>509</v>
      </c>
      <c r="D400" s="2">
        <v>1.5</v>
      </c>
      <c r="E400" s="2" t="s">
        <v>35</v>
      </c>
      <c r="F400" s="2" t="s">
        <v>1592</v>
      </c>
      <c r="G400" s="2" t="s">
        <v>2256</v>
      </c>
      <c r="H400" s="2" t="s">
        <v>1668</v>
      </c>
      <c r="I400" s="2" t="s">
        <v>2257</v>
      </c>
      <c r="K400" s="2">
        <v>0</v>
      </c>
      <c r="R400" s="2" t="s">
        <v>72</v>
      </c>
    </row>
    <row r="401" spans="1:18" ht="30" x14ac:dyDescent="0.25">
      <c r="A401" s="2">
        <v>399</v>
      </c>
      <c r="B401" s="2">
        <v>5</v>
      </c>
      <c r="C401" s="2" t="s">
        <v>510</v>
      </c>
      <c r="D401" s="2">
        <v>5</v>
      </c>
      <c r="E401" s="2" t="s">
        <v>35</v>
      </c>
      <c r="F401" s="2" t="s">
        <v>1666</v>
      </c>
      <c r="G401" s="2" t="s">
        <v>2258</v>
      </c>
      <c r="H401" s="2" t="s">
        <v>1670</v>
      </c>
      <c r="I401" s="2" t="s">
        <v>2259</v>
      </c>
      <c r="K401" s="2">
        <v>0</v>
      </c>
      <c r="R401" s="2" t="s">
        <v>72</v>
      </c>
    </row>
    <row r="402" spans="1:18" ht="30" x14ac:dyDescent="0.25">
      <c r="A402" s="2">
        <v>400</v>
      </c>
      <c r="B402" s="2">
        <v>5</v>
      </c>
      <c r="C402" s="2" t="s">
        <v>511</v>
      </c>
      <c r="D402" s="2">
        <v>5</v>
      </c>
      <c r="E402" s="2" t="s">
        <v>35</v>
      </c>
      <c r="F402" s="2" t="s">
        <v>1666</v>
      </c>
      <c r="G402" s="2" t="s">
        <v>2258</v>
      </c>
      <c r="H402" s="2" t="s">
        <v>1672</v>
      </c>
      <c r="I402" s="2" t="s">
        <v>2062</v>
      </c>
      <c r="K402" s="2">
        <v>0</v>
      </c>
      <c r="R402" s="2" t="s">
        <v>72</v>
      </c>
    </row>
    <row r="403" spans="1:18" x14ac:dyDescent="0.25">
      <c r="A403" s="2">
        <v>401</v>
      </c>
      <c r="B403" s="2">
        <v>5</v>
      </c>
      <c r="C403" s="2" t="s">
        <v>512</v>
      </c>
      <c r="D403" s="2">
        <v>2</v>
      </c>
      <c r="E403" s="2" t="s">
        <v>35</v>
      </c>
      <c r="F403" s="2" t="s">
        <v>1905</v>
      </c>
      <c r="G403" s="2" t="s">
        <v>2258</v>
      </c>
      <c r="K403" s="2">
        <v>0</v>
      </c>
      <c r="R403" s="2" t="s">
        <v>1594</v>
      </c>
    </row>
    <row r="404" spans="1:18" x14ac:dyDescent="0.25">
      <c r="A404" s="2">
        <v>402</v>
      </c>
      <c r="B404" s="2">
        <v>5</v>
      </c>
      <c r="C404" s="2" t="s">
        <v>513</v>
      </c>
      <c r="D404" s="2">
        <v>4</v>
      </c>
      <c r="E404" s="2" t="s">
        <v>35</v>
      </c>
      <c r="F404" s="2" t="s">
        <v>1905</v>
      </c>
      <c r="G404" s="2" t="s">
        <v>2258</v>
      </c>
      <c r="H404" s="2" t="s">
        <v>1595</v>
      </c>
      <c r="I404" s="2" t="s">
        <v>1929</v>
      </c>
      <c r="K404" s="2">
        <v>0</v>
      </c>
      <c r="R404" s="2" t="s">
        <v>2260</v>
      </c>
    </row>
    <row r="405" spans="1:18" x14ac:dyDescent="0.25">
      <c r="A405" s="2">
        <v>403</v>
      </c>
      <c r="B405" s="2">
        <v>5</v>
      </c>
      <c r="C405" s="2" t="s">
        <v>514</v>
      </c>
      <c r="D405" s="2">
        <v>2</v>
      </c>
      <c r="E405" s="2" t="s">
        <v>35</v>
      </c>
      <c r="F405" s="2" t="s">
        <v>1592</v>
      </c>
      <c r="G405" s="2" t="s">
        <v>2258</v>
      </c>
      <c r="H405" s="2" t="s">
        <v>1600</v>
      </c>
      <c r="I405" s="2" t="s">
        <v>1898</v>
      </c>
      <c r="K405" s="2">
        <v>0</v>
      </c>
      <c r="R405" s="2" t="s">
        <v>1722</v>
      </c>
    </row>
    <row r="406" spans="1:18" x14ac:dyDescent="0.25">
      <c r="A406" s="2">
        <v>404</v>
      </c>
      <c r="B406" s="2">
        <v>5</v>
      </c>
      <c r="C406" s="2" t="s">
        <v>515</v>
      </c>
      <c r="D406" s="2">
        <v>2.5</v>
      </c>
      <c r="E406" s="2" t="s">
        <v>35</v>
      </c>
      <c r="F406" s="2" t="s">
        <v>1592</v>
      </c>
      <c r="G406" s="2" t="s">
        <v>2258</v>
      </c>
      <c r="H406" s="2" t="s">
        <v>1604</v>
      </c>
      <c r="I406" s="2" t="s">
        <v>1957</v>
      </c>
      <c r="K406" s="2">
        <v>0</v>
      </c>
      <c r="R406" s="2" t="s">
        <v>2059</v>
      </c>
    </row>
    <row r="407" spans="1:18" x14ac:dyDescent="0.25">
      <c r="A407" s="2">
        <v>405</v>
      </c>
      <c r="B407" s="2">
        <v>5</v>
      </c>
      <c r="C407" s="2" t="s">
        <v>516</v>
      </c>
      <c r="D407" s="2">
        <v>5</v>
      </c>
      <c r="E407" s="2" t="s">
        <v>35</v>
      </c>
      <c r="F407" s="2" t="s">
        <v>1592</v>
      </c>
      <c r="G407" s="2" t="s">
        <v>2258</v>
      </c>
      <c r="H407" s="2" t="s">
        <v>1608</v>
      </c>
      <c r="I407" s="2" t="s">
        <v>1865</v>
      </c>
      <c r="K407" s="2">
        <v>0</v>
      </c>
      <c r="R407" s="2" t="s">
        <v>1802</v>
      </c>
    </row>
    <row r="408" spans="1:18" ht="30" x14ac:dyDescent="0.25">
      <c r="A408" s="2">
        <v>406</v>
      </c>
      <c r="B408" s="2">
        <v>5</v>
      </c>
      <c r="C408" s="2" t="s">
        <v>517</v>
      </c>
      <c r="D408" s="2">
        <v>100</v>
      </c>
      <c r="E408" s="2" t="s">
        <v>35</v>
      </c>
      <c r="F408" s="2" t="s">
        <v>1592</v>
      </c>
      <c r="G408" s="2" t="s">
        <v>2261</v>
      </c>
      <c r="H408" s="2" t="s">
        <v>1612</v>
      </c>
      <c r="I408" s="2" t="s">
        <v>1816</v>
      </c>
      <c r="K408" s="2">
        <v>0</v>
      </c>
      <c r="R408" s="2" t="s">
        <v>2262</v>
      </c>
    </row>
    <row r="409" spans="1:18" ht="30" x14ac:dyDescent="0.25">
      <c r="A409" s="2">
        <v>407</v>
      </c>
      <c r="B409" s="2">
        <v>5</v>
      </c>
      <c r="C409" s="2" t="s">
        <v>518</v>
      </c>
      <c r="D409" s="2">
        <v>25</v>
      </c>
      <c r="E409" s="2" t="s">
        <v>35</v>
      </c>
      <c r="F409" s="2" t="s">
        <v>1666</v>
      </c>
      <c r="G409" s="2" t="s">
        <v>2263</v>
      </c>
      <c r="H409" s="2" t="s">
        <v>1615</v>
      </c>
      <c r="I409" s="2" t="s">
        <v>2111</v>
      </c>
      <c r="K409" s="2">
        <v>0</v>
      </c>
      <c r="R409" s="2" t="s">
        <v>2264</v>
      </c>
    </row>
    <row r="410" spans="1:18" ht="30" x14ac:dyDescent="0.25">
      <c r="A410" s="2">
        <v>408</v>
      </c>
      <c r="B410" s="2">
        <v>5</v>
      </c>
      <c r="C410" s="2" t="s">
        <v>519</v>
      </c>
      <c r="D410" s="2">
        <v>25</v>
      </c>
      <c r="E410" s="2" t="s">
        <v>35</v>
      </c>
      <c r="F410" s="2" t="s">
        <v>1592</v>
      </c>
      <c r="G410" s="2" t="s">
        <v>2263</v>
      </c>
      <c r="H410" s="2" t="s">
        <v>1619</v>
      </c>
      <c r="I410" s="2" t="s">
        <v>1801</v>
      </c>
      <c r="K410" s="2">
        <v>0</v>
      </c>
      <c r="R410" s="2" t="s">
        <v>2265</v>
      </c>
    </row>
    <row r="411" spans="1:18" ht="30" x14ac:dyDescent="0.25">
      <c r="A411" s="2">
        <v>409</v>
      </c>
      <c r="B411" s="2">
        <v>5</v>
      </c>
      <c r="C411" s="2" t="s">
        <v>520</v>
      </c>
      <c r="D411" s="2">
        <v>50</v>
      </c>
      <c r="E411" s="2" t="s">
        <v>35</v>
      </c>
      <c r="F411" s="2" t="s">
        <v>1592</v>
      </c>
      <c r="G411" s="2" t="s">
        <v>2263</v>
      </c>
      <c r="H411" s="2" t="s">
        <v>1622</v>
      </c>
      <c r="I411" s="2" t="s">
        <v>1654</v>
      </c>
      <c r="K411" s="2">
        <v>0</v>
      </c>
      <c r="R411" s="2" t="s">
        <v>2266</v>
      </c>
    </row>
    <row r="412" spans="1:18" ht="30" x14ac:dyDescent="0.25">
      <c r="A412" s="2">
        <v>410</v>
      </c>
      <c r="B412" s="2">
        <v>5</v>
      </c>
      <c r="C412" s="2" t="s">
        <v>521</v>
      </c>
      <c r="D412" s="2">
        <v>12.5</v>
      </c>
      <c r="E412" s="2" t="s">
        <v>35</v>
      </c>
      <c r="F412" s="2" t="s">
        <v>1592</v>
      </c>
      <c r="G412" s="2" t="s">
        <v>2263</v>
      </c>
      <c r="H412" s="2" t="s">
        <v>1625</v>
      </c>
      <c r="I412" s="2" t="s">
        <v>2074</v>
      </c>
      <c r="K412" s="2">
        <v>0</v>
      </c>
      <c r="R412" s="2" t="s">
        <v>1606</v>
      </c>
    </row>
    <row r="413" spans="1:18" ht="45" x14ac:dyDescent="0.25">
      <c r="A413" s="2">
        <v>411</v>
      </c>
      <c r="B413" s="2">
        <v>5</v>
      </c>
      <c r="C413" s="2" t="s">
        <v>522</v>
      </c>
      <c r="D413" s="2">
        <v>75</v>
      </c>
      <c r="E413" s="2" t="s">
        <v>35</v>
      </c>
      <c r="F413" s="2" t="s">
        <v>1592</v>
      </c>
      <c r="G413" s="2" t="s">
        <v>2263</v>
      </c>
      <c r="H413" s="2" t="s">
        <v>1628</v>
      </c>
      <c r="I413" s="2" t="s">
        <v>2267</v>
      </c>
      <c r="K413" s="2">
        <v>0</v>
      </c>
      <c r="R413" s="2" t="s">
        <v>2268</v>
      </c>
    </row>
    <row r="414" spans="1:18" ht="45" x14ac:dyDescent="0.25">
      <c r="A414" s="2">
        <v>412</v>
      </c>
      <c r="B414" s="2">
        <v>5</v>
      </c>
      <c r="C414" s="2" t="s">
        <v>523</v>
      </c>
      <c r="D414" s="2">
        <v>100</v>
      </c>
      <c r="E414" s="2" t="s">
        <v>35</v>
      </c>
      <c r="F414" s="2" t="s">
        <v>1592</v>
      </c>
      <c r="G414" s="2" t="s">
        <v>2263</v>
      </c>
      <c r="H414" s="2" t="s">
        <v>1632</v>
      </c>
      <c r="I414" s="2" t="s">
        <v>2012</v>
      </c>
      <c r="K414" s="2">
        <v>0</v>
      </c>
      <c r="R414" s="2" t="s">
        <v>2077</v>
      </c>
    </row>
    <row r="415" spans="1:18" x14ac:dyDescent="0.25">
      <c r="A415" s="2">
        <v>413</v>
      </c>
      <c r="B415" s="2">
        <v>5</v>
      </c>
      <c r="C415" s="2" t="s">
        <v>524</v>
      </c>
      <c r="D415" s="2">
        <v>12.5</v>
      </c>
      <c r="E415" s="2" t="s">
        <v>35</v>
      </c>
      <c r="F415" s="2" t="s">
        <v>1905</v>
      </c>
      <c r="G415" s="2" t="s">
        <v>2263</v>
      </c>
      <c r="H415" s="2" t="s">
        <v>1634</v>
      </c>
      <c r="I415" s="2" t="s">
        <v>2269</v>
      </c>
      <c r="K415" s="2">
        <v>0</v>
      </c>
      <c r="R415" s="2" t="s">
        <v>2270</v>
      </c>
    </row>
    <row r="416" spans="1:18" x14ac:dyDescent="0.25">
      <c r="A416" s="2">
        <v>414</v>
      </c>
      <c r="B416" s="2">
        <v>5</v>
      </c>
      <c r="C416" s="2" t="s">
        <v>525</v>
      </c>
      <c r="D416" s="2">
        <v>25</v>
      </c>
      <c r="E416" s="2" t="s">
        <v>35</v>
      </c>
      <c r="F416" s="2" t="s">
        <v>1905</v>
      </c>
      <c r="G416" s="2" t="s">
        <v>2263</v>
      </c>
      <c r="H416" s="2" t="s">
        <v>1637</v>
      </c>
      <c r="I416" s="2" t="s">
        <v>1596</v>
      </c>
      <c r="K416" s="2">
        <v>0</v>
      </c>
      <c r="R416" s="2" t="s">
        <v>2271</v>
      </c>
    </row>
    <row r="417" spans="1:18" x14ac:dyDescent="0.25">
      <c r="A417" s="2">
        <v>415</v>
      </c>
      <c r="B417" s="2">
        <v>5</v>
      </c>
      <c r="C417" s="2" t="s">
        <v>526</v>
      </c>
      <c r="D417" s="2">
        <v>50</v>
      </c>
      <c r="E417" s="2" t="s">
        <v>35</v>
      </c>
      <c r="F417" s="2" t="s">
        <v>1905</v>
      </c>
      <c r="G417" s="2" t="s">
        <v>2263</v>
      </c>
      <c r="H417" s="2" t="s">
        <v>1641</v>
      </c>
      <c r="I417" s="2" t="s">
        <v>1736</v>
      </c>
      <c r="K417" s="2">
        <v>0</v>
      </c>
      <c r="R417" s="2" t="s">
        <v>2272</v>
      </c>
    </row>
    <row r="418" spans="1:18" x14ac:dyDescent="0.25">
      <c r="A418" s="2">
        <v>416</v>
      </c>
      <c r="B418" s="2">
        <v>5</v>
      </c>
      <c r="C418" s="2" t="s">
        <v>527</v>
      </c>
      <c r="D418" s="2">
        <v>100</v>
      </c>
      <c r="E418" s="2" t="s">
        <v>35</v>
      </c>
      <c r="F418" s="2" t="s">
        <v>1905</v>
      </c>
      <c r="G418" s="2" t="s">
        <v>2263</v>
      </c>
      <c r="H418" s="2" t="s">
        <v>1643</v>
      </c>
      <c r="I418" s="2" t="s">
        <v>2273</v>
      </c>
      <c r="K418" s="2">
        <v>0</v>
      </c>
      <c r="R418" s="2" t="s">
        <v>2274</v>
      </c>
    </row>
    <row r="419" spans="1:18" ht="45" x14ac:dyDescent="0.25">
      <c r="A419" s="2">
        <v>417</v>
      </c>
      <c r="B419" s="2">
        <v>5</v>
      </c>
      <c r="C419" s="2" t="s">
        <v>528</v>
      </c>
      <c r="D419" s="2">
        <v>125</v>
      </c>
      <c r="E419" s="2" t="s">
        <v>35</v>
      </c>
      <c r="F419" s="2" t="s">
        <v>1592</v>
      </c>
      <c r="G419" s="2" t="s">
        <v>1593</v>
      </c>
      <c r="H419" s="2" t="s">
        <v>1646</v>
      </c>
      <c r="I419" s="2" t="s">
        <v>2100</v>
      </c>
      <c r="K419" s="2">
        <v>0</v>
      </c>
      <c r="R419" s="2" t="s">
        <v>2275</v>
      </c>
    </row>
    <row r="420" spans="1:18" ht="45" x14ac:dyDescent="0.25">
      <c r="A420" s="2">
        <v>418</v>
      </c>
      <c r="B420" s="2">
        <v>5</v>
      </c>
      <c r="C420" s="2" t="s">
        <v>529</v>
      </c>
      <c r="D420" s="2">
        <v>250</v>
      </c>
      <c r="E420" s="2" t="s">
        <v>35</v>
      </c>
      <c r="F420" s="2" t="s">
        <v>1592</v>
      </c>
      <c r="G420" s="2" t="s">
        <v>1593</v>
      </c>
      <c r="H420" s="2" t="s">
        <v>1649</v>
      </c>
      <c r="I420" s="2" t="s">
        <v>1769</v>
      </c>
      <c r="K420" s="2">
        <v>0</v>
      </c>
      <c r="R420" s="2" t="s">
        <v>2276</v>
      </c>
    </row>
    <row r="421" spans="1:18" ht="45" x14ac:dyDescent="0.25">
      <c r="A421" s="2">
        <v>419</v>
      </c>
      <c r="B421" s="2">
        <v>5</v>
      </c>
      <c r="C421" s="2" t="s">
        <v>530</v>
      </c>
      <c r="D421" s="2">
        <v>400</v>
      </c>
      <c r="E421" s="2" t="s">
        <v>35</v>
      </c>
      <c r="F421" s="2" t="s">
        <v>1592</v>
      </c>
      <c r="G421" s="2" t="s">
        <v>1593</v>
      </c>
      <c r="H421" s="2" t="s">
        <v>1653</v>
      </c>
      <c r="I421" s="2" t="s">
        <v>2277</v>
      </c>
      <c r="K421" s="2">
        <v>0</v>
      </c>
      <c r="R421" s="2" t="s">
        <v>2278</v>
      </c>
    </row>
    <row r="422" spans="1:18" ht="45" x14ac:dyDescent="0.25">
      <c r="A422" s="2">
        <v>420</v>
      </c>
      <c r="B422" s="2">
        <v>5</v>
      </c>
      <c r="C422" s="2" t="s">
        <v>531</v>
      </c>
      <c r="D422" s="2">
        <v>0.05</v>
      </c>
      <c r="E422" s="2" t="s">
        <v>35</v>
      </c>
      <c r="F422" s="2" t="s">
        <v>1592</v>
      </c>
      <c r="G422" s="2" t="s">
        <v>2279</v>
      </c>
      <c r="H422" s="2" t="s">
        <v>1656</v>
      </c>
      <c r="I422" s="2" t="s">
        <v>1714</v>
      </c>
      <c r="K422" s="2">
        <v>0</v>
      </c>
      <c r="R422" s="2" t="s">
        <v>72</v>
      </c>
    </row>
    <row r="423" spans="1:18" ht="45" x14ac:dyDescent="0.25">
      <c r="A423" s="2">
        <v>421</v>
      </c>
      <c r="B423" s="2">
        <v>5</v>
      </c>
      <c r="C423" s="2" t="s">
        <v>532</v>
      </c>
      <c r="D423" s="2">
        <v>0.25</v>
      </c>
      <c r="E423" s="2" t="s">
        <v>35</v>
      </c>
      <c r="F423" s="2" t="s">
        <v>1603</v>
      </c>
      <c r="G423" s="2" t="s">
        <v>2279</v>
      </c>
      <c r="H423" s="2" t="s">
        <v>1660</v>
      </c>
      <c r="I423" s="2" t="s">
        <v>2280</v>
      </c>
      <c r="K423" s="2">
        <v>0</v>
      </c>
      <c r="R423" s="2" t="s">
        <v>1858</v>
      </c>
    </row>
    <row r="424" spans="1:18" ht="45" x14ac:dyDescent="0.25">
      <c r="A424" s="2">
        <v>422</v>
      </c>
      <c r="B424" s="2">
        <v>5</v>
      </c>
      <c r="C424" s="2" t="s">
        <v>533</v>
      </c>
      <c r="D424" s="2">
        <v>0.125</v>
      </c>
      <c r="E424" s="2" t="s">
        <v>35</v>
      </c>
      <c r="F424" s="2" t="s">
        <v>1592</v>
      </c>
      <c r="G424" s="2" t="s">
        <v>2279</v>
      </c>
      <c r="H424" s="2" t="s">
        <v>1663</v>
      </c>
      <c r="I424" s="2" t="s">
        <v>2280</v>
      </c>
      <c r="K424" s="2">
        <v>0</v>
      </c>
      <c r="R424" s="2" t="s">
        <v>1594</v>
      </c>
    </row>
    <row r="425" spans="1:18" ht="45" x14ac:dyDescent="0.25">
      <c r="A425" s="2">
        <v>423</v>
      </c>
      <c r="B425" s="2">
        <v>5</v>
      </c>
      <c r="C425" s="2" t="s">
        <v>534</v>
      </c>
      <c r="D425" s="2">
        <v>0.25</v>
      </c>
      <c r="E425" s="2" t="s">
        <v>35</v>
      </c>
      <c r="F425" s="2" t="s">
        <v>1592</v>
      </c>
      <c r="G425" s="2" t="s">
        <v>2279</v>
      </c>
      <c r="H425" s="2" t="s">
        <v>1668</v>
      </c>
      <c r="I425" s="2" t="s">
        <v>2281</v>
      </c>
      <c r="K425" s="2">
        <v>0</v>
      </c>
      <c r="R425" s="2" t="s">
        <v>1860</v>
      </c>
    </row>
    <row r="426" spans="1:18" ht="45" x14ac:dyDescent="0.25">
      <c r="A426" s="2">
        <v>424</v>
      </c>
      <c r="B426" s="2">
        <v>5</v>
      </c>
      <c r="C426" s="2" t="s">
        <v>535</v>
      </c>
      <c r="D426" s="2">
        <v>62.5</v>
      </c>
      <c r="E426" s="2" t="s">
        <v>1674</v>
      </c>
      <c r="F426" s="2" t="s">
        <v>1592</v>
      </c>
      <c r="G426" s="2" t="s">
        <v>2279</v>
      </c>
      <c r="H426" s="2" t="s">
        <v>1670</v>
      </c>
      <c r="I426" s="2" t="s">
        <v>2282</v>
      </c>
      <c r="K426" s="2">
        <v>0</v>
      </c>
      <c r="R426" s="2" t="s">
        <v>2283</v>
      </c>
    </row>
    <row r="427" spans="1:18" ht="30" x14ac:dyDescent="0.25">
      <c r="A427" s="2">
        <v>425</v>
      </c>
      <c r="B427" s="2">
        <v>5</v>
      </c>
      <c r="C427" s="2" t="s">
        <v>536</v>
      </c>
      <c r="D427" s="2">
        <v>500</v>
      </c>
      <c r="E427" s="2" t="s">
        <v>35</v>
      </c>
      <c r="F427" s="2" t="s">
        <v>1658</v>
      </c>
      <c r="G427" s="2" t="s">
        <v>2284</v>
      </c>
      <c r="H427" s="2" t="s">
        <v>1672</v>
      </c>
      <c r="I427" s="2" t="s">
        <v>1755</v>
      </c>
      <c r="K427" s="2">
        <v>0</v>
      </c>
      <c r="R427" s="2" t="s">
        <v>1724</v>
      </c>
    </row>
    <row r="428" spans="1:18" ht="30" x14ac:dyDescent="0.25">
      <c r="A428" s="2">
        <v>426</v>
      </c>
      <c r="B428" s="2">
        <v>5</v>
      </c>
      <c r="C428" s="2" t="s">
        <v>537</v>
      </c>
      <c r="D428" s="2">
        <v>1</v>
      </c>
      <c r="E428" s="2" t="s">
        <v>35</v>
      </c>
      <c r="F428" s="2" t="s">
        <v>1592</v>
      </c>
      <c r="G428" s="2" t="s">
        <v>2285</v>
      </c>
      <c r="K428" s="2">
        <v>0</v>
      </c>
      <c r="R428" s="2" t="s">
        <v>1594</v>
      </c>
    </row>
    <row r="429" spans="1:18" ht="45" x14ac:dyDescent="0.25">
      <c r="A429" s="2">
        <v>427</v>
      </c>
      <c r="B429" s="2">
        <v>5</v>
      </c>
      <c r="C429" s="2" t="s">
        <v>538</v>
      </c>
      <c r="D429" s="2">
        <v>12.5</v>
      </c>
      <c r="E429" s="2" t="s">
        <v>35</v>
      </c>
      <c r="F429" s="2" t="s">
        <v>1603</v>
      </c>
      <c r="G429" s="2" t="s">
        <v>2286</v>
      </c>
      <c r="H429" s="2" t="s">
        <v>1595</v>
      </c>
      <c r="I429" s="2" t="s">
        <v>2287</v>
      </c>
      <c r="K429" s="2">
        <v>0</v>
      </c>
      <c r="R429" s="2" t="s">
        <v>1988</v>
      </c>
    </row>
    <row r="430" spans="1:18" ht="30" x14ac:dyDescent="0.25">
      <c r="A430" s="2">
        <v>428</v>
      </c>
      <c r="B430" s="2">
        <v>5</v>
      </c>
      <c r="C430" s="2" t="s">
        <v>539</v>
      </c>
      <c r="D430" s="2">
        <v>5</v>
      </c>
      <c r="E430" s="2" t="s">
        <v>35</v>
      </c>
      <c r="F430" s="2" t="s">
        <v>1603</v>
      </c>
      <c r="G430" s="2" t="s">
        <v>2286</v>
      </c>
      <c r="H430" s="2" t="s">
        <v>1600</v>
      </c>
      <c r="I430" s="2" t="s">
        <v>1704</v>
      </c>
      <c r="K430" s="2">
        <v>0</v>
      </c>
      <c r="R430" s="2" t="s">
        <v>1688</v>
      </c>
    </row>
    <row r="431" spans="1:18" ht="45" x14ac:dyDescent="0.25">
      <c r="A431" s="2">
        <v>429</v>
      </c>
      <c r="B431" s="2">
        <v>5</v>
      </c>
      <c r="C431" s="2" t="s">
        <v>540</v>
      </c>
      <c r="D431" s="2">
        <v>20</v>
      </c>
      <c r="E431" s="2" t="s">
        <v>35</v>
      </c>
      <c r="F431" s="2" t="s">
        <v>1603</v>
      </c>
      <c r="G431" s="2" t="s">
        <v>2288</v>
      </c>
      <c r="H431" s="2" t="s">
        <v>1604</v>
      </c>
      <c r="I431" s="2" t="s">
        <v>2145</v>
      </c>
      <c r="K431" s="2">
        <v>0</v>
      </c>
      <c r="R431" s="2" t="s">
        <v>2289</v>
      </c>
    </row>
    <row r="432" spans="1:18" ht="30" x14ac:dyDescent="0.25">
      <c r="A432" s="2">
        <v>430</v>
      </c>
      <c r="B432" s="2">
        <v>5</v>
      </c>
      <c r="C432" s="2" t="s">
        <v>541</v>
      </c>
      <c r="D432" s="2">
        <v>12</v>
      </c>
      <c r="E432" s="2" t="s">
        <v>35</v>
      </c>
      <c r="F432" s="2" t="s">
        <v>1905</v>
      </c>
      <c r="G432" s="2" t="s">
        <v>1904</v>
      </c>
      <c r="H432" s="2" t="s">
        <v>1608</v>
      </c>
      <c r="I432" s="2" t="s">
        <v>2014</v>
      </c>
      <c r="K432" s="2">
        <v>0</v>
      </c>
      <c r="R432" s="2" t="s">
        <v>2289</v>
      </c>
    </row>
    <row r="433" spans="1:18" ht="30" x14ac:dyDescent="0.25">
      <c r="A433" s="2">
        <v>431</v>
      </c>
      <c r="B433" s="2">
        <v>5</v>
      </c>
      <c r="C433" s="2" t="s">
        <v>542</v>
      </c>
      <c r="D433" s="2">
        <v>1</v>
      </c>
      <c r="E433" s="2" t="s">
        <v>35</v>
      </c>
      <c r="F433" s="2" t="s">
        <v>1592</v>
      </c>
      <c r="G433" s="2" t="s">
        <v>2290</v>
      </c>
      <c r="H433" s="2" t="s">
        <v>1612</v>
      </c>
      <c r="I433" s="2" t="s">
        <v>1896</v>
      </c>
      <c r="K433" s="2">
        <v>0</v>
      </c>
      <c r="R433" s="2" t="s">
        <v>1849</v>
      </c>
    </row>
    <row r="434" spans="1:18" ht="30" x14ac:dyDescent="0.25">
      <c r="A434" s="2">
        <v>432</v>
      </c>
      <c r="B434" s="2">
        <v>5</v>
      </c>
      <c r="C434" s="2" t="s">
        <v>543</v>
      </c>
      <c r="D434" s="2">
        <v>10</v>
      </c>
      <c r="E434" s="2" t="s">
        <v>35</v>
      </c>
      <c r="F434" s="2" t="s">
        <v>1592</v>
      </c>
      <c r="G434" s="2" t="s">
        <v>2290</v>
      </c>
      <c r="H434" s="2" t="s">
        <v>1615</v>
      </c>
      <c r="I434" s="2" t="s">
        <v>2014</v>
      </c>
      <c r="K434" s="2">
        <v>0</v>
      </c>
      <c r="R434" s="2" t="s">
        <v>1597</v>
      </c>
    </row>
    <row r="435" spans="1:18" ht="45" x14ac:dyDescent="0.25">
      <c r="A435" s="2">
        <v>433</v>
      </c>
      <c r="B435" s="2">
        <v>5</v>
      </c>
      <c r="C435" s="2" t="s">
        <v>544</v>
      </c>
      <c r="D435" s="2">
        <v>40</v>
      </c>
      <c r="E435" s="2" t="s">
        <v>35</v>
      </c>
      <c r="F435" s="2" t="s">
        <v>1603</v>
      </c>
      <c r="G435" s="2" t="s">
        <v>2291</v>
      </c>
      <c r="H435" s="2" t="s">
        <v>1619</v>
      </c>
      <c r="I435" s="2" t="s">
        <v>2106</v>
      </c>
      <c r="K435" s="2">
        <v>0</v>
      </c>
      <c r="R435" s="2" t="s">
        <v>2107</v>
      </c>
    </row>
    <row r="436" spans="1:18" ht="30" x14ac:dyDescent="0.25">
      <c r="A436" s="2">
        <v>434</v>
      </c>
      <c r="B436" s="2">
        <v>5</v>
      </c>
      <c r="C436" s="2" t="s">
        <v>545</v>
      </c>
      <c r="D436" s="2">
        <v>1</v>
      </c>
      <c r="E436" s="2" t="s">
        <v>35</v>
      </c>
      <c r="F436" s="2" t="s">
        <v>1631</v>
      </c>
      <c r="G436" s="2" t="s">
        <v>2292</v>
      </c>
      <c r="H436" s="2" t="s">
        <v>1622</v>
      </c>
      <c r="I436" s="2" t="s">
        <v>1944</v>
      </c>
      <c r="K436" s="2">
        <v>0</v>
      </c>
      <c r="R436" s="2" t="s">
        <v>1955</v>
      </c>
    </row>
    <row r="437" spans="1:18" ht="30" x14ac:dyDescent="0.25">
      <c r="A437" s="2">
        <v>435</v>
      </c>
      <c r="B437" s="2">
        <v>5</v>
      </c>
      <c r="C437" s="2" t="s">
        <v>546</v>
      </c>
      <c r="D437" s="2">
        <v>20</v>
      </c>
      <c r="E437" s="2" t="s">
        <v>35</v>
      </c>
      <c r="F437" s="2" t="s">
        <v>1846</v>
      </c>
      <c r="G437" s="2" t="s">
        <v>1899</v>
      </c>
      <c r="H437" s="2" t="s">
        <v>1625</v>
      </c>
      <c r="I437" s="2" t="s">
        <v>1767</v>
      </c>
      <c r="K437" s="2">
        <v>0</v>
      </c>
      <c r="R437" s="2" t="s">
        <v>2109</v>
      </c>
    </row>
    <row r="438" spans="1:18" ht="30" x14ac:dyDescent="0.25">
      <c r="A438" s="2">
        <v>436</v>
      </c>
      <c r="B438" s="2">
        <v>5</v>
      </c>
      <c r="C438" s="2" t="s">
        <v>547</v>
      </c>
      <c r="D438" s="2">
        <v>2</v>
      </c>
      <c r="E438" s="2" t="s">
        <v>35</v>
      </c>
      <c r="F438" s="2" t="s">
        <v>1603</v>
      </c>
      <c r="G438" s="2" t="s">
        <v>2293</v>
      </c>
      <c r="H438" s="2" t="s">
        <v>1628</v>
      </c>
      <c r="I438" s="2" t="s">
        <v>2071</v>
      </c>
      <c r="K438" s="2">
        <v>0</v>
      </c>
      <c r="R438" s="2" t="s">
        <v>2294</v>
      </c>
    </row>
    <row r="439" spans="1:18" ht="45" x14ac:dyDescent="0.25">
      <c r="A439" s="2">
        <v>437</v>
      </c>
      <c r="B439" s="2">
        <v>5</v>
      </c>
      <c r="C439" s="2" t="s">
        <v>548</v>
      </c>
      <c r="D439" s="2">
        <v>2</v>
      </c>
      <c r="E439" s="2" t="s">
        <v>35</v>
      </c>
      <c r="F439" s="2" t="s">
        <v>1603</v>
      </c>
      <c r="G439" s="2" t="s">
        <v>1773</v>
      </c>
      <c r="H439" s="2" t="s">
        <v>1632</v>
      </c>
      <c r="I439" s="2" t="s">
        <v>2295</v>
      </c>
      <c r="K439" s="2">
        <v>0</v>
      </c>
      <c r="R439" s="2" t="s">
        <v>2296</v>
      </c>
    </row>
    <row r="440" spans="1:18" ht="30" x14ac:dyDescent="0.25">
      <c r="A440" s="2">
        <v>438</v>
      </c>
      <c r="B440" s="2">
        <v>5</v>
      </c>
      <c r="C440" s="2" t="s">
        <v>549</v>
      </c>
      <c r="D440" s="2">
        <v>2</v>
      </c>
      <c r="E440" s="2" t="s">
        <v>35</v>
      </c>
      <c r="F440" s="2" t="s">
        <v>1603</v>
      </c>
      <c r="G440" s="2" t="s">
        <v>1773</v>
      </c>
      <c r="H440" s="2" t="s">
        <v>1634</v>
      </c>
      <c r="I440" s="2" t="s">
        <v>2050</v>
      </c>
      <c r="K440" s="2">
        <v>0</v>
      </c>
      <c r="R440" s="2" t="s">
        <v>2297</v>
      </c>
    </row>
    <row r="441" spans="1:18" ht="30" x14ac:dyDescent="0.25">
      <c r="A441" s="2">
        <v>439</v>
      </c>
      <c r="B441" s="2">
        <v>5</v>
      </c>
      <c r="C441" s="2" t="s">
        <v>550</v>
      </c>
      <c r="D441" s="2">
        <v>100</v>
      </c>
      <c r="E441" s="2" t="s">
        <v>35</v>
      </c>
      <c r="F441" s="2" t="s">
        <v>1592</v>
      </c>
      <c r="G441" s="2" t="s">
        <v>1746</v>
      </c>
      <c r="H441" s="2" t="s">
        <v>1637</v>
      </c>
      <c r="I441" s="2" t="s">
        <v>2298</v>
      </c>
      <c r="K441" s="2">
        <v>0</v>
      </c>
      <c r="R441" s="2" t="s">
        <v>2299</v>
      </c>
    </row>
    <row r="442" spans="1:18" ht="30" x14ac:dyDescent="0.25">
      <c r="A442" s="2">
        <v>440</v>
      </c>
      <c r="B442" s="2">
        <v>5</v>
      </c>
      <c r="C442" s="2" t="s">
        <v>551</v>
      </c>
      <c r="D442" s="2">
        <v>20</v>
      </c>
      <c r="E442" s="2" t="s">
        <v>35</v>
      </c>
      <c r="F442" s="2" t="s">
        <v>1603</v>
      </c>
      <c r="G442" s="2" t="s">
        <v>1746</v>
      </c>
      <c r="H442" s="2" t="s">
        <v>1641</v>
      </c>
      <c r="I442" s="2" t="s">
        <v>1827</v>
      </c>
      <c r="K442" s="2">
        <v>0</v>
      </c>
      <c r="R442" s="2" t="s">
        <v>2004</v>
      </c>
    </row>
    <row r="443" spans="1:18" x14ac:dyDescent="0.25">
      <c r="A443" s="2">
        <v>441</v>
      </c>
      <c r="B443" s="2">
        <v>5</v>
      </c>
      <c r="C443" s="2" t="s">
        <v>552</v>
      </c>
      <c r="D443" s="2">
        <v>30</v>
      </c>
      <c r="E443" s="2" t="s">
        <v>35</v>
      </c>
      <c r="F443" s="2" t="s">
        <v>1592</v>
      </c>
      <c r="G443" s="2" t="s">
        <v>1593</v>
      </c>
      <c r="H443" s="2" t="s">
        <v>1643</v>
      </c>
      <c r="I443" s="2" t="s">
        <v>2300</v>
      </c>
      <c r="K443" s="2">
        <v>0</v>
      </c>
      <c r="R443" s="2" t="s">
        <v>2301</v>
      </c>
    </row>
    <row r="444" spans="1:18" ht="30" x14ac:dyDescent="0.25">
      <c r="A444" s="2">
        <v>442</v>
      </c>
      <c r="B444" s="2">
        <v>5</v>
      </c>
      <c r="C444" s="2" t="s">
        <v>553</v>
      </c>
      <c r="D444" s="2">
        <v>50</v>
      </c>
      <c r="E444" s="2" t="s">
        <v>35</v>
      </c>
      <c r="F444" s="2" t="s">
        <v>1592</v>
      </c>
      <c r="G444" s="2" t="s">
        <v>1593</v>
      </c>
      <c r="H444" s="2" t="s">
        <v>1646</v>
      </c>
      <c r="I444" s="2" t="s">
        <v>2102</v>
      </c>
      <c r="K444" s="2">
        <v>0</v>
      </c>
      <c r="R444" s="2" t="s">
        <v>2302</v>
      </c>
    </row>
    <row r="445" spans="1:18" ht="30" x14ac:dyDescent="0.25">
      <c r="A445" s="2">
        <v>443</v>
      </c>
      <c r="B445" s="2">
        <v>5</v>
      </c>
      <c r="C445" s="2" t="s">
        <v>554</v>
      </c>
      <c r="D445" s="2">
        <v>200</v>
      </c>
      <c r="E445" s="2" t="s">
        <v>35</v>
      </c>
      <c r="F445" s="2" t="s">
        <v>1592</v>
      </c>
      <c r="G445" s="2" t="s">
        <v>1593</v>
      </c>
      <c r="H445" s="2" t="s">
        <v>1649</v>
      </c>
      <c r="I445" s="2" t="s">
        <v>2150</v>
      </c>
      <c r="K445" s="2">
        <v>0</v>
      </c>
      <c r="R445" s="2" t="s">
        <v>2303</v>
      </c>
    </row>
    <row r="446" spans="1:18" ht="30" x14ac:dyDescent="0.25">
      <c r="A446" s="2">
        <v>444</v>
      </c>
      <c r="B446" s="2">
        <v>5</v>
      </c>
      <c r="C446" s="2" t="s">
        <v>555</v>
      </c>
      <c r="D446" s="2">
        <v>600</v>
      </c>
      <c r="E446" s="2" t="s">
        <v>35</v>
      </c>
      <c r="F446" s="2" t="s">
        <v>1592</v>
      </c>
      <c r="G446" s="2" t="s">
        <v>1593</v>
      </c>
      <c r="H446" s="2" t="s">
        <v>1653</v>
      </c>
      <c r="I446" s="2" t="s">
        <v>2304</v>
      </c>
      <c r="K446" s="2">
        <v>0</v>
      </c>
      <c r="R446" s="2" t="s">
        <v>2305</v>
      </c>
    </row>
    <row r="447" spans="1:18" ht="45" x14ac:dyDescent="0.25">
      <c r="A447" s="2">
        <v>445</v>
      </c>
      <c r="B447" s="2">
        <v>5</v>
      </c>
      <c r="C447" s="2" t="s">
        <v>556</v>
      </c>
      <c r="D447" s="2">
        <v>250</v>
      </c>
      <c r="E447" s="2" t="s">
        <v>77</v>
      </c>
      <c r="F447" s="2" t="s">
        <v>1603</v>
      </c>
      <c r="G447" s="2" t="s">
        <v>2306</v>
      </c>
      <c r="H447" s="2" t="s">
        <v>1656</v>
      </c>
      <c r="I447" s="2" t="s">
        <v>2307</v>
      </c>
      <c r="K447" s="2">
        <v>0</v>
      </c>
      <c r="R447" s="2" t="s">
        <v>2308</v>
      </c>
    </row>
    <row r="448" spans="1:18" ht="45" x14ac:dyDescent="0.25">
      <c r="A448" s="2">
        <v>446</v>
      </c>
      <c r="B448" s="2">
        <v>5</v>
      </c>
      <c r="C448" s="2" t="s">
        <v>557</v>
      </c>
      <c r="D448" s="2">
        <v>500</v>
      </c>
      <c r="E448" s="2" t="s">
        <v>77</v>
      </c>
      <c r="F448" s="2" t="s">
        <v>1603</v>
      </c>
      <c r="G448" s="2" t="s">
        <v>2306</v>
      </c>
      <c r="H448" s="2" t="s">
        <v>1660</v>
      </c>
      <c r="I448" s="2" t="s">
        <v>2309</v>
      </c>
      <c r="K448" s="2">
        <v>0</v>
      </c>
      <c r="R448" s="2" t="s">
        <v>2310</v>
      </c>
    </row>
    <row r="449" spans="1:18" ht="45" x14ac:dyDescent="0.25">
      <c r="A449" s="2">
        <v>447</v>
      </c>
      <c r="B449" s="2">
        <v>5</v>
      </c>
      <c r="C449" s="2" t="s">
        <v>558</v>
      </c>
      <c r="D449" s="2">
        <v>1000</v>
      </c>
      <c r="E449" s="2" t="s">
        <v>77</v>
      </c>
      <c r="F449" s="2" t="s">
        <v>1603</v>
      </c>
      <c r="G449" s="2" t="s">
        <v>2306</v>
      </c>
      <c r="H449" s="2" t="s">
        <v>1663</v>
      </c>
      <c r="I449" s="2" t="s">
        <v>2311</v>
      </c>
      <c r="K449" s="2">
        <v>0</v>
      </c>
      <c r="R449" s="2" t="s">
        <v>2312</v>
      </c>
    </row>
    <row r="450" spans="1:18" ht="45" x14ac:dyDescent="0.25">
      <c r="A450" s="2">
        <v>448</v>
      </c>
      <c r="B450" s="2">
        <v>5</v>
      </c>
      <c r="C450" s="2" t="s">
        <v>559</v>
      </c>
      <c r="D450" s="2">
        <v>2000</v>
      </c>
      <c r="E450" s="2" t="s">
        <v>77</v>
      </c>
      <c r="F450" s="2" t="s">
        <v>1603</v>
      </c>
      <c r="G450" s="2" t="s">
        <v>2306</v>
      </c>
      <c r="H450" s="2" t="s">
        <v>1668</v>
      </c>
      <c r="I450" s="2" t="s">
        <v>2313</v>
      </c>
      <c r="K450" s="2">
        <v>0</v>
      </c>
      <c r="R450" s="2" t="s">
        <v>2314</v>
      </c>
    </row>
    <row r="451" spans="1:18" ht="45" x14ac:dyDescent="0.25">
      <c r="A451" s="2">
        <v>449</v>
      </c>
      <c r="B451" s="2">
        <v>5</v>
      </c>
      <c r="C451" s="2" t="s">
        <v>560</v>
      </c>
      <c r="D451" s="2">
        <v>25</v>
      </c>
      <c r="E451" s="2" t="s">
        <v>35</v>
      </c>
      <c r="F451" s="2" t="s">
        <v>1592</v>
      </c>
      <c r="G451" s="2" t="s">
        <v>2315</v>
      </c>
      <c r="H451" s="2" t="s">
        <v>1670</v>
      </c>
      <c r="I451" s="2" t="s">
        <v>2316</v>
      </c>
      <c r="K451" s="2">
        <v>0</v>
      </c>
      <c r="R451" s="2" t="s">
        <v>75</v>
      </c>
    </row>
    <row r="452" spans="1:18" ht="30" x14ac:dyDescent="0.25">
      <c r="A452" s="2">
        <v>450</v>
      </c>
      <c r="B452" s="2">
        <v>5</v>
      </c>
      <c r="C452" s="2" t="s">
        <v>561</v>
      </c>
      <c r="D452" s="2">
        <v>0.5</v>
      </c>
      <c r="E452" s="2" t="s">
        <v>35</v>
      </c>
      <c r="F452" s="2" t="s">
        <v>1846</v>
      </c>
      <c r="G452" s="2" t="s">
        <v>2317</v>
      </c>
      <c r="H452" s="2" t="s">
        <v>1672</v>
      </c>
      <c r="I452" s="2" t="s">
        <v>1717</v>
      </c>
      <c r="K452" s="2">
        <v>0</v>
      </c>
      <c r="R452" s="2" t="s">
        <v>1858</v>
      </c>
    </row>
    <row r="453" spans="1:18" ht="30" x14ac:dyDescent="0.25">
      <c r="A453" s="2">
        <v>451</v>
      </c>
      <c r="B453" s="2">
        <v>5</v>
      </c>
      <c r="C453" s="2" t="s">
        <v>562</v>
      </c>
      <c r="D453" s="2">
        <v>200</v>
      </c>
      <c r="E453" s="2" t="s">
        <v>35</v>
      </c>
      <c r="F453" s="2" t="s">
        <v>1592</v>
      </c>
      <c r="G453" s="2" t="s">
        <v>1593</v>
      </c>
      <c r="K453" s="2">
        <v>0</v>
      </c>
      <c r="R453" s="2" t="s">
        <v>1594</v>
      </c>
    </row>
    <row r="454" spans="1:18" x14ac:dyDescent="0.25">
      <c r="A454" s="2">
        <v>452</v>
      </c>
      <c r="B454" s="2">
        <v>5</v>
      </c>
      <c r="C454" s="2" t="s">
        <v>563</v>
      </c>
      <c r="D454" s="2">
        <v>1</v>
      </c>
      <c r="E454" s="2" t="s">
        <v>35</v>
      </c>
      <c r="F454" s="2" t="s">
        <v>1592</v>
      </c>
      <c r="G454" s="2" t="s">
        <v>2318</v>
      </c>
      <c r="H454" s="2" t="s">
        <v>1595</v>
      </c>
      <c r="I454" s="2" t="s">
        <v>1857</v>
      </c>
      <c r="K454" s="2">
        <v>0</v>
      </c>
      <c r="R454" s="2" t="s">
        <v>91</v>
      </c>
    </row>
    <row r="455" spans="1:18" x14ac:dyDescent="0.25">
      <c r="A455" s="2">
        <v>453</v>
      </c>
      <c r="B455" s="2">
        <v>5</v>
      </c>
      <c r="C455" s="2" t="s">
        <v>564</v>
      </c>
      <c r="D455" s="2">
        <v>2.5</v>
      </c>
      <c r="E455" s="2" t="s">
        <v>35</v>
      </c>
      <c r="F455" s="2" t="s">
        <v>1592</v>
      </c>
      <c r="G455" s="2" t="s">
        <v>2318</v>
      </c>
      <c r="H455" s="2" t="s">
        <v>1600</v>
      </c>
      <c r="I455" s="2" t="s">
        <v>2068</v>
      </c>
      <c r="K455" s="2">
        <v>0</v>
      </c>
      <c r="R455" s="2" t="s">
        <v>75</v>
      </c>
    </row>
    <row r="456" spans="1:18" x14ac:dyDescent="0.25">
      <c r="A456" s="2">
        <v>454</v>
      </c>
      <c r="B456" s="2">
        <v>5</v>
      </c>
      <c r="C456" s="2" t="s">
        <v>565</v>
      </c>
      <c r="D456" s="2">
        <v>5</v>
      </c>
      <c r="E456" s="2" t="s">
        <v>35</v>
      </c>
      <c r="F456" s="2" t="s">
        <v>1592</v>
      </c>
      <c r="G456" s="2" t="s">
        <v>2318</v>
      </c>
      <c r="H456" s="2" t="s">
        <v>1604</v>
      </c>
      <c r="I456" s="2" t="s">
        <v>1961</v>
      </c>
      <c r="K456" s="2">
        <v>0</v>
      </c>
      <c r="R456" s="2" t="s">
        <v>1688</v>
      </c>
    </row>
    <row r="457" spans="1:18" x14ac:dyDescent="0.25">
      <c r="A457" s="2">
        <v>455</v>
      </c>
      <c r="B457" s="2">
        <v>5</v>
      </c>
      <c r="C457" s="2" t="s">
        <v>566</v>
      </c>
      <c r="D457" s="2">
        <v>10</v>
      </c>
      <c r="E457" s="2" t="s">
        <v>35</v>
      </c>
      <c r="F457" s="2" t="s">
        <v>1592</v>
      </c>
      <c r="G457" s="2" t="s">
        <v>2318</v>
      </c>
      <c r="H457" s="2" t="s">
        <v>1608</v>
      </c>
      <c r="I457" s="2" t="s">
        <v>2062</v>
      </c>
      <c r="K457" s="2">
        <v>0</v>
      </c>
      <c r="R457" s="2" t="s">
        <v>2120</v>
      </c>
    </row>
    <row r="458" spans="1:18" ht="30" x14ac:dyDescent="0.25">
      <c r="A458" s="2">
        <v>456</v>
      </c>
      <c r="B458" s="2">
        <v>5</v>
      </c>
      <c r="C458" s="2" t="s">
        <v>567</v>
      </c>
      <c r="D458" s="2">
        <v>100</v>
      </c>
      <c r="E458" s="2" t="s">
        <v>35</v>
      </c>
      <c r="F458" s="2" t="s">
        <v>1603</v>
      </c>
      <c r="G458" s="2" t="s">
        <v>2319</v>
      </c>
      <c r="H458" s="2" t="s">
        <v>1612</v>
      </c>
      <c r="I458" s="2" t="s">
        <v>1596</v>
      </c>
      <c r="K458" s="2">
        <v>0</v>
      </c>
      <c r="R458" s="2" t="s">
        <v>2109</v>
      </c>
    </row>
    <row r="459" spans="1:18" ht="30" x14ac:dyDescent="0.25">
      <c r="A459" s="2">
        <v>457</v>
      </c>
      <c r="B459" s="2">
        <v>5</v>
      </c>
      <c r="C459" s="2" t="s">
        <v>568</v>
      </c>
      <c r="D459" s="2">
        <v>150</v>
      </c>
      <c r="E459" s="2" t="s">
        <v>35</v>
      </c>
      <c r="F459" s="2" t="s">
        <v>1598</v>
      </c>
      <c r="G459" s="2" t="s">
        <v>2319</v>
      </c>
      <c r="H459" s="2" t="s">
        <v>1615</v>
      </c>
      <c r="I459" s="2" t="s">
        <v>1814</v>
      </c>
      <c r="K459" s="2">
        <v>0</v>
      </c>
      <c r="R459" s="2" t="s">
        <v>2320</v>
      </c>
    </row>
    <row r="460" spans="1:18" ht="30" x14ac:dyDescent="0.25">
      <c r="A460" s="2">
        <v>458</v>
      </c>
      <c r="B460" s="2">
        <v>5</v>
      </c>
      <c r="C460" s="2" t="s">
        <v>569</v>
      </c>
      <c r="D460" s="2">
        <v>0.5</v>
      </c>
      <c r="E460" s="2" t="s">
        <v>35</v>
      </c>
      <c r="F460" s="2" t="s">
        <v>1592</v>
      </c>
      <c r="G460" s="2" t="s">
        <v>2321</v>
      </c>
      <c r="H460" s="2" t="s">
        <v>1619</v>
      </c>
      <c r="I460" s="2" t="s">
        <v>1954</v>
      </c>
      <c r="K460" s="2">
        <v>0</v>
      </c>
      <c r="R460" s="2" t="s">
        <v>1722</v>
      </c>
    </row>
    <row r="461" spans="1:18" ht="30" x14ac:dyDescent="0.25">
      <c r="A461" s="2">
        <v>459</v>
      </c>
      <c r="B461" s="2">
        <v>5</v>
      </c>
      <c r="C461" s="2" t="s">
        <v>570</v>
      </c>
      <c r="D461" s="2">
        <v>1</v>
      </c>
      <c r="E461" s="2" t="s">
        <v>35</v>
      </c>
      <c r="F461" s="2" t="s">
        <v>1592</v>
      </c>
      <c r="G461" s="2" t="s">
        <v>2321</v>
      </c>
      <c r="H461" s="2" t="s">
        <v>1622</v>
      </c>
      <c r="I461" s="2" t="s">
        <v>2322</v>
      </c>
      <c r="K461" s="2">
        <v>0</v>
      </c>
      <c r="R461" s="2" t="s">
        <v>2323</v>
      </c>
    </row>
    <row r="462" spans="1:18" ht="45" x14ac:dyDescent="0.25">
      <c r="A462" s="2">
        <v>460</v>
      </c>
      <c r="B462" s="2">
        <v>5</v>
      </c>
      <c r="C462" s="2" t="s">
        <v>571</v>
      </c>
      <c r="D462" s="2">
        <v>4000</v>
      </c>
      <c r="E462" s="2" t="s">
        <v>77</v>
      </c>
      <c r="F462" s="2" t="s">
        <v>1603</v>
      </c>
      <c r="G462" s="2" t="s">
        <v>2324</v>
      </c>
      <c r="H462" s="2" t="s">
        <v>1625</v>
      </c>
      <c r="I462" s="2" t="s">
        <v>2325</v>
      </c>
      <c r="K462" s="2">
        <v>0</v>
      </c>
      <c r="R462" s="2" t="s">
        <v>2326</v>
      </c>
    </row>
    <row r="463" spans="1:18" ht="45" x14ac:dyDescent="0.25">
      <c r="A463" s="2">
        <v>461</v>
      </c>
      <c r="B463" s="2">
        <v>5</v>
      </c>
      <c r="C463" s="2" t="s">
        <v>572</v>
      </c>
      <c r="D463" s="2">
        <v>10000</v>
      </c>
      <c r="E463" s="2" t="s">
        <v>77</v>
      </c>
      <c r="F463" s="2" t="s">
        <v>1603</v>
      </c>
      <c r="G463" s="2" t="s">
        <v>2324</v>
      </c>
      <c r="H463" s="2" t="s">
        <v>1628</v>
      </c>
      <c r="I463" s="2" t="s">
        <v>2327</v>
      </c>
      <c r="K463" s="2">
        <v>0</v>
      </c>
      <c r="R463" s="2" t="s">
        <v>2328</v>
      </c>
    </row>
    <row r="464" spans="1:18" ht="45" x14ac:dyDescent="0.25">
      <c r="A464" s="2">
        <v>462</v>
      </c>
      <c r="B464" s="2">
        <v>5</v>
      </c>
      <c r="C464" s="2" t="s">
        <v>573</v>
      </c>
      <c r="D464" s="2">
        <v>40000</v>
      </c>
      <c r="E464" s="2" t="s">
        <v>77</v>
      </c>
      <c r="F464" s="2" t="s">
        <v>1603</v>
      </c>
      <c r="G464" s="2" t="s">
        <v>2324</v>
      </c>
      <c r="H464" s="2" t="s">
        <v>1632</v>
      </c>
      <c r="I464" s="2" t="s">
        <v>2329</v>
      </c>
      <c r="K464" s="2">
        <v>0</v>
      </c>
      <c r="R464" s="2" t="s">
        <v>2330</v>
      </c>
    </row>
    <row r="465" spans="1:18" ht="45" x14ac:dyDescent="0.25">
      <c r="A465" s="2">
        <v>463</v>
      </c>
      <c r="B465" s="2">
        <v>5</v>
      </c>
      <c r="C465" s="2" t="s">
        <v>574</v>
      </c>
      <c r="D465" s="2">
        <v>6667</v>
      </c>
      <c r="E465" s="2" t="s">
        <v>77</v>
      </c>
      <c r="F465" s="2" t="s">
        <v>1603</v>
      </c>
      <c r="G465" s="2" t="s">
        <v>2324</v>
      </c>
      <c r="H465" s="2" t="s">
        <v>1634</v>
      </c>
      <c r="I465" s="2" t="s">
        <v>2331</v>
      </c>
      <c r="K465" s="2">
        <v>0</v>
      </c>
      <c r="R465" s="2" t="s">
        <v>2332</v>
      </c>
    </row>
    <row r="466" spans="1:18" ht="45" x14ac:dyDescent="0.25">
      <c r="A466" s="2">
        <v>464</v>
      </c>
      <c r="B466" s="2">
        <v>5</v>
      </c>
      <c r="C466" s="2" t="s">
        <v>575</v>
      </c>
      <c r="D466" s="2">
        <v>10000</v>
      </c>
      <c r="E466" s="2" t="s">
        <v>77</v>
      </c>
      <c r="F466" s="2" t="s">
        <v>1603</v>
      </c>
      <c r="G466" s="2" t="s">
        <v>2324</v>
      </c>
      <c r="H466" s="2" t="s">
        <v>1637</v>
      </c>
      <c r="I466" s="2" t="s">
        <v>2157</v>
      </c>
      <c r="K466" s="2">
        <v>0</v>
      </c>
      <c r="R466" s="2" t="s">
        <v>2333</v>
      </c>
    </row>
    <row r="467" spans="1:18" ht="45" x14ac:dyDescent="0.25">
      <c r="A467" s="2">
        <v>465</v>
      </c>
      <c r="B467" s="2">
        <v>5</v>
      </c>
      <c r="C467" s="2" t="s">
        <v>576</v>
      </c>
      <c r="D467" s="2">
        <v>13333</v>
      </c>
      <c r="E467" s="2" t="s">
        <v>77</v>
      </c>
      <c r="F467" s="2" t="s">
        <v>1603</v>
      </c>
      <c r="G467" s="2" t="s">
        <v>2324</v>
      </c>
      <c r="H467" s="2" t="s">
        <v>1641</v>
      </c>
      <c r="I467" s="2" t="s">
        <v>2334</v>
      </c>
      <c r="K467" s="2">
        <v>0</v>
      </c>
      <c r="R467" s="2" t="s">
        <v>2335</v>
      </c>
    </row>
    <row r="468" spans="1:18" ht="45" x14ac:dyDescent="0.25">
      <c r="A468" s="2">
        <v>466</v>
      </c>
      <c r="B468" s="2">
        <v>5</v>
      </c>
      <c r="C468" s="2" t="s">
        <v>577</v>
      </c>
      <c r="D468" s="2">
        <v>16667</v>
      </c>
      <c r="E468" s="2" t="s">
        <v>77</v>
      </c>
      <c r="F468" s="2" t="s">
        <v>1603</v>
      </c>
      <c r="G468" s="2" t="s">
        <v>2324</v>
      </c>
      <c r="H468" s="2" t="s">
        <v>1643</v>
      </c>
      <c r="I468" s="2" t="s">
        <v>2336</v>
      </c>
      <c r="K468" s="2">
        <v>0</v>
      </c>
      <c r="R468" s="2" t="s">
        <v>2337</v>
      </c>
    </row>
    <row r="469" spans="1:18" ht="45" x14ac:dyDescent="0.25">
      <c r="A469" s="2">
        <v>467</v>
      </c>
      <c r="B469" s="2">
        <v>5</v>
      </c>
      <c r="C469" s="2" t="s">
        <v>578</v>
      </c>
      <c r="D469" s="2">
        <v>20000</v>
      </c>
      <c r="E469" s="2" t="s">
        <v>77</v>
      </c>
      <c r="F469" s="2" t="s">
        <v>1603</v>
      </c>
      <c r="G469" s="2" t="s">
        <v>2324</v>
      </c>
      <c r="H469" s="2" t="s">
        <v>1646</v>
      </c>
      <c r="I469" s="2" t="s">
        <v>2338</v>
      </c>
      <c r="K469" s="2">
        <v>0</v>
      </c>
      <c r="R469" s="2" t="s">
        <v>2339</v>
      </c>
    </row>
    <row r="470" spans="1:18" ht="45" x14ac:dyDescent="0.25">
      <c r="A470" s="2">
        <v>468</v>
      </c>
      <c r="B470" s="2">
        <v>5</v>
      </c>
      <c r="C470" s="2" t="s">
        <v>579</v>
      </c>
      <c r="D470" s="2">
        <v>50000</v>
      </c>
      <c r="E470" s="2" t="s">
        <v>77</v>
      </c>
      <c r="F470" s="2" t="s">
        <v>1603</v>
      </c>
      <c r="G470" s="2" t="s">
        <v>2324</v>
      </c>
      <c r="H470" s="2" t="s">
        <v>1649</v>
      </c>
      <c r="I470" s="2" t="s">
        <v>2340</v>
      </c>
      <c r="K470" s="2">
        <v>0</v>
      </c>
      <c r="R470" s="2" t="s">
        <v>2341</v>
      </c>
    </row>
    <row r="471" spans="1:18" ht="45" x14ac:dyDescent="0.25">
      <c r="A471" s="2">
        <v>469</v>
      </c>
      <c r="B471" s="2">
        <v>5</v>
      </c>
      <c r="C471" s="2" t="s">
        <v>580</v>
      </c>
      <c r="D471" s="2">
        <v>500</v>
      </c>
      <c r="E471" s="2" t="s">
        <v>1674</v>
      </c>
      <c r="F471" s="2" t="s">
        <v>1603</v>
      </c>
      <c r="G471" s="2" t="s">
        <v>2342</v>
      </c>
      <c r="H471" s="2" t="s">
        <v>1653</v>
      </c>
      <c r="I471" s="2" t="s">
        <v>2343</v>
      </c>
      <c r="K471" s="2">
        <v>0</v>
      </c>
      <c r="R471" s="2" t="s">
        <v>2344</v>
      </c>
    </row>
    <row r="472" spans="1:18" ht="45" x14ac:dyDescent="0.25">
      <c r="A472" s="2">
        <v>470</v>
      </c>
      <c r="B472" s="2">
        <v>5</v>
      </c>
      <c r="C472" s="2" t="s">
        <v>581</v>
      </c>
      <c r="D472" s="2">
        <v>1500</v>
      </c>
      <c r="E472" s="2" t="s">
        <v>1674</v>
      </c>
      <c r="F472" s="2" t="s">
        <v>1603</v>
      </c>
      <c r="G472" s="2" t="s">
        <v>2342</v>
      </c>
      <c r="H472" s="2" t="s">
        <v>1656</v>
      </c>
      <c r="I472" s="2" t="s">
        <v>2345</v>
      </c>
      <c r="K472" s="2">
        <v>0</v>
      </c>
      <c r="R472" s="2" t="s">
        <v>2346</v>
      </c>
    </row>
    <row r="473" spans="1:18" ht="30" x14ac:dyDescent="0.25">
      <c r="A473" s="2">
        <v>471</v>
      </c>
      <c r="B473" s="2">
        <v>5</v>
      </c>
      <c r="C473" s="2" t="s">
        <v>582</v>
      </c>
      <c r="D473" s="2">
        <v>40</v>
      </c>
      <c r="E473" s="2" t="s">
        <v>35</v>
      </c>
      <c r="F473" s="2" t="s">
        <v>1658</v>
      </c>
      <c r="G473" s="2" t="s">
        <v>1659</v>
      </c>
      <c r="H473" s="2" t="s">
        <v>1660</v>
      </c>
      <c r="I473" s="2" t="s">
        <v>1837</v>
      </c>
      <c r="K473" s="2">
        <v>0</v>
      </c>
      <c r="R473" s="2" t="s">
        <v>2132</v>
      </c>
    </row>
    <row r="474" spans="1:18" ht="45" x14ac:dyDescent="0.25">
      <c r="A474" s="2">
        <v>472</v>
      </c>
      <c r="B474" s="2">
        <v>5</v>
      </c>
      <c r="C474" s="2" t="s">
        <v>583</v>
      </c>
      <c r="D474" s="2">
        <v>1</v>
      </c>
      <c r="E474" s="2" t="s">
        <v>1706</v>
      </c>
      <c r="F474" s="2" t="s">
        <v>1603</v>
      </c>
      <c r="G474" s="2" t="s">
        <v>1746</v>
      </c>
      <c r="H474" s="2" t="s">
        <v>1663</v>
      </c>
      <c r="I474" s="2" t="s">
        <v>2347</v>
      </c>
      <c r="K474" s="2">
        <v>0</v>
      </c>
      <c r="R474" s="2" t="s">
        <v>2348</v>
      </c>
    </row>
    <row r="475" spans="1:18" ht="30" x14ac:dyDescent="0.25">
      <c r="A475" s="2">
        <v>473</v>
      </c>
      <c r="B475" s="2">
        <v>5</v>
      </c>
      <c r="C475" s="2" t="s">
        <v>584</v>
      </c>
      <c r="D475" s="2">
        <v>25</v>
      </c>
      <c r="E475" s="2" t="s">
        <v>35</v>
      </c>
      <c r="F475" s="2" t="s">
        <v>1592</v>
      </c>
      <c r="G475" s="2" t="s">
        <v>1746</v>
      </c>
      <c r="H475" s="2" t="s">
        <v>1668</v>
      </c>
      <c r="I475" s="2" t="s">
        <v>2349</v>
      </c>
      <c r="K475" s="2">
        <v>0</v>
      </c>
      <c r="R475" s="2" t="s">
        <v>90</v>
      </c>
    </row>
    <row r="476" spans="1:18" ht="30" x14ac:dyDescent="0.25">
      <c r="A476" s="2">
        <v>474</v>
      </c>
      <c r="B476" s="2">
        <v>5</v>
      </c>
      <c r="C476" s="2" t="s">
        <v>585</v>
      </c>
      <c r="D476" s="2">
        <v>50</v>
      </c>
      <c r="E476" s="2" t="s">
        <v>35</v>
      </c>
      <c r="F476" s="2" t="s">
        <v>1592</v>
      </c>
      <c r="G476" s="2" t="s">
        <v>1746</v>
      </c>
      <c r="H476" s="2" t="s">
        <v>1670</v>
      </c>
      <c r="I476" s="2" t="s">
        <v>1633</v>
      </c>
      <c r="K476" s="2">
        <v>0</v>
      </c>
      <c r="R476" s="2" t="s">
        <v>1610</v>
      </c>
    </row>
    <row r="477" spans="1:18" ht="30" x14ac:dyDescent="0.25">
      <c r="A477" s="2">
        <v>475</v>
      </c>
      <c r="B477" s="2">
        <v>5</v>
      </c>
      <c r="C477" s="2" t="s">
        <v>586</v>
      </c>
      <c r="D477" s="2">
        <v>250</v>
      </c>
      <c r="E477" s="2" t="s">
        <v>35</v>
      </c>
      <c r="F477" s="2" t="s">
        <v>1592</v>
      </c>
      <c r="G477" s="2" t="s">
        <v>1746</v>
      </c>
      <c r="H477" s="2" t="s">
        <v>1672</v>
      </c>
      <c r="I477" s="2" t="s">
        <v>2350</v>
      </c>
      <c r="K477" s="2">
        <v>0</v>
      </c>
      <c r="R477" s="2" t="s">
        <v>2059</v>
      </c>
    </row>
    <row r="478" spans="1:18" ht="30" x14ac:dyDescent="0.25">
      <c r="A478" s="2">
        <v>476</v>
      </c>
      <c r="B478" s="2">
        <v>5</v>
      </c>
      <c r="C478" s="2" t="s">
        <v>587</v>
      </c>
      <c r="D478" s="2">
        <v>500</v>
      </c>
      <c r="E478" s="2" t="s">
        <v>35</v>
      </c>
      <c r="F478" s="2" t="s">
        <v>1592</v>
      </c>
      <c r="G478" s="2" t="s">
        <v>1746</v>
      </c>
      <c r="K478" s="2">
        <v>0</v>
      </c>
      <c r="R478" s="2" t="s">
        <v>1594</v>
      </c>
    </row>
    <row r="479" spans="1:18" ht="30" x14ac:dyDescent="0.25">
      <c r="A479" s="2">
        <v>477</v>
      </c>
      <c r="B479" s="2">
        <v>5</v>
      </c>
      <c r="C479" s="2" t="s">
        <v>588</v>
      </c>
      <c r="D479" s="2">
        <v>5</v>
      </c>
      <c r="E479" s="2" t="s">
        <v>35</v>
      </c>
      <c r="F479" s="2" t="s">
        <v>1666</v>
      </c>
      <c r="G479" s="2" t="s">
        <v>2351</v>
      </c>
      <c r="H479" s="2" t="s">
        <v>1595</v>
      </c>
      <c r="I479" s="2" t="s">
        <v>2352</v>
      </c>
      <c r="K479" s="2">
        <v>0</v>
      </c>
      <c r="R479" s="2" t="s">
        <v>1807</v>
      </c>
    </row>
    <row r="480" spans="1:18" ht="30" x14ac:dyDescent="0.25">
      <c r="A480" s="2">
        <v>478</v>
      </c>
      <c r="B480" s="2">
        <v>5</v>
      </c>
      <c r="C480" s="2" t="s">
        <v>589</v>
      </c>
      <c r="D480" s="2">
        <v>25</v>
      </c>
      <c r="E480" s="2" t="s">
        <v>35</v>
      </c>
      <c r="F480" s="2" t="s">
        <v>1666</v>
      </c>
      <c r="G480" s="2" t="s">
        <v>2351</v>
      </c>
      <c r="H480" s="2" t="s">
        <v>1600</v>
      </c>
      <c r="I480" s="2" t="s">
        <v>1993</v>
      </c>
      <c r="K480" s="2">
        <v>0</v>
      </c>
      <c r="R480" s="2" t="s">
        <v>1690</v>
      </c>
    </row>
    <row r="481" spans="1:18" ht="45" x14ac:dyDescent="0.25">
      <c r="A481" s="2">
        <v>479</v>
      </c>
      <c r="B481" s="2">
        <v>5</v>
      </c>
      <c r="C481" s="2" t="s">
        <v>590</v>
      </c>
      <c r="D481" s="2">
        <v>250</v>
      </c>
      <c r="E481" s="2" t="s">
        <v>35</v>
      </c>
      <c r="F481" s="2" t="s">
        <v>1603</v>
      </c>
      <c r="G481" s="2" t="s">
        <v>2353</v>
      </c>
      <c r="H481" s="2" t="s">
        <v>1604</v>
      </c>
      <c r="I481" s="2" t="s">
        <v>2354</v>
      </c>
      <c r="K481" s="2">
        <v>0</v>
      </c>
      <c r="R481" s="2" t="s">
        <v>2355</v>
      </c>
    </row>
    <row r="482" spans="1:18" ht="45" x14ac:dyDescent="0.25">
      <c r="A482" s="2">
        <v>480</v>
      </c>
      <c r="B482" s="2">
        <v>5</v>
      </c>
      <c r="C482" s="2" t="s">
        <v>591</v>
      </c>
      <c r="D482" s="2">
        <v>10</v>
      </c>
      <c r="E482" s="2" t="s">
        <v>35</v>
      </c>
      <c r="F482" s="2" t="s">
        <v>1603</v>
      </c>
      <c r="G482" s="2" t="s">
        <v>2353</v>
      </c>
      <c r="H482" s="2" t="s">
        <v>1608</v>
      </c>
      <c r="I482" s="2" t="s">
        <v>1767</v>
      </c>
      <c r="K482" s="2">
        <v>0</v>
      </c>
      <c r="R482" s="2" t="s">
        <v>2000</v>
      </c>
    </row>
    <row r="483" spans="1:18" ht="30" x14ac:dyDescent="0.25">
      <c r="A483" s="2">
        <v>481</v>
      </c>
      <c r="B483" s="2">
        <v>5</v>
      </c>
      <c r="C483" s="2" t="s">
        <v>592</v>
      </c>
      <c r="D483" s="2">
        <v>10</v>
      </c>
      <c r="E483" s="2" t="s">
        <v>35</v>
      </c>
      <c r="F483" s="2" t="s">
        <v>1592</v>
      </c>
      <c r="G483" s="2" t="s">
        <v>2356</v>
      </c>
      <c r="H483" s="2" t="s">
        <v>1612</v>
      </c>
      <c r="I483" s="2" t="s">
        <v>1687</v>
      </c>
      <c r="K483" s="2">
        <v>0</v>
      </c>
      <c r="R483" s="2" t="s">
        <v>1688</v>
      </c>
    </row>
    <row r="484" spans="1:18" ht="45" x14ac:dyDescent="0.25">
      <c r="A484" s="2">
        <v>482</v>
      </c>
      <c r="B484" s="2">
        <v>5</v>
      </c>
      <c r="C484" s="2" t="s">
        <v>593</v>
      </c>
      <c r="D484" s="2">
        <v>40</v>
      </c>
      <c r="E484" s="2" t="s">
        <v>35</v>
      </c>
      <c r="F484" s="2" t="s">
        <v>1592</v>
      </c>
      <c r="G484" s="2" t="s">
        <v>2356</v>
      </c>
      <c r="H484" s="2" t="s">
        <v>1615</v>
      </c>
      <c r="I484" s="2" t="s">
        <v>2131</v>
      </c>
      <c r="K484" s="2">
        <v>0</v>
      </c>
      <c r="R484" s="2" t="s">
        <v>2357</v>
      </c>
    </row>
    <row r="485" spans="1:18" ht="45" x14ac:dyDescent="0.25">
      <c r="A485" s="2">
        <v>483</v>
      </c>
      <c r="B485" s="2">
        <v>5</v>
      </c>
      <c r="C485" s="2" t="s">
        <v>594</v>
      </c>
      <c r="D485" s="2">
        <v>20</v>
      </c>
      <c r="E485" s="2" t="s">
        <v>35</v>
      </c>
      <c r="F485" s="2" t="s">
        <v>1592</v>
      </c>
      <c r="G485" s="2" t="s">
        <v>2356</v>
      </c>
      <c r="H485" s="2" t="s">
        <v>1619</v>
      </c>
      <c r="I485" s="2" t="s">
        <v>1873</v>
      </c>
      <c r="K485" s="2">
        <v>0</v>
      </c>
      <c r="R485" s="2" t="s">
        <v>2289</v>
      </c>
    </row>
    <row r="486" spans="1:18" ht="45" x14ac:dyDescent="0.25">
      <c r="A486" s="2">
        <v>484</v>
      </c>
      <c r="B486" s="2">
        <v>5</v>
      </c>
      <c r="C486" s="2" t="s">
        <v>595</v>
      </c>
      <c r="D486" s="2">
        <v>40</v>
      </c>
      <c r="E486" s="2" t="s">
        <v>35</v>
      </c>
      <c r="F486" s="2" t="s">
        <v>1592</v>
      </c>
      <c r="G486" s="2" t="s">
        <v>2356</v>
      </c>
      <c r="H486" s="2" t="s">
        <v>1622</v>
      </c>
      <c r="I486" s="2" t="s">
        <v>2178</v>
      </c>
      <c r="K486" s="2">
        <v>0</v>
      </c>
      <c r="R486" s="2" t="s">
        <v>2358</v>
      </c>
    </row>
    <row r="487" spans="1:18" ht="45" x14ac:dyDescent="0.25">
      <c r="A487" s="2">
        <v>485</v>
      </c>
      <c r="B487" s="2">
        <v>5</v>
      </c>
      <c r="C487" s="2" t="s">
        <v>596</v>
      </c>
      <c r="D487" s="2">
        <v>40</v>
      </c>
      <c r="E487" s="2" t="s">
        <v>35</v>
      </c>
      <c r="F487" s="2" t="s">
        <v>1603</v>
      </c>
      <c r="G487" s="2" t="s">
        <v>2356</v>
      </c>
      <c r="H487" s="2" t="s">
        <v>1625</v>
      </c>
      <c r="I487" s="2" t="s">
        <v>1806</v>
      </c>
      <c r="K487" s="2">
        <v>0</v>
      </c>
      <c r="R487" s="2" t="s">
        <v>1828</v>
      </c>
    </row>
    <row r="488" spans="1:18" x14ac:dyDescent="0.25">
      <c r="A488" s="2">
        <v>486</v>
      </c>
      <c r="B488" s="2">
        <v>5</v>
      </c>
      <c r="C488" s="2" t="s">
        <v>597</v>
      </c>
      <c r="D488" s="2">
        <v>1</v>
      </c>
      <c r="E488" s="2" t="s">
        <v>35</v>
      </c>
      <c r="F488" s="2" t="s">
        <v>1592</v>
      </c>
      <c r="G488" s="2" t="s">
        <v>2359</v>
      </c>
      <c r="H488" s="2" t="s">
        <v>1628</v>
      </c>
      <c r="I488" s="2" t="s">
        <v>2229</v>
      </c>
      <c r="K488" s="2">
        <v>0</v>
      </c>
      <c r="R488" s="2" t="s">
        <v>1817</v>
      </c>
    </row>
    <row r="489" spans="1:18" x14ac:dyDescent="0.25">
      <c r="A489" s="2">
        <v>487</v>
      </c>
      <c r="B489" s="2">
        <v>5</v>
      </c>
      <c r="C489" s="2" t="s">
        <v>598</v>
      </c>
      <c r="D489" s="2">
        <v>2</v>
      </c>
      <c r="E489" s="2" t="s">
        <v>35</v>
      </c>
      <c r="F489" s="2" t="s">
        <v>1592</v>
      </c>
      <c r="G489" s="2" t="s">
        <v>2359</v>
      </c>
      <c r="H489" s="2" t="s">
        <v>1632</v>
      </c>
      <c r="I489" s="2" t="s">
        <v>1944</v>
      </c>
      <c r="K489" s="2">
        <v>0</v>
      </c>
      <c r="R489" s="2" t="s">
        <v>2219</v>
      </c>
    </row>
    <row r="490" spans="1:18" ht="45" x14ac:dyDescent="0.25">
      <c r="A490" s="2">
        <v>488</v>
      </c>
      <c r="B490" s="2">
        <v>5</v>
      </c>
      <c r="C490" s="2" t="s">
        <v>599</v>
      </c>
      <c r="D490" s="2">
        <v>3.2</v>
      </c>
      <c r="E490" s="2" t="s">
        <v>35</v>
      </c>
      <c r="F490" s="2" t="s">
        <v>2360</v>
      </c>
      <c r="G490" s="2" t="s">
        <v>2359</v>
      </c>
      <c r="H490" s="2" t="s">
        <v>1634</v>
      </c>
      <c r="I490" s="2" t="s">
        <v>2361</v>
      </c>
      <c r="K490" s="2">
        <v>0</v>
      </c>
      <c r="R490" s="2" t="s">
        <v>1824</v>
      </c>
    </row>
    <row r="491" spans="1:18" ht="45" x14ac:dyDescent="0.25">
      <c r="A491" s="2">
        <v>489</v>
      </c>
      <c r="B491" s="2">
        <v>5</v>
      </c>
      <c r="C491" s="2" t="s">
        <v>600</v>
      </c>
      <c r="D491" s="2">
        <v>4</v>
      </c>
      <c r="E491" s="2" t="s">
        <v>35</v>
      </c>
      <c r="F491" s="2" t="s">
        <v>2360</v>
      </c>
      <c r="G491" s="2" t="s">
        <v>2359</v>
      </c>
      <c r="H491" s="2" t="s">
        <v>1637</v>
      </c>
      <c r="I491" s="2" t="s">
        <v>2050</v>
      </c>
      <c r="K491" s="2">
        <v>0</v>
      </c>
      <c r="R491" s="2" t="s">
        <v>2053</v>
      </c>
    </row>
    <row r="492" spans="1:18" ht="45" x14ac:dyDescent="0.25">
      <c r="A492" s="2">
        <v>490</v>
      </c>
      <c r="B492" s="2">
        <v>5</v>
      </c>
      <c r="C492" s="2" t="s">
        <v>601</v>
      </c>
      <c r="D492" s="2">
        <v>6.4</v>
      </c>
      <c r="E492" s="2" t="s">
        <v>35</v>
      </c>
      <c r="F492" s="2" t="s">
        <v>2360</v>
      </c>
      <c r="G492" s="2" t="s">
        <v>2359</v>
      </c>
      <c r="H492" s="2" t="s">
        <v>1641</v>
      </c>
      <c r="I492" s="2" t="s">
        <v>1915</v>
      </c>
      <c r="K492" s="2">
        <v>0</v>
      </c>
      <c r="R492" s="2" t="s">
        <v>1724</v>
      </c>
    </row>
    <row r="493" spans="1:18" ht="45" x14ac:dyDescent="0.25">
      <c r="A493" s="2">
        <v>491</v>
      </c>
      <c r="B493" s="2">
        <v>5</v>
      </c>
      <c r="C493" s="2" t="s">
        <v>602</v>
      </c>
      <c r="D493" s="2">
        <v>8</v>
      </c>
      <c r="E493" s="2" t="s">
        <v>35</v>
      </c>
      <c r="F493" s="2" t="s">
        <v>2360</v>
      </c>
      <c r="G493" s="2" t="s">
        <v>2359</v>
      </c>
      <c r="H493" s="2" t="s">
        <v>1643</v>
      </c>
      <c r="I493" s="2" t="s">
        <v>2362</v>
      </c>
      <c r="K493" s="2">
        <v>0</v>
      </c>
      <c r="R493" s="2" t="s">
        <v>1724</v>
      </c>
    </row>
    <row r="494" spans="1:18" x14ac:dyDescent="0.25">
      <c r="A494" s="2">
        <v>492</v>
      </c>
      <c r="B494" s="2">
        <v>5</v>
      </c>
      <c r="C494" s="2" t="s">
        <v>603</v>
      </c>
      <c r="D494" s="2">
        <v>0.25</v>
      </c>
      <c r="E494" s="2" t="s">
        <v>35</v>
      </c>
      <c r="F494" s="2" t="s">
        <v>1592</v>
      </c>
      <c r="G494" s="2" t="s">
        <v>2359</v>
      </c>
      <c r="H494" s="2" t="s">
        <v>1646</v>
      </c>
      <c r="I494" s="2" t="s">
        <v>2128</v>
      </c>
      <c r="K494" s="2">
        <v>0</v>
      </c>
      <c r="R494" s="2" t="s">
        <v>91</v>
      </c>
    </row>
    <row r="495" spans="1:18" x14ac:dyDescent="0.25">
      <c r="A495" s="2">
        <v>493</v>
      </c>
      <c r="B495" s="2">
        <v>5</v>
      </c>
      <c r="C495" s="2" t="s">
        <v>604</v>
      </c>
      <c r="D495" s="2">
        <v>2</v>
      </c>
      <c r="E495" s="2" t="s">
        <v>35</v>
      </c>
      <c r="F495" s="2" t="s">
        <v>1592</v>
      </c>
      <c r="G495" s="2" t="s">
        <v>2359</v>
      </c>
      <c r="H495" s="2" t="s">
        <v>1649</v>
      </c>
      <c r="I495" s="2" t="s">
        <v>1898</v>
      </c>
      <c r="K495" s="2">
        <v>0</v>
      </c>
      <c r="R495" s="2" t="s">
        <v>1804</v>
      </c>
    </row>
    <row r="496" spans="1:18" ht="30" x14ac:dyDescent="0.25">
      <c r="A496" s="2">
        <v>494</v>
      </c>
      <c r="B496" s="2">
        <v>5</v>
      </c>
      <c r="C496" s="2" t="s">
        <v>605</v>
      </c>
      <c r="D496" s="2">
        <v>10</v>
      </c>
      <c r="E496" s="2" t="s">
        <v>1674</v>
      </c>
      <c r="F496" s="2" t="s">
        <v>2363</v>
      </c>
      <c r="G496" s="2" t="s">
        <v>2359</v>
      </c>
      <c r="H496" s="2" t="s">
        <v>1653</v>
      </c>
      <c r="I496" s="2" t="s">
        <v>1679</v>
      </c>
      <c r="K496" s="2">
        <v>0</v>
      </c>
      <c r="R496" s="2" t="s">
        <v>2364</v>
      </c>
    </row>
    <row r="497" spans="1:18" ht="30" x14ac:dyDescent="0.25">
      <c r="A497" s="2">
        <v>495</v>
      </c>
      <c r="B497" s="2">
        <v>5</v>
      </c>
      <c r="C497" s="2" t="s">
        <v>606</v>
      </c>
      <c r="D497" s="2">
        <v>1</v>
      </c>
      <c r="E497" s="2" t="s">
        <v>35</v>
      </c>
      <c r="F497" s="2" t="s">
        <v>2363</v>
      </c>
      <c r="G497" s="2" t="s">
        <v>2365</v>
      </c>
      <c r="H497" s="2" t="s">
        <v>1656</v>
      </c>
      <c r="I497" s="2" t="s">
        <v>1717</v>
      </c>
      <c r="K497" s="2">
        <v>0</v>
      </c>
      <c r="R497" s="2" t="s">
        <v>70</v>
      </c>
    </row>
    <row r="498" spans="1:18" x14ac:dyDescent="0.25">
      <c r="A498" s="2">
        <v>496</v>
      </c>
      <c r="B498" s="2">
        <v>5</v>
      </c>
      <c r="C498" s="2" t="s">
        <v>607</v>
      </c>
      <c r="D498" s="2">
        <v>0.5</v>
      </c>
      <c r="E498" s="2" t="s">
        <v>35</v>
      </c>
      <c r="F498" s="2" t="s">
        <v>2363</v>
      </c>
      <c r="G498" s="2" t="s">
        <v>2365</v>
      </c>
      <c r="H498" s="2" t="s">
        <v>1660</v>
      </c>
      <c r="I498" s="2" t="s">
        <v>1719</v>
      </c>
      <c r="K498" s="2">
        <v>0</v>
      </c>
      <c r="R498" s="2" t="s">
        <v>1665</v>
      </c>
    </row>
    <row r="499" spans="1:18" ht="30" x14ac:dyDescent="0.25">
      <c r="A499" s="2">
        <v>497</v>
      </c>
      <c r="B499" s="2">
        <v>5</v>
      </c>
      <c r="C499" s="2" t="s">
        <v>608</v>
      </c>
      <c r="D499" s="2">
        <v>1</v>
      </c>
      <c r="E499" s="2" t="s">
        <v>35</v>
      </c>
      <c r="F499" s="2" t="s">
        <v>1592</v>
      </c>
      <c r="G499" s="2" t="s">
        <v>2365</v>
      </c>
      <c r="H499" s="2" t="s">
        <v>1663</v>
      </c>
      <c r="I499" s="2" t="s">
        <v>2366</v>
      </c>
      <c r="K499" s="2">
        <v>0</v>
      </c>
      <c r="R499" s="2" t="s">
        <v>76</v>
      </c>
    </row>
    <row r="500" spans="1:18" ht="30" x14ac:dyDescent="0.25">
      <c r="A500" s="2">
        <v>498</v>
      </c>
      <c r="B500" s="2">
        <v>5</v>
      </c>
      <c r="C500" s="2" t="s">
        <v>609</v>
      </c>
      <c r="D500" s="2">
        <v>2</v>
      </c>
      <c r="E500" s="2" t="s">
        <v>35</v>
      </c>
      <c r="F500" s="2" t="s">
        <v>1592</v>
      </c>
      <c r="G500" s="2" t="s">
        <v>2365</v>
      </c>
      <c r="H500" s="2" t="s">
        <v>1668</v>
      </c>
      <c r="I500" s="2" t="s">
        <v>2050</v>
      </c>
      <c r="K500" s="2">
        <v>0</v>
      </c>
      <c r="R500" s="2" t="s">
        <v>1903</v>
      </c>
    </row>
    <row r="501" spans="1:18" ht="135" x14ac:dyDescent="0.25">
      <c r="A501" s="2">
        <v>499</v>
      </c>
      <c r="B501" s="2">
        <v>5</v>
      </c>
      <c r="C501" s="2" t="s">
        <v>610</v>
      </c>
      <c r="D501" s="2">
        <v>50</v>
      </c>
      <c r="E501" s="2" t="s">
        <v>35</v>
      </c>
      <c r="F501" s="2" t="s">
        <v>1598</v>
      </c>
      <c r="G501" s="2" t="s">
        <v>2367</v>
      </c>
      <c r="H501" s="2" t="s">
        <v>1670</v>
      </c>
      <c r="I501" s="2" t="s">
        <v>1654</v>
      </c>
      <c r="K501" s="2">
        <v>0</v>
      </c>
      <c r="R501" s="2" t="s">
        <v>75</v>
      </c>
    </row>
    <row r="502" spans="1:18" ht="135" x14ac:dyDescent="0.25">
      <c r="A502" s="2">
        <v>500</v>
      </c>
      <c r="B502" s="2">
        <v>5</v>
      </c>
      <c r="C502" s="2" t="s">
        <v>611</v>
      </c>
      <c r="D502" s="2">
        <v>10</v>
      </c>
      <c r="E502" s="2" t="s">
        <v>35</v>
      </c>
      <c r="F502" s="2" t="s">
        <v>1598</v>
      </c>
      <c r="G502" s="2" t="s">
        <v>2367</v>
      </c>
      <c r="H502" s="2" t="s">
        <v>1672</v>
      </c>
      <c r="I502" s="2" t="s">
        <v>1806</v>
      </c>
      <c r="K502" s="2">
        <v>0</v>
      </c>
      <c r="R502" s="2" t="s">
        <v>91</v>
      </c>
    </row>
    <row r="503" spans="1:18" ht="135" x14ac:dyDescent="0.25">
      <c r="A503" s="2">
        <v>501</v>
      </c>
      <c r="B503" s="2">
        <v>5</v>
      </c>
      <c r="C503" s="2" t="s">
        <v>612</v>
      </c>
      <c r="D503" s="2">
        <v>25</v>
      </c>
      <c r="E503" s="2" t="s">
        <v>35</v>
      </c>
      <c r="F503" s="2" t="s">
        <v>1598</v>
      </c>
      <c r="G503" s="2" t="s">
        <v>2367</v>
      </c>
      <c r="K503" s="2">
        <v>0</v>
      </c>
      <c r="R503" s="2" t="s">
        <v>1594</v>
      </c>
    </row>
    <row r="504" spans="1:18" ht="30" x14ac:dyDescent="0.25">
      <c r="A504" s="2">
        <v>502</v>
      </c>
      <c r="B504" s="2">
        <v>5</v>
      </c>
      <c r="C504" s="2" t="s">
        <v>613</v>
      </c>
      <c r="D504" s="2">
        <v>200</v>
      </c>
      <c r="E504" s="2" t="s">
        <v>35</v>
      </c>
      <c r="F504" s="2" t="s">
        <v>1592</v>
      </c>
      <c r="G504" s="2" t="s">
        <v>2368</v>
      </c>
      <c r="H504" s="2" t="s">
        <v>1595</v>
      </c>
      <c r="I504" s="2" t="s">
        <v>2369</v>
      </c>
      <c r="K504" s="2">
        <v>0</v>
      </c>
      <c r="R504" s="2" t="s">
        <v>2103</v>
      </c>
    </row>
    <row r="505" spans="1:18" ht="30" x14ac:dyDescent="0.25">
      <c r="A505" s="2">
        <v>503</v>
      </c>
      <c r="B505" s="2">
        <v>5</v>
      </c>
      <c r="C505" s="2" t="s">
        <v>614</v>
      </c>
      <c r="D505" s="2">
        <v>250</v>
      </c>
      <c r="E505" s="2" t="s">
        <v>35</v>
      </c>
      <c r="F505" s="2" t="s">
        <v>1592</v>
      </c>
      <c r="G505" s="2" t="s">
        <v>2370</v>
      </c>
      <c r="H505" s="2" t="s">
        <v>1600</v>
      </c>
      <c r="I505" s="2" t="s">
        <v>2371</v>
      </c>
      <c r="K505" s="2">
        <v>0</v>
      </c>
      <c r="R505" s="2" t="s">
        <v>2372</v>
      </c>
    </row>
    <row r="506" spans="1:18" ht="30" x14ac:dyDescent="0.25">
      <c r="A506" s="2">
        <v>504</v>
      </c>
      <c r="B506" s="2">
        <v>5</v>
      </c>
      <c r="C506" s="2" t="s">
        <v>615</v>
      </c>
      <c r="D506" s="2">
        <v>62.5</v>
      </c>
      <c r="E506" s="2" t="s">
        <v>35</v>
      </c>
      <c r="F506" s="2" t="s">
        <v>1592</v>
      </c>
      <c r="G506" s="2" t="s">
        <v>2370</v>
      </c>
      <c r="H506" s="2" t="s">
        <v>1604</v>
      </c>
      <c r="I506" s="2" t="s">
        <v>2092</v>
      </c>
      <c r="K506" s="2">
        <v>0</v>
      </c>
      <c r="R506" s="2" t="s">
        <v>2135</v>
      </c>
    </row>
    <row r="507" spans="1:18" ht="30" x14ac:dyDescent="0.25">
      <c r="A507" s="2">
        <v>505</v>
      </c>
      <c r="B507" s="2">
        <v>5</v>
      </c>
      <c r="C507" s="2" t="s">
        <v>616</v>
      </c>
      <c r="D507" s="2">
        <v>2</v>
      </c>
      <c r="E507" s="2" t="s">
        <v>35</v>
      </c>
      <c r="F507" s="2" t="s">
        <v>1603</v>
      </c>
      <c r="G507" s="2" t="s">
        <v>2373</v>
      </c>
      <c r="H507" s="2" t="s">
        <v>1608</v>
      </c>
      <c r="I507" s="2" t="s">
        <v>2062</v>
      </c>
      <c r="K507" s="2">
        <v>0</v>
      </c>
      <c r="R507" s="2" t="s">
        <v>2120</v>
      </c>
    </row>
    <row r="508" spans="1:18" ht="30" x14ac:dyDescent="0.25">
      <c r="A508" s="2">
        <v>506</v>
      </c>
      <c r="B508" s="2">
        <v>5</v>
      </c>
      <c r="C508" s="2" t="s">
        <v>617</v>
      </c>
      <c r="D508" s="2">
        <v>2</v>
      </c>
      <c r="E508" s="2" t="s">
        <v>35</v>
      </c>
      <c r="F508" s="2" t="s">
        <v>1603</v>
      </c>
      <c r="G508" s="2" t="s">
        <v>2373</v>
      </c>
      <c r="H508" s="2" t="s">
        <v>1612</v>
      </c>
      <c r="I508" s="2" t="s">
        <v>2374</v>
      </c>
      <c r="K508" s="2">
        <v>0</v>
      </c>
      <c r="R508" s="2" t="s">
        <v>2301</v>
      </c>
    </row>
    <row r="509" spans="1:18" x14ac:dyDescent="0.25">
      <c r="A509" s="2">
        <v>507</v>
      </c>
      <c r="B509" s="2">
        <v>5</v>
      </c>
      <c r="C509" s="2" t="s">
        <v>618</v>
      </c>
      <c r="D509" s="2">
        <v>50</v>
      </c>
      <c r="E509" s="2" t="s">
        <v>35</v>
      </c>
      <c r="F509" s="2" t="s">
        <v>1592</v>
      </c>
      <c r="G509" s="2" t="s">
        <v>1773</v>
      </c>
      <c r="H509" s="2" t="s">
        <v>1615</v>
      </c>
      <c r="I509" s="2" t="s">
        <v>2375</v>
      </c>
      <c r="K509" s="2">
        <v>0</v>
      </c>
      <c r="R509" s="2" t="s">
        <v>2101</v>
      </c>
    </row>
    <row r="510" spans="1:18" ht="30" x14ac:dyDescent="0.25">
      <c r="A510" s="2">
        <v>508</v>
      </c>
      <c r="B510" s="2">
        <v>5</v>
      </c>
      <c r="C510" s="2" t="s">
        <v>619</v>
      </c>
      <c r="D510" s="2">
        <v>100</v>
      </c>
      <c r="E510" s="2" t="s">
        <v>35</v>
      </c>
      <c r="F510" s="2" t="s">
        <v>1592</v>
      </c>
      <c r="G510" s="2" t="s">
        <v>1773</v>
      </c>
      <c r="H510" s="2" t="s">
        <v>1619</v>
      </c>
      <c r="I510" s="2" t="s">
        <v>2376</v>
      </c>
      <c r="K510" s="2">
        <v>0</v>
      </c>
      <c r="R510" s="2" t="s">
        <v>2377</v>
      </c>
    </row>
    <row r="511" spans="1:18" ht="45" x14ac:dyDescent="0.25">
      <c r="A511" s="2">
        <v>509</v>
      </c>
      <c r="B511" s="2">
        <v>5</v>
      </c>
      <c r="C511" s="2" t="s">
        <v>620</v>
      </c>
      <c r="D511" s="2">
        <v>20</v>
      </c>
      <c r="E511" s="2" t="s">
        <v>35</v>
      </c>
      <c r="F511" s="2" t="s">
        <v>1603</v>
      </c>
      <c r="G511" s="2" t="s">
        <v>1773</v>
      </c>
      <c r="H511" s="2" t="s">
        <v>1622</v>
      </c>
      <c r="I511" s="2" t="s">
        <v>1996</v>
      </c>
      <c r="K511" s="2">
        <v>0</v>
      </c>
      <c r="R511" s="2" t="s">
        <v>1997</v>
      </c>
    </row>
    <row r="512" spans="1:18" x14ac:dyDescent="0.25">
      <c r="A512" s="2">
        <v>510</v>
      </c>
      <c r="B512" s="2">
        <v>5</v>
      </c>
      <c r="C512" s="2" t="s">
        <v>621</v>
      </c>
      <c r="D512" s="2">
        <v>200</v>
      </c>
      <c r="E512" s="2" t="s">
        <v>35</v>
      </c>
      <c r="F512" s="2" t="s">
        <v>1592</v>
      </c>
      <c r="G512" s="2" t="s">
        <v>1593</v>
      </c>
      <c r="H512" s="2" t="s">
        <v>1625</v>
      </c>
      <c r="I512" s="2" t="s">
        <v>1684</v>
      </c>
      <c r="K512" s="2">
        <v>0</v>
      </c>
      <c r="R512" s="2" t="s">
        <v>2378</v>
      </c>
    </row>
    <row r="513" spans="1:18" ht="30" x14ac:dyDescent="0.25">
      <c r="A513" s="2">
        <v>511</v>
      </c>
      <c r="B513" s="2">
        <v>5</v>
      </c>
      <c r="C513" s="2" t="s">
        <v>622</v>
      </c>
      <c r="D513" s="2">
        <v>0.25</v>
      </c>
      <c r="E513" s="2" t="s">
        <v>35</v>
      </c>
      <c r="F513" s="2" t="s">
        <v>1592</v>
      </c>
      <c r="G513" s="2" t="s">
        <v>2379</v>
      </c>
      <c r="H513" s="2" t="s">
        <v>1628</v>
      </c>
      <c r="I513" s="2" t="s">
        <v>2280</v>
      </c>
      <c r="K513" s="2">
        <v>0</v>
      </c>
      <c r="R513" s="2" t="s">
        <v>74</v>
      </c>
    </row>
    <row r="514" spans="1:18" ht="30" x14ac:dyDescent="0.25">
      <c r="A514" s="2">
        <v>512</v>
      </c>
      <c r="B514" s="2">
        <v>5</v>
      </c>
      <c r="C514" s="2" t="s">
        <v>623</v>
      </c>
      <c r="D514" s="2">
        <v>5</v>
      </c>
      <c r="E514" s="2" t="s">
        <v>35</v>
      </c>
      <c r="F514" s="2" t="s">
        <v>1592</v>
      </c>
      <c r="H514" s="2" t="s">
        <v>1632</v>
      </c>
      <c r="I514" s="2" t="s">
        <v>1687</v>
      </c>
      <c r="K514" s="2">
        <v>0</v>
      </c>
      <c r="R514" s="2" t="s">
        <v>1955</v>
      </c>
    </row>
    <row r="515" spans="1:18" ht="30" x14ac:dyDescent="0.25">
      <c r="A515" s="2">
        <v>513</v>
      </c>
      <c r="B515" s="2">
        <v>5</v>
      </c>
      <c r="C515" s="2" t="s">
        <v>624</v>
      </c>
      <c r="D515" s="2">
        <v>0.25</v>
      </c>
      <c r="E515" s="2" t="s">
        <v>35</v>
      </c>
      <c r="F515" s="2" t="s">
        <v>1592</v>
      </c>
      <c r="G515" s="2" t="s">
        <v>2379</v>
      </c>
      <c r="H515" s="2" t="s">
        <v>1634</v>
      </c>
      <c r="I515" s="2" t="s">
        <v>2281</v>
      </c>
      <c r="K515" s="2">
        <v>0</v>
      </c>
      <c r="R515" s="2" t="s">
        <v>75</v>
      </c>
    </row>
    <row r="516" spans="1:18" ht="30" x14ac:dyDescent="0.25">
      <c r="A516" s="2">
        <v>514</v>
      </c>
      <c r="B516" s="2">
        <v>5</v>
      </c>
      <c r="C516" s="2" t="s">
        <v>625</v>
      </c>
      <c r="D516" s="2">
        <v>0.75</v>
      </c>
      <c r="E516" s="2" t="s">
        <v>35</v>
      </c>
      <c r="F516" s="2" t="s">
        <v>1592</v>
      </c>
      <c r="G516" s="2" t="s">
        <v>2379</v>
      </c>
      <c r="H516" s="2" t="s">
        <v>1637</v>
      </c>
      <c r="I516" s="2" t="s">
        <v>2128</v>
      </c>
      <c r="K516" s="2">
        <v>0</v>
      </c>
      <c r="R516" s="2" t="s">
        <v>1702</v>
      </c>
    </row>
    <row r="517" spans="1:18" x14ac:dyDescent="0.25">
      <c r="A517" s="2">
        <v>515</v>
      </c>
      <c r="B517" s="2">
        <v>5</v>
      </c>
      <c r="C517" s="2" t="s">
        <v>624</v>
      </c>
      <c r="D517" s="2">
        <v>2.5</v>
      </c>
      <c r="E517" s="2" t="s">
        <v>35</v>
      </c>
      <c r="F517" s="2" t="s">
        <v>1592</v>
      </c>
      <c r="H517" s="2" t="s">
        <v>1641</v>
      </c>
      <c r="I517" s="2" t="s">
        <v>1845</v>
      </c>
      <c r="K517" s="2">
        <v>0</v>
      </c>
      <c r="R517" s="2" t="s">
        <v>70</v>
      </c>
    </row>
    <row r="518" spans="1:18" x14ac:dyDescent="0.25">
      <c r="A518" s="2">
        <v>516</v>
      </c>
      <c r="B518" s="2">
        <v>5</v>
      </c>
      <c r="C518" s="2" t="s">
        <v>626</v>
      </c>
      <c r="D518" s="2">
        <v>5</v>
      </c>
      <c r="E518" s="2" t="s">
        <v>35</v>
      </c>
      <c r="F518" s="2" t="s">
        <v>1592</v>
      </c>
      <c r="H518" s="2" t="s">
        <v>1643</v>
      </c>
      <c r="I518" s="2" t="s">
        <v>2010</v>
      </c>
      <c r="K518" s="2">
        <v>0</v>
      </c>
      <c r="R518" s="2" t="s">
        <v>75</v>
      </c>
    </row>
    <row r="519" spans="1:18" x14ac:dyDescent="0.25">
      <c r="A519" s="2">
        <v>517</v>
      </c>
      <c r="B519" s="2">
        <v>5</v>
      </c>
      <c r="C519" s="2" t="s">
        <v>627</v>
      </c>
      <c r="D519" s="2">
        <v>10</v>
      </c>
      <c r="E519" s="2" t="s">
        <v>35</v>
      </c>
      <c r="F519" s="2" t="s">
        <v>1592</v>
      </c>
      <c r="H519" s="2" t="s">
        <v>1646</v>
      </c>
      <c r="I519" s="2" t="s">
        <v>1798</v>
      </c>
      <c r="K519" s="2">
        <v>0</v>
      </c>
      <c r="R519" s="2" t="s">
        <v>1849</v>
      </c>
    </row>
    <row r="520" spans="1:18" ht="75" x14ac:dyDescent="0.25">
      <c r="A520" s="2">
        <v>518</v>
      </c>
      <c r="B520" s="2">
        <v>5</v>
      </c>
      <c r="C520" s="2" t="s">
        <v>628</v>
      </c>
      <c r="D520" s="2">
        <v>10</v>
      </c>
      <c r="E520" s="2" t="s">
        <v>35</v>
      </c>
      <c r="F520" s="2" t="s">
        <v>1592</v>
      </c>
      <c r="G520" s="2" t="s">
        <v>2380</v>
      </c>
      <c r="H520" s="2" t="s">
        <v>1649</v>
      </c>
      <c r="I520" s="2" t="s">
        <v>2131</v>
      </c>
      <c r="K520" s="2">
        <v>0</v>
      </c>
      <c r="R520" s="2" t="s">
        <v>75</v>
      </c>
    </row>
    <row r="521" spans="1:18" ht="45" x14ac:dyDescent="0.25">
      <c r="A521" s="2">
        <v>519</v>
      </c>
      <c r="B521" s="2">
        <v>5</v>
      </c>
      <c r="C521" s="2" t="s">
        <v>629</v>
      </c>
      <c r="D521" s="2">
        <v>1000</v>
      </c>
      <c r="E521" s="2" t="s">
        <v>77</v>
      </c>
      <c r="F521" s="2" t="s">
        <v>1603</v>
      </c>
      <c r="G521" s="2" t="s">
        <v>2306</v>
      </c>
      <c r="H521" s="2" t="s">
        <v>1653</v>
      </c>
      <c r="I521" s="2" t="s">
        <v>2381</v>
      </c>
      <c r="K521" s="2">
        <v>0</v>
      </c>
      <c r="R521" s="2" t="s">
        <v>2382</v>
      </c>
    </row>
    <row r="522" spans="1:18" ht="45" x14ac:dyDescent="0.25">
      <c r="A522" s="2">
        <v>520</v>
      </c>
      <c r="B522" s="2">
        <v>5</v>
      </c>
      <c r="C522" s="2" t="s">
        <v>630</v>
      </c>
      <c r="D522" s="2">
        <v>1200</v>
      </c>
      <c r="E522" s="2" t="s">
        <v>77</v>
      </c>
      <c r="F522" s="2" t="s">
        <v>1603</v>
      </c>
      <c r="G522" s="2" t="s">
        <v>2306</v>
      </c>
      <c r="H522" s="2" t="s">
        <v>1656</v>
      </c>
      <c r="I522" s="2" t="s">
        <v>2383</v>
      </c>
      <c r="K522" s="2">
        <v>0</v>
      </c>
      <c r="R522" s="2" t="s">
        <v>2384</v>
      </c>
    </row>
    <row r="523" spans="1:18" ht="45" x14ac:dyDescent="0.25">
      <c r="A523" s="2">
        <v>521</v>
      </c>
      <c r="B523" s="2">
        <v>5</v>
      </c>
      <c r="C523" s="2" t="s">
        <v>631</v>
      </c>
      <c r="D523" s="2">
        <v>500</v>
      </c>
      <c r="E523" s="2" t="s">
        <v>77</v>
      </c>
      <c r="F523" s="2" t="s">
        <v>1603</v>
      </c>
      <c r="G523" s="2" t="s">
        <v>2306</v>
      </c>
      <c r="H523" s="2" t="s">
        <v>1660</v>
      </c>
      <c r="I523" s="2" t="s">
        <v>2385</v>
      </c>
      <c r="K523" s="2">
        <v>0</v>
      </c>
      <c r="R523" s="2" t="s">
        <v>2386</v>
      </c>
    </row>
    <row r="524" spans="1:18" ht="45" x14ac:dyDescent="0.25">
      <c r="A524" s="2">
        <v>522</v>
      </c>
      <c r="B524" s="2">
        <v>5</v>
      </c>
      <c r="C524" s="2" t="s">
        <v>632</v>
      </c>
      <c r="D524" s="2">
        <v>1000</v>
      </c>
      <c r="E524" s="2" t="s">
        <v>77</v>
      </c>
      <c r="F524" s="2" t="s">
        <v>1603</v>
      </c>
      <c r="G524" s="2" t="s">
        <v>2306</v>
      </c>
      <c r="H524" s="2" t="s">
        <v>1663</v>
      </c>
      <c r="I524" s="2" t="s">
        <v>2383</v>
      </c>
      <c r="K524" s="2">
        <v>0</v>
      </c>
      <c r="R524" s="2" t="s">
        <v>2387</v>
      </c>
    </row>
    <row r="525" spans="1:18" ht="45" x14ac:dyDescent="0.25">
      <c r="A525" s="2">
        <v>523</v>
      </c>
      <c r="B525" s="2">
        <v>5</v>
      </c>
      <c r="C525" s="2" t="s">
        <v>633</v>
      </c>
      <c r="D525" s="2">
        <v>120</v>
      </c>
      <c r="E525" s="2" t="s">
        <v>35</v>
      </c>
      <c r="F525" s="2" t="s">
        <v>1592</v>
      </c>
      <c r="G525" s="2" t="s">
        <v>2388</v>
      </c>
      <c r="H525" s="2" t="s">
        <v>1668</v>
      </c>
      <c r="I525" s="2" t="s">
        <v>2389</v>
      </c>
      <c r="K525" s="2">
        <v>0</v>
      </c>
      <c r="R525" s="2" t="s">
        <v>1817</v>
      </c>
    </row>
    <row r="526" spans="1:18" ht="45" x14ac:dyDescent="0.25">
      <c r="A526" s="2">
        <v>524</v>
      </c>
      <c r="B526" s="2">
        <v>5</v>
      </c>
      <c r="C526" s="2" t="s">
        <v>634</v>
      </c>
      <c r="D526" s="2">
        <v>600</v>
      </c>
      <c r="E526" s="2" t="s">
        <v>35</v>
      </c>
      <c r="F526" s="2" t="s">
        <v>1592</v>
      </c>
      <c r="G526" s="2" t="s">
        <v>2388</v>
      </c>
      <c r="H526" s="2" t="s">
        <v>1670</v>
      </c>
      <c r="I526" s="2" t="s">
        <v>2390</v>
      </c>
      <c r="K526" s="2">
        <v>0</v>
      </c>
      <c r="R526" s="2" t="s">
        <v>1955</v>
      </c>
    </row>
    <row r="527" spans="1:18" ht="30" x14ac:dyDescent="0.25">
      <c r="A527" s="2">
        <v>525</v>
      </c>
      <c r="B527" s="2">
        <v>5</v>
      </c>
      <c r="C527" s="2" t="s">
        <v>635</v>
      </c>
      <c r="D527" s="2">
        <v>250</v>
      </c>
      <c r="E527" s="2" t="s">
        <v>35</v>
      </c>
      <c r="F527" s="2" t="s">
        <v>1592</v>
      </c>
      <c r="G527" s="2" t="s">
        <v>2391</v>
      </c>
      <c r="H527" s="2" t="s">
        <v>1672</v>
      </c>
      <c r="I527" s="2" t="s">
        <v>2055</v>
      </c>
      <c r="K527" s="2">
        <v>0</v>
      </c>
      <c r="R527" s="2" t="s">
        <v>1688</v>
      </c>
    </row>
    <row r="528" spans="1:18" ht="30" x14ac:dyDescent="0.25">
      <c r="A528" s="2">
        <v>526</v>
      </c>
      <c r="B528" s="2">
        <v>5</v>
      </c>
      <c r="C528" s="2" t="s">
        <v>636</v>
      </c>
      <c r="D528" s="2">
        <v>500</v>
      </c>
      <c r="E528" s="2" t="s">
        <v>35</v>
      </c>
      <c r="F528" s="2" t="s">
        <v>1592</v>
      </c>
      <c r="G528" s="2" t="s">
        <v>2391</v>
      </c>
      <c r="K528" s="2">
        <v>0</v>
      </c>
      <c r="R528" s="2" t="s">
        <v>1594</v>
      </c>
    </row>
    <row r="529" spans="1:18" x14ac:dyDescent="0.25">
      <c r="A529" s="2">
        <v>527</v>
      </c>
      <c r="B529" s="2">
        <v>5</v>
      </c>
      <c r="C529" s="2" t="s">
        <v>637</v>
      </c>
      <c r="D529" s="2">
        <v>25</v>
      </c>
      <c r="E529" s="2" t="s">
        <v>35</v>
      </c>
      <c r="F529" s="2" t="s">
        <v>1592</v>
      </c>
      <c r="G529" s="2" t="s">
        <v>2391</v>
      </c>
      <c r="H529" s="2" t="s">
        <v>1595</v>
      </c>
      <c r="I529" s="2" t="s">
        <v>2111</v>
      </c>
      <c r="K529" s="2">
        <v>0</v>
      </c>
      <c r="R529" s="2" t="s">
        <v>2392</v>
      </c>
    </row>
    <row r="530" spans="1:18" ht="45" x14ac:dyDescent="0.25">
      <c r="A530" s="2">
        <v>528</v>
      </c>
      <c r="B530" s="2">
        <v>5</v>
      </c>
      <c r="C530" s="2" t="s">
        <v>638</v>
      </c>
      <c r="D530" s="2">
        <v>100</v>
      </c>
      <c r="E530" s="2" t="s">
        <v>35</v>
      </c>
      <c r="F530" s="2" t="s">
        <v>1603</v>
      </c>
      <c r="G530" s="2" t="s">
        <v>2393</v>
      </c>
      <c r="H530" s="2" t="s">
        <v>1600</v>
      </c>
      <c r="I530" s="2" t="s">
        <v>1623</v>
      </c>
      <c r="K530" s="2">
        <v>0</v>
      </c>
      <c r="R530" s="2" t="s">
        <v>2394</v>
      </c>
    </row>
    <row r="531" spans="1:18" ht="45" x14ac:dyDescent="0.25">
      <c r="A531" s="2">
        <v>529</v>
      </c>
      <c r="B531" s="2">
        <v>5</v>
      </c>
      <c r="C531" s="2" t="s">
        <v>639</v>
      </c>
      <c r="D531" s="2">
        <v>25</v>
      </c>
      <c r="E531" s="2" t="s">
        <v>35</v>
      </c>
      <c r="F531" s="2" t="s">
        <v>1592</v>
      </c>
      <c r="G531" s="2" t="s">
        <v>2393</v>
      </c>
      <c r="H531" s="2" t="s">
        <v>1604</v>
      </c>
      <c r="I531" s="2" t="s">
        <v>2147</v>
      </c>
      <c r="K531" s="2">
        <v>0</v>
      </c>
      <c r="R531" s="2" t="s">
        <v>2395</v>
      </c>
    </row>
    <row r="532" spans="1:18" ht="45" x14ac:dyDescent="0.25">
      <c r="A532" s="2">
        <v>530</v>
      </c>
      <c r="B532" s="2">
        <v>5</v>
      </c>
      <c r="C532" s="2" t="s">
        <v>640</v>
      </c>
      <c r="D532" s="2">
        <v>25</v>
      </c>
      <c r="E532" s="2" t="s">
        <v>35</v>
      </c>
      <c r="F532" s="2" t="s">
        <v>1592</v>
      </c>
      <c r="G532" s="2" t="s">
        <v>2393</v>
      </c>
      <c r="H532" s="2" t="s">
        <v>1608</v>
      </c>
      <c r="I532" s="2" t="s">
        <v>1710</v>
      </c>
      <c r="K532" s="2">
        <v>0</v>
      </c>
      <c r="R532" s="2" t="s">
        <v>1794</v>
      </c>
    </row>
    <row r="533" spans="1:18" ht="45" x14ac:dyDescent="0.25">
      <c r="A533" s="2">
        <v>531</v>
      </c>
      <c r="B533" s="2">
        <v>5</v>
      </c>
      <c r="C533" s="2" t="s">
        <v>641</v>
      </c>
      <c r="D533" s="2">
        <v>100</v>
      </c>
      <c r="E533" s="2" t="s">
        <v>35</v>
      </c>
      <c r="F533" s="2" t="s">
        <v>1592</v>
      </c>
      <c r="G533" s="2" t="s">
        <v>2393</v>
      </c>
      <c r="H533" s="2" t="s">
        <v>1612</v>
      </c>
      <c r="I533" s="2" t="s">
        <v>2005</v>
      </c>
      <c r="K533" s="2">
        <v>0</v>
      </c>
      <c r="R533" s="2" t="s">
        <v>2396</v>
      </c>
    </row>
    <row r="534" spans="1:18" ht="30" x14ac:dyDescent="0.25">
      <c r="A534" s="2">
        <v>532</v>
      </c>
      <c r="B534" s="2">
        <v>5</v>
      </c>
      <c r="C534" s="2" t="s">
        <v>642</v>
      </c>
      <c r="D534" s="2">
        <v>3</v>
      </c>
      <c r="E534" s="2" t="s">
        <v>35</v>
      </c>
      <c r="F534" s="2" t="s">
        <v>1592</v>
      </c>
      <c r="G534" s="2" t="s">
        <v>1607</v>
      </c>
      <c r="H534" s="2" t="s">
        <v>1615</v>
      </c>
      <c r="I534" s="2" t="s">
        <v>1664</v>
      </c>
      <c r="K534" s="2">
        <v>0</v>
      </c>
      <c r="R534" s="2" t="s">
        <v>2397</v>
      </c>
    </row>
    <row r="535" spans="1:18" ht="30" x14ac:dyDescent="0.25">
      <c r="A535" s="2">
        <v>533</v>
      </c>
      <c r="B535" s="2">
        <v>5</v>
      </c>
      <c r="C535" s="2" t="s">
        <v>643</v>
      </c>
      <c r="D535" s="2">
        <v>0.05</v>
      </c>
      <c r="E535" s="2" t="s">
        <v>35</v>
      </c>
      <c r="F535" s="2" t="s">
        <v>1603</v>
      </c>
      <c r="G535" s="2" t="s">
        <v>2263</v>
      </c>
      <c r="H535" s="2" t="s">
        <v>1619</v>
      </c>
      <c r="I535" s="2" t="s">
        <v>2398</v>
      </c>
      <c r="K535" s="2">
        <v>0</v>
      </c>
      <c r="R535" s="2" t="s">
        <v>70</v>
      </c>
    </row>
    <row r="536" spans="1:18" ht="30" x14ac:dyDescent="0.25">
      <c r="A536" s="2">
        <v>534</v>
      </c>
      <c r="B536" s="2">
        <v>5</v>
      </c>
      <c r="C536" s="2" t="s">
        <v>644</v>
      </c>
      <c r="D536" s="2">
        <v>50</v>
      </c>
      <c r="E536" s="2" t="s">
        <v>1674</v>
      </c>
      <c r="F536" s="2" t="s">
        <v>1855</v>
      </c>
      <c r="G536" s="2" t="s">
        <v>2399</v>
      </c>
      <c r="H536" s="2" t="s">
        <v>1622</v>
      </c>
      <c r="I536" s="2" t="s">
        <v>2400</v>
      </c>
      <c r="K536" s="2">
        <v>0</v>
      </c>
      <c r="R536" s="2" t="s">
        <v>2401</v>
      </c>
    </row>
    <row r="537" spans="1:18" ht="30" x14ac:dyDescent="0.25">
      <c r="A537" s="2">
        <v>535</v>
      </c>
      <c r="B537" s="2">
        <v>5</v>
      </c>
      <c r="C537" s="2" t="s">
        <v>645</v>
      </c>
      <c r="D537" s="2">
        <v>50</v>
      </c>
      <c r="E537" s="2" t="s">
        <v>1674</v>
      </c>
      <c r="F537" s="2" t="s">
        <v>1855</v>
      </c>
      <c r="G537" s="2" t="s">
        <v>2399</v>
      </c>
      <c r="H537" s="2" t="s">
        <v>1625</v>
      </c>
      <c r="I537" s="2" t="s">
        <v>2402</v>
      </c>
      <c r="K537" s="2">
        <v>0</v>
      </c>
      <c r="R537" s="2" t="s">
        <v>2403</v>
      </c>
    </row>
    <row r="538" spans="1:18" ht="30" x14ac:dyDescent="0.25">
      <c r="A538" s="2">
        <v>536</v>
      </c>
      <c r="B538" s="2">
        <v>5</v>
      </c>
      <c r="C538" s="2" t="s">
        <v>646</v>
      </c>
      <c r="D538" s="2">
        <v>100</v>
      </c>
      <c r="E538" s="2" t="s">
        <v>1674</v>
      </c>
      <c r="F538" s="2" t="s">
        <v>1855</v>
      </c>
      <c r="G538" s="2" t="s">
        <v>2399</v>
      </c>
      <c r="H538" s="2" t="s">
        <v>1628</v>
      </c>
      <c r="I538" s="2" t="s">
        <v>2404</v>
      </c>
      <c r="K538" s="2">
        <v>0</v>
      </c>
      <c r="R538" s="2" t="s">
        <v>2405</v>
      </c>
    </row>
    <row r="539" spans="1:18" ht="30" x14ac:dyDescent="0.25">
      <c r="A539" s="2">
        <v>537</v>
      </c>
      <c r="B539" s="2">
        <v>5</v>
      </c>
      <c r="C539" s="2" t="s">
        <v>647</v>
      </c>
      <c r="D539" s="2">
        <v>100</v>
      </c>
      <c r="E539" s="2" t="s">
        <v>1674</v>
      </c>
      <c r="F539" s="2" t="s">
        <v>1855</v>
      </c>
      <c r="G539" s="2" t="s">
        <v>2399</v>
      </c>
      <c r="H539" s="2" t="s">
        <v>1632</v>
      </c>
      <c r="I539" s="2" t="s">
        <v>2406</v>
      </c>
      <c r="K539" s="2">
        <v>0</v>
      </c>
      <c r="R539" s="2" t="s">
        <v>2407</v>
      </c>
    </row>
    <row r="540" spans="1:18" ht="30" x14ac:dyDescent="0.25">
      <c r="A540" s="2">
        <v>538</v>
      </c>
      <c r="B540" s="2">
        <v>5</v>
      </c>
      <c r="C540" s="2" t="s">
        <v>648</v>
      </c>
      <c r="D540" s="2">
        <v>200</v>
      </c>
      <c r="E540" s="2" t="s">
        <v>1674</v>
      </c>
      <c r="F540" s="2" t="s">
        <v>1855</v>
      </c>
      <c r="G540" s="2" t="s">
        <v>2399</v>
      </c>
      <c r="H540" s="2" t="s">
        <v>1634</v>
      </c>
      <c r="I540" s="2" t="s">
        <v>2408</v>
      </c>
      <c r="K540" s="2">
        <v>0</v>
      </c>
      <c r="R540" s="2" t="s">
        <v>2409</v>
      </c>
    </row>
    <row r="541" spans="1:18" ht="45" x14ac:dyDescent="0.25">
      <c r="A541" s="2">
        <v>539</v>
      </c>
      <c r="B541" s="2">
        <v>5</v>
      </c>
      <c r="C541" s="2" t="s">
        <v>649</v>
      </c>
      <c r="D541" s="2">
        <v>2.1</v>
      </c>
      <c r="E541" s="2" t="s">
        <v>35</v>
      </c>
      <c r="F541" s="2" t="s">
        <v>2360</v>
      </c>
      <c r="G541" s="2" t="s">
        <v>2399</v>
      </c>
      <c r="H541" s="2" t="s">
        <v>1637</v>
      </c>
      <c r="I541" s="2" t="s">
        <v>2410</v>
      </c>
      <c r="K541" s="2">
        <v>0</v>
      </c>
      <c r="R541" s="2" t="s">
        <v>2411</v>
      </c>
    </row>
    <row r="542" spans="1:18" ht="45" x14ac:dyDescent="0.25">
      <c r="A542" s="2">
        <v>540</v>
      </c>
      <c r="B542" s="2">
        <v>5</v>
      </c>
      <c r="C542" s="2" t="s">
        <v>650</v>
      </c>
      <c r="D542" s="2">
        <v>2.89</v>
      </c>
      <c r="E542" s="2" t="s">
        <v>35</v>
      </c>
      <c r="F542" s="2" t="s">
        <v>2360</v>
      </c>
      <c r="G542" s="2" t="s">
        <v>2399</v>
      </c>
      <c r="H542" s="2" t="s">
        <v>1641</v>
      </c>
      <c r="I542" s="2" t="s">
        <v>2412</v>
      </c>
      <c r="K542" s="2">
        <v>0</v>
      </c>
      <c r="R542" s="2" t="s">
        <v>1849</v>
      </c>
    </row>
    <row r="543" spans="1:18" ht="45" x14ac:dyDescent="0.25">
      <c r="A543" s="2">
        <v>541</v>
      </c>
      <c r="B543" s="2">
        <v>5</v>
      </c>
      <c r="C543" s="2" t="s">
        <v>651</v>
      </c>
      <c r="D543" s="2">
        <v>5.78</v>
      </c>
      <c r="E543" s="2" t="s">
        <v>35</v>
      </c>
      <c r="F543" s="2" t="s">
        <v>2360</v>
      </c>
      <c r="G543" s="2" t="s">
        <v>2399</v>
      </c>
      <c r="H543" s="2" t="s">
        <v>1643</v>
      </c>
      <c r="I543" s="2" t="s">
        <v>2413</v>
      </c>
      <c r="K543" s="2">
        <v>0</v>
      </c>
      <c r="R543" s="2" t="s">
        <v>91</v>
      </c>
    </row>
    <row r="544" spans="1:18" ht="45" x14ac:dyDescent="0.25">
      <c r="A544" s="2">
        <v>542</v>
      </c>
      <c r="B544" s="2">
        <v>5</v>
      </c>
      <c r="C544" s="2" t="s">
        <v>652</v>
      </c>
      <c r="D544" s="2">
        <v>11.56</v>
      </c>
      <c r="E544" s="2" t="s">
        <v>35</v>
      </c>
      <c r="F544" s="2" t="s">
        <v>2360</v>
      </c>
      <c r="G544" s="2" t="s">
        <v>2399</v>
      </c>
      <c r="H544" s="2" t="s">
        <v>1646</v>
      </c>
      <c r="I544" s="2" t="s">
        <v>2414</v>
      </c>
      <c r="K544" s="2">
        <v>0</v>
      </c>
      <c r="R544" s="2" t="s">
        <v>1610</v>
      </c>
    </row>
    <row r="545" spans="1:18" ht="45" x14ac:dyDescent="0.25">
      <c r="A545" s="2">
        <v>543</v>
      </c>
      <c r="B545" s="2">
        <v>5</v>
      </c>
      <c r="C545" s="2" t="s">
        <v>653</v>
      </c>
      <c r="D545" s="2">
        <v>17.34</v>
      </c>
      <c r="E545" s="2" t="s">
        <v>35</v>
      </c>
      <c r="F545" s="2" t="s">
        <v>2360</v>
      </c>
      <c r="G545" s="2" t="s">
        <v>2399</v>
      </c>
      <c r="H545" s="2" t="s">
        <v>1649</v>
      </c>
      <c r="I545" s="2" t="s">
        <v>2415</v>
      </c>
      <c r="K545" s="2">
        <v>0</v>
      </c>
      <c r="R545" s="2" t="s">
        <v>75</v>
      </c>
    </row>
    <row r="546" spans="1:18" ht="45" x14ac:dyDescent="0.25">
      <c r="A546" s="2">
        <v>544</v>
      </c>
      <c r="B546" s="2">
        <v>5</v>
      </c>
      <c r="C546" s="2" t="s">
        <v>654</v>
      </c>
      <c r="D546" s="2">
        <v>23.12</v>
      </c>
      <c r="E546" s="2" t="s">
        <v>35</v>
      </c>
      <c r="F546" s="2" t="s">
        <v>2360</v>
      </c>
      <c r="G546" s="2" t="s">
        <v>2399</v>
      </c>
      <c r="H546" s="2" t="s">
        <v>1653</v>
      </c>
      <c r="I546" s="2" t="s">
        <v>2416</v>
      </c>
      <c r="K546" s="2">
        <v>0</v>
      </c>
      <c r="R546" s="2" t="s">
        <v>1722</v>
      </c>
    </row>
    <row r="547" spans="1:18" ht="30" x14ac:dyDescent="0.25">
      <c r="A547" s="2">
        <v>545</v>
      </c>
      <c r="B547" s="2">
        <v>5</v>
      </c>
      <c r="C547" s="2" t="s">
        <v>655</v>
      </c>
      <c r="D547" s="2">
        <v>100</v>
      </c>
      <c r="E547" s="2" t="s">
        <v>1674</v>
      </c>
      <c r="F547" s="2" t="s">
        <v>2069</v>
      </c>
      <c r="G547" s="2" t="s">
        <v>2399</v>
      </c>
      <c r="H547" s="2" t="s">
        <v>1656</v>
      </c>
      <c r="I547" s="2" t="s">
        <v>2417</v>
      </c>
      <c r="K547" s="2">
        <v>0</v>
      </c>
      <c r="R547" s="2" t="s">
        <v>2418</v>
      </c>
    </row>
    <row r="548" spans="1:18" ht="30" x14ac:dyDescent="0.25">
      <c r="A548" s="2">
        <v>546</v>
      </c>
      <c r="B548" s="2">
        <v>5</v>
      </c>
      <c r="C548" s="2" t="s">
        <v>656</v>
      </c>
      <c r="D548" s="2">
        <v>400</v>
      </c>
      <c r="E548" s="2" t="s">
        <v>1674</v>
      </c>
      <c r="F548" s="2" t="s">
        <v>2069</v>
      </c>
      <c r="G548" s="2" t="s">
        <v>2399</v>
      </c>
      <c r="H548" s="2" t="s">
        <v>1660</v>
      </c>
      <c r="I548" s="2" t="s">
        <v>2419</v>
      </c>
      <c r="K548" s="2">
        <v>0</v>
      </c>
      <c r="R548" s="2" t="s">
        <v>2420</v>
      </c>
    </row>
    <row r="549" spans="1:18" ht="45" x14ac:dyDescent="0.25">
      <c r="A549" s="2">
        <v>547</v>
      </c>
      <c r="B549" s="2">
        <v>5</v>
      </c>
      <c r="C549" s="2" t="s">
        <v>657</v>
      </c>
      <c r="D549" s="2">
        <v>100</v>
      </c>
      <c r="E549" s="2" t="s">
        <v>1674</v>
      </c>
      <c r="F549" s="2" t="s">
        <v>2235</v>
      </c>
      <c r="G549" s="2" t="s">
        <v>2399</v>
      </c>
      <c r="H549" s="2" t="s">
        <v>1663</v>
      </c>
      <c r="I549" s="2" t="s">
        <v>1877</v>
      </c>
      <c r="K549" s="2">
        <v>0</v>
      </c>
      <c r="R549" s="2" t="s">
        <v>2421</v>
      </c>
    </row>
    <row r="550" spans="1:18" ht="45" x14ac:dyDescent="0.25">
      <c r="A550" s="2">
        <v>548</v>
      </c>
      <c r="B550" s="2">
        <v>5</v>
      </c>
      <c r="C550" s="2" t="s">
        <v>658</v>
      </c>
      <c r="D550" s="2">
        <v>200</v>
      </c>
      <c r="E550" s="2" t="s">
        <v>1674</v>
      </c>
      <c r="F550" s="2" t="s">
        <v>2235</v>
      </c>
      <c r="G550" s="2" t="s">
        <v>2399</v>
      </c>
      <c r="H550" s="2" t="s">
        <v>1668</v>
      </c>
      <c r="I550" s="2" t="s">
        <v>2422</v>
      </c>
      <c r="K550" s="2">
        <v>0</v>
      </c>
      <c r="R550" s="2" t="s">
        <v>1940</v>
      </c>
    </row>
    <row r="551" spans="1:18" ht="45" x14ac:dyDescent="0.25">
      <c r="A551" s="2">
        <v>549</v>
      </c>
      <c r="B551" s="2">
        <v>5</v>
      </c>
      <c r="C551" s="2" t="s">
        <v>659</v>
      </c>
      <c r="D551" s="2">
        <v>400</v>
      </c>
      <c r="E551" s="2" t="s">
        <v>1674</v>
      </c>
      <c r="F551" s="2" t="s">
        <v>2235</v>
      </c>
      <c r="G551" s="2" t="s">
        <v>2399</v>
      </c>
      <c r="H551" s="2" t="s">
        <v>1670</v>
      </c>
      <c r="I551" s="2" t="s">
        <v>1932</v>
      </c>
      <c r="K551" s="2">
        <v>0</v>
      </c>
      <c r="R551" s="2" t="s">
        <v>2239</v>
      </c>
    </row>
    <row r="552" spans="1:18" ht="30" x14ac:dyDescent="0.25">
      <c r="A552" s="2">
        <v>550</v>
      </c>
      <c r="B552" s="2">
        <v>5</v>
      </c>
      <c r="C552" s="2" t="s">
        <v>660</v>
      </c>
      <c r="D552" s="2">
        <v>200</v>
      </c>
      <c r="E552" s="2" t="s">
        <v>1674</v>
      </c>
      <c r="F552" s="2" t="s">
        <v>2069</v>
      </c>
      <c r="G552" s="2" t="s">
        <v>2399</v>
      </c>
      <c r="H552" s="2" t="s">
        <v>1672</v>
      </c>
      <c r="I552" s="2" t="s">
        <v>2423</v>
      </c>
      <c r="K552" s="2">
        <v>0</v>
      </c>
      <c r="R552" s="2" t="s">
        <v>2424</v>
      </c>
    </row>
    <row r="553" spans="1:18" ht="30" x14ac:dyDescent="0.25">
      <c r="A553" s="2">
        <v>551</v>
      </c>
      <c r="B553" s="2">
        <v>5</v>
      </c>
      <c r="C553" s="2" t="s">
        <v>661</v>
      </c>
      <c r="D553" s="2">
        <v>400</v>
      </c>
      <c r="E553" s="2" t="s">
        <v>1674</v>
      </c>
      <c r="F553" s="2" t="s">
        <v>2069</v>
      </c>
      <c r="G553" s="2" t="s">
        <v>2399</v>
      </c>
      <c r="K553" s="2">
        <v>0</v>
      </c>
      <c r="R553" s="2" t="s">
        <v>2236</v>
      </c>
    </row>
    <row r="554" spans="1:18" ht="30" x14ac:dyDescent="0.25">
      <c r="A554" s="2">
        <v>552</v>
      </c>
      <c r="B554" s="2">
        <v>5</v>
      </c>
      <c r="C554" s="2" t="s">
        <v>662</v>
      </c>
      <c r="D554" s="2">
        <v>800</v>
      </c>
      <c r="E554" s="2" t="s">
        <v>1674</v>
      </c>
      <c r="F554" s="2" t="s">
        <v>2069</v>
      </c>
      <c r="G554" s="2" t="s">
        <v>2399</v>
      </c>
      <c r="H554" s="2" t="s">
        <v>1595</v>
      </c>
      <c r="I554" s="2" t="s">
        <v>2425</v>
      </c>
      <c r="K554" s="2">
        <v>0</v>
      </c>
      <c r="R554" s="2" t="s">
        <v>2426</v>
      </c>
    </row>
    <row r="555" spans="1:18" ht="30" x14ac:dyDescent="0.25">
      <c r="A555" s="2">
        <v>553</v>
      </c>
      <c r="B555" s="2">
        <v>5</v>
      </c>
      <c r="C555" s="2" t="s">
        <v>663</v>
      </c>
      <c r="D555" s="2">
        <v>10</v>
      </c>
      <c r="E555" s="2" t="s">
        <v>35</v>
      </c>
      <c r="F555" s="2" t="s">
        <v>1666</v>
      </c>
      <c r="G555" s="2" t="s">
        <v>2427</v>
      </c>
      <c r="H555" s="2" t="s">
        <v>1600</v>
      </c>
      <c r="I555" s="2" t="s">
        <v>1848</v>
      </c>
      <c r="K555" s="2">
        <v>0</v>
      </c>
      <c r="R555" s="2" t="s">
        <v>2065</v>
      </c>
    </row>
    <row r="556" spans="1:18" ht="30" x14ac:dyDescent="0.25">
      <c r="A556" s="2">
        <v>554</v>
      </c>
      <c r="B556" s="2">
        <v>5</v>
      </c>
      <c r="C556" s="2" t="s">
        <v>664</v>
      </c>
      <c r="D556" s="2">
        <v>500</v>
      </c>
      <c r="E556" s="2" t="s">
        <v>35</v>
      </c>
      <c r="F556" s="2" t="s">
        <v>1592</v>
      </c>
      <c r="G556" s="2" t="s">
        <v>2428</v>
      </c>
      <c r="H556" s="2" t="s">
        <v>1604</v>
      </c>
      <c r="I556" s="2" t="s">
        <v>1769</v>
      </c>
      <c r="K556" s="2">
        <v>0</v>
      </c>
      <c r="R556" s="2" t="s">
        <v>2429</v>
      </c>
    </row>
    <row r="557" spans="1:18" ht="30" x14ac:dyDescent="0.25">
      <c r="A557" s="2">
        <v>555</v>
      </c>
      <c r="B557" s="2">
        <v>5</v>
      </c>
      <c r="C557" s="2" t="s">
        <v>665</v>
      </c>
      <c r="D557" s="2">
        <v>1.25</v>
      </c>
      <c r="E557" s="2" t="s">
        <v>35</v>
      </c>
      <c r="F557" s="2" t="s">
        <v>1846</v>
      </c>
      <c r="H557" s="2" t="s">
        <v>1608</v>
      </c>
      <c r="I557" s="2" t="s">
        <v>2430</v>
      </c>
      <c r="K557" s="2">
        <v>0</v>
      </c>
      <c r="R557" s="2" t="s">
        <v>1817</v>
      </c>
    </row>
    <row r="558" spans="1:18" ht="30" x14ac:dyDescent="0.25">
      <c r="A558" s="2">
        <v>556</v>
      </c>
      <c r="B558" s="2">
        <v>5</v>
      </c>
      <c r="C558" s="2" t="s">
        <v>666</v>
      </c>
      <c r="D558" s="2">
        <v>25</v>
      </c>
      <c r="E558" s="2" t="s">
        <v>35</v>
      </c>
      <c r="F558" s="2" t="s">
        <v>1846</v>
      </c>
      <c r="G558" s="2" t="s">
        <v>2184</v>
      </c>
      <c r="H558" s="2" t="s">
        <v>1612</v>
      </c>
      <c r="I558" s="2" t="s">
        <v>1827</v>
      </c>
      <c r="K558" s="2">
        <v>0</v>
      </c>
      <c r="R558" s="2" t="s">
        <v>1828</v>
      </c>
    </row>
    <row r="559" spans="1:18" ht="30" x14ac:dyDescent="0.25">
      <c r="A559" s="2">
        <v>557</v>
      </c>
      <c r="B559" s="2">
        <v>5</v>
      </c>
      <c r="C559" s="2" t="s">
        <v>667</v>
      </c>
      <c r="D559" s="2">
        <v>50</v>
      </c>
      <c r="E559" s="2" t="s">
        <v>35</v>
      </c>
      <c r="F559" s="2" t="s">
        <v>1846</v>
      </c>
      <c r="G559" s="2" t="s">
        <v>2184</v>
      </c>
      <c r="H559" s="2" t="s">
        <v>1615</v>
      </c>
      <c r="I559" s="2" t="s">
        <v>2020</v>
      </c>
      <c r="K559" s="2">
        <v>0</v>
      </c>
      <c r="R559" s="2" t="s">
        <v>2112</v>
      </c>
    </row>
    <row r="560" spans="1:18" ht="30" x14ac:dyDescent="0.25">
      <c r="A560" s="2">
        <v>558</v>
      </c>
      <c r="B560" s="2">
        <v>5</v>
      </c>
      <c r="C560" s="2" t="s">
        <v>668</v>
      </c>
      <c r="D560" s="2">
        <v>100</v>
      </c>
      <c r="E560" s="2" t="s">
        <v>35</v>
      </c>
      <c r="F560" s="2" t="s">
        <v>1846</v>
      </c>
      <c r="G560" s="2" t="s">
        <v>2184</v>
      </c>
      <c r="H560" s="2" t="s">
        <v>1619</v>
      </c>
      <c r="I560" s="2" t="s">
        <v>1623</v>
      </c>
      <c r="K560" s="2">
        <v>0</v>
      </c>
      <c r="R560" s="2" t="s">
        <v>2431</v>
      </c>
    </row>
    <row r="561" spans="1:18" ht="30" x14ac:dyDescent="0.25">
      <c r="A561" s="2">
        <v>559</v>
      </c>
      <c r="B561" s="2">
        <v>5</v>
      </c>
      <c r="C561" s="2" t="s">
        <v>669</v>
      </c>
      <c r="D561" s="2">
        <v>50</v>
      </c>
      <c r="E561" s="2" t="s">
        <v>35</v>
      </c>
      <c r="F561" s="2" t="s">
        <v>1603</v>
      </c>
      <c r="G561" s="2" t="s">
        <v>2432</v>
      </c>
      <c r="H561" s="2" t="s">
        <v>1622</v>
      </c>
      <c r="I561" s="2" t="s">
        <v>1654</v>
      </c>
      <c r="K561" s="2">
        <v>0</v>
      </c>
      <c r="R561" s="2" t="s">
        <v>2266</v>
      </c>
    </row>
    <row r="562" spans="1:18" x14ac:dyDescent="0.25">
      <c r="A562" s="2">
        <v>560</v>
      </c>
      <c r="B562" s="2">
        <v>5</v>
      </c>
      <c r="C562" s="2" t="s">
        <v>670</v>
      </c>
      <c r="D562" s="2">
        <v>11.5</v>
      </c>
      <c r="E562" s="2" t="s">
        <v>35</v>
      </c>
      <c r="F562" s="2" t="s">
        <v>1592</v>
      </c>
      <c r="G562" s="2" t="s">
        <v>2432</v>
      </c>
      <c r="H562" s="2" t="s">
        <v>1625</v>
      </c>
      <c r="I562" s="2" t="s">
        <v>1842</v>
      </c>
      <c r="K562" s="2">
        <v>0</v>
      </c>
      <c r="R562" s="2" t="s">
        <v>2433</v>
      </c>
    </row>
    <row r="563" spans="1:18" x14ac:dyDescent="0.25">
      <c r="A563" s="2">
        <v>561</v>
      </c>
      <c r="B563" s="2">
        <v>5</v>
      </c>
      <c r="C563" s="2" t="s">
        <v>671</v>
      </c>
      <c r="D563" s="2">
        <v>46</v>
      </c>
      <c r="E563" s="2" t="s">
        <v>35</v>
      </c>
      <c r="F563" s="2" t="s">
        <v>1592</v>
      </c>
      <c r="G563" s="2" t="s">
        <v>2432</v>
      </c>
      <c r="H563" s="2" t="s">
        <v>1628</v>
      </c>
      <c r="I563" s="2" t="s">
        <v>2434</v>
      </c>
      <c r="K563" s="2">
        <v>0</v>
      </c>
      <c r="R563" s="2" t="s">
        <v>2435</v>
      </c>
    </row>
    <row r="564" spans="1:18" x14ac:dyDescent="0.25">
      <c r="A564" s="2">
        <v>562</v>
      </c>
      <c r="B564" s="2">
        <v>5</v>
      </c>
      <c r="C564" s="2" t="s">
        <v>672</v>
      </c>
      <c r="D564" s="2">
        <v>69</v>
      </c>
      <c r="E564" s="2" t="s">
        <v>35</v>
      </c>
      <c r="F564" s="2" t="s">
        <v>1592</v>
      </c>
      <c r="G564" s="2" t="s">
        <v>2432</v>
      </c>
      <c r="H564" s="2" t="s">
        <v>1632</v>
      </c>
      <c r="I564" s="2" t="s">
        <v>2436</v>
      </c>
      <c r="K564" s="2">
        <v>0</v>
      </c>
      <c r="R564" s="2" t="s">
        <v>2437</v>
      </c>
    </row>
    <row r="565" spans="1:18" x14ac:dyDescent="0.25">
      <c r="A565" s="2">
        <v>563</v>
      </c>
      <c r="B565" s="2">
        <v>5</v>
      </c>
      <c r="C565" s="2" t="s">
        <v>673</v>
      </c>
      <c r="D565" s="2">
        <v>92</v>
      </c>
      <c r="E565" s="2" t="s">
        <v>35</v>
      </c>
      <c r="F565" s="2" t="s">
        <v>1592</v>
      </c>
      <c r="G565" s="2" t="s">
        <v>2432</v>
      </c>
      <c r="H565" s="2" t="s">
        <v>1634</v>
      </c>
      <c r="I565" s="2" t="s">
        <v>2438</v>
      </c>
      <c r="K565" s="2">
        <v>0</v>
      </c>
      <c r="R565" s="2" t="s">
        <v>2439</v>
      </c>
    </row>
    <row r="566" spans="1:18" ht="30" x14ac:dyDescent="0.25">
      <c r="A566" s="2">
        <v>564</v>
      </c>
      <c r="B566" s="2">
        <v>5</v>
      </c>
      <c r="C566" s="2" t="s">
        <v>674</v>
      </c>
      <c r="D566" s="2">
        <v>50</v>
      </c>
      <c r="E566" s="2" t="s">
        <v>35</v>
      </c>
      <c r="F566" s="2" t="s">
        <v>1603</v>
      </c>
      <c r="G566" s="2" t="s">
        <v>2440</v>
      </c>
      <c r="H566" s="2" t="s">
        <v>1637</v>
      </c>
      <c r="I566" s="2" t="s">
        <v>1633</v>
      </c>
      <c r="K566" s="2">
        <v>0</v>
      </c>
      <c r="R566" s="2" t="s">
        <v>2441</v>
      </c>
    </row>
    <row r="567" spans="1:18" ht="30" x14ac:dyDescent="0.25">
      <c r="A567" s="2">
        <v>565</v>
      </c>
      <c r="B567" s="2">
        <v>5</v>
      </c>
      <c r="C567" s="2" t="s">
        <v>675</v>
      </c>
      <c r="D567" s="2">
        <v>20</v>
      </c>
      <c r="E567" s="2" t="s">
        <v>35</v>
      </c>
      <c r="F567" s="2" t="s">
        <v>1603</v>
      </c>
      <c r="G567" s="2" t="s">
        <v>2440</v>
      </c>
      <c r="H567" s="2" t="s">
        <v>1641</v>
      </c>
      <c r="I567" s="2" t="s">
        <v>1710</v>
      </c>
      <c r="K567" s="2">
        <v>0</v>
      </c>
      <c r="R567" s="2" t="s">
        <v>1711</v>
      </c>
    </row>
    <row r="568" spans="1:18" ht="30" x14ac:dyDescent="0.25">
      <c r="A568" s="2">
        <v>566</v>
      </c>
      <c r="B568" s="2">
        <v>5</v>
      </c>
      <c r="C568" s="2" t="s">
        <v>676</v>
      </c>
      <c r="D568" s="2">
        <v>20</v>
      </c>
      <c r="E568" s="2" t="s">
        <v>35</v>
      </c>
      <c r="F568" s="2" t="s">
        <v>1592</v>
      </c>
      <c r="G568" s="2" t="s">
        <v>2442</v>
      </c>
      <c r="H568" s="2" t="s">
        <v>1643</v>
      </c>
      <c r="I568" s="2" t="s">
        <v>2106</v>
      </c>
      <c r="K568" s="2">
        <v>0</v>
      </c>
      <c r="R568" s="2" t="s">
        <v>2443</v>
      </c>
    </row>
    <row r="569" spans="1:18" ht="30" x14ac:dyDescent="0.25">
      <c r="A569" s="2">
        <v>567</v>
      </c>
      <c r="B569" s="2">
        <v>5</v>
      </c>
      <c r="C569" s="2" t="s">
        <v>677</v>
      </c>
      <c r="D569" s="2">
        <v>200</v>
      </c>
      <c r="E569" s="2" t="s">
        <v>35</v>
      </c>
      <c r="F569" s="2" t="s">
        <v>1592</v>
      </c>
      <c r="G569" s="2" t="s">
        <v>2442</v>
      </c>
      <c r="H569" s="2" t="s">
        <v>1646</v>
      </c>
      <c r="I569" s="2" t="s">
        <v>2444</v>
      </c>
      <c r="K569" s="2">
        <v>0</v>
      </c>
      <c r="R569" s="2" t="s">
        <v>2445</v>
      </c>
    </row>
    <row r="570" spans="1:18" ht="30" x14ac:dyDescent="0.25">
      <c r="A570" s="2">
        <v>568</v>
      </c>
      <c r="B570" s="2">
        <v>5</v>
      </c>
      <c r="C570" s="2" t="s">
        <v>678</v>
      </c>
      <c r="D570" s="2">
        <v>120</v>
      </c>
      <c r="E570" s="2" t="s">
        <v>35</v>
      </c>
      <c r="F570" s="2" t="s">
        <v>1592</v>
      </c>
      <c r="G570" s="2" t="s">
        <v>2228</v>
      </c>
      <c r="H570" s="2" t="s">
        <v>1649</v>
      </c>
      <c r="I570" s="2" t="s">
        <v>2446</v>
      </c>
      <c r="K570" s="2">
        <v>0</v>
      </c>
      <c r="R570" s="2" t="s">
        <v>2132</v>
      </c>
    </row>
    <row r="571" spans="1:18" ht="30" x14ac:dyDescent="0.25">
      <c r="A571" s="2">
        <v>569</v>
      </c>
      <c r="B571" s="2">
        <v>5</v>
      </c>
      <c r="C571" s="2" t="s">
        <v>679</v>
      </c>
      <c r="D571" s="2">
        <v>180</v>
      </c>
      <c r="E571" s="2" t="s">
        <v>35</v>
      </c>
      <c r="F571" s="2" t="s">
        <v>1592</v>
      </c>
      <c r="G571" s="2" t="s">
        <v>2228</v>
      </c>
      <c r="H571" s="2" t="s">
        <v>1653</v>
      </c>
      <c r="I571" s="2" t="s">
        <v>2447</v>
      </c>
      <c r="K571" s="2">
        <v>0</v>
      </c>
      <c r="R571" s="2" t="s">
        <v>2448</v>
      </c>
    </row>
    <row r="572" spans="1:18" ht="45" x14ac:dyDescent="0.25">
      <c r="A572" s="2">
        <v>570</v>
      </c>
      <c r="B572" s="2">
        <v>5</v>
      </c>
      <c r="C572" s="2" t="s">
        <v>680</v>
      </c>
      <c r="D572" s="2">
        <v>1</v>
      </c>
      <c r="E572" s="2" t="s">
        <v>1706</v>
      </c>
      <c r="F572" s="2" t="s">
        <v>1603</v>
      </c>
      <c r="G572" s="2" t="s">
        <v>2449</v>
      </c>
      <c r="H572" s="2" t="s">
        <v>1656</v>
      </c>
      <c r="I572" s="2" t="s">
        <v>2450</v>
      </c>
      <c r="K572" s="2">
        <v>0</v>
      </c>
      <c r="R572" s="2" t="s">
        <v>1973</v>
      </c>
    </row>
    <row r="573" spans="1:18" ht="30" x14ac:dyDescent="0.25">
      <c r="A573" s="2">
        <v>571</v>
      </c>
      <c r="B573" s="2">
        <v>5</v>
      </c>
      <c r="C573" s="2" t="s">
        <v>681</v>
      </c>
      <c r="D573" s="2">
        <v>30</v>
      </c>
      <c r="E573" s="2" t="s">
        <v>77</v>
      </c>
      <c r="F573" s="2" t="s">
        <v>1603</v>
      </c>
      <c r="G573" s="2" t="s">
        <v>2451</v>
      </c>
      <c r="H573" s="2" t="s">
        <v>1660</v>
      </c>
      <c r="I573" s="2" t="s">
        <v>2452</v>
      </c>
      <c r="K573" s="2">
        <v>0</v>
      </c>
      <c r="R573" s="2" t="s">
        <v>2453</v>
      </c>
    </row>
    <row r="574" spans="1:18" ht="30" x14ac:dyDescent="0.25">
      <c r="A574" s="2">
        <v>572</v>
      </c>
      <c r="B574" s="2">
        <v>5</v>
      </c>
      <c r="C574" s="2" t="s">
        <v>682</v>
      </c>
      <c r="D574" s="2">
        <v>60</v>
      </c>
      <c r="E574" s="2" t="s">
        <v>77</v>
      </c>
      <c r="F574" s="2" t="s">
        <v>1603</v>
      </c>
      <c r="G574" s="2" t="s">
        <v>2451</v>
      </c>
      <c r="H574" s="2" t="s">
        <v>1663</v>
      </c>
      <c r="I574" s="2" t="s">
        <v>2454</v>
      </c>
      <c r="K574" s="2">
        <v>0</v>
      </c>
      <c r="R574" s="2" t="s">
        <v>2455</v>
      </c>
    </row>
    <row r="575" spans="1:18" ht="30" x14ac:dyDescent="0.25">
      <c r="A575" s="2">
        <v>573</v>
      </c>
      <c r="B575" s="2">
        <v>5</v>
      </c>
      <c r="C575" s="2" t="s">
        <v>683</v>
      </c>
      <c r="D575" s="2">
        <v>96</v>
      </c>
      <c r="E575" s="2" t="s">
        <v>77</v>
      </c>
      <c r="F575" s="2" t="s">
        <v>1603</v>
      </c>
      <c r="G575" s="2" t="s">
        <v>2451</v>
      </c>
      <c r="H575" s="2" t="s">
        <v>1668</v>
      </c>
      <c r="I575" s="2" t="s">
        <v>2456</v>
      </c>
      <c r="K575" s="2">
        <v>0</v>
      </c>
      <c r="R575" s="2" t="s">
        <v>2455</v>
      </c>
    </row>
    <row r="576" spans="1:18" ht="60" x14ac:dyDescent="0.25">
      <c r="A576" s="2">
        <v>574</v>
      </c>
      <c r="B576" s="2">
        <v>5</v>
      </c>
      <c r="C576" s="2" t="s">
        <v>684</v>
      </c>
      <c r="D576" s="2">
        <v>50</v>
      </c>
      <c r="E576" s="2" t="s">
        <v>35</v>
      </c>
      <c r="F576" s="2" t="s">
        <v>1592</v>
      </c>
      <c r="G576" s="2" t="s">
        <v>2457</v>
      </c>
      <c r="H576" s="2" t="s">
        <v>1670</v>
      </c>
      <c r="I576" s="2" t="s">
        <v>1806</v>
      </c>
      <c r="K576" s="2">
        <v>0</v>
      </c>
      <c r="R576" s="2" t="s">
        <v>74</v>
      </c>
    </row>
    <row r="577" spans="1:18" ht="60" x14ac:dyDescent="0.25">
      <c r="A577" s="2">
        <v>575</v>
      </c>
      <c r="B577" s="2">
        <v>5</v>
      </c>
      <c r="C577" s="2" t="s">
        <v>685</v>
      </c>
      <c r="D577" s="2">
        <v>100</v>
      </c>
      <c r="E577" s="2" t="s">
        <v>35</v>
      </c>
      <c r="F577" s="2" t="s">
        <v>1592</v>
      </c>
      <c r="G577" s="2" t="s">
        <v>2457</v>
      </c>
      <c r="H577" s="2" t="s">
        <v>1672</v>
      </c>
      <c r="I577" s="2" t="s">
        <v>1710</v>
      </c>
      <c r="K577" s="2">
        <v>0</v>
      </c>
      <c r="R577" s="2" t="s">
        <v>70</v>
      </c>
    </row>
    <row r="578" spans="1:18" ht="60" x14ac:dyDescent="0.25">
      <c r="A578" s="2">
        <v>576</v>
      </c>
      <c r="B578" s="2">
        <v>5</v>
      </c>
      <c r="C578" s="2" t="s">
        <v>686</v>
      </c>
      <c r="D578" s="2">
        <v>150</v>
      </c>
      <c r="E578" s="2" t="s">
        <v>35</v>
      </c>
      <c r="F578" s="2" t="s">
        <v>1592</v>
      </c>
      <c r="G578" s="2" t="s">
        <v>2457</v>
      </c>
      <c r="K578" s="2">
        <v>0</v>
      </c>
      <c r="R578" s="2" t="s">
        <v>1594</v>
      </c>
    </row>
    <row r="579" spans="1:18" ht="60" x14ac:dyDescent="0.25">
      <c r="A579" s="2">
        <v>577</v>
      </c>
      <c r="B579" s="2">
        <v>5</v>
      </c>
      <c r="C579" s="2" t="s">
        <v>687</v>
      </c>
      <c r="D579" s="2">
        <v>10</v>
      </c>
      <c r="E579" s="2" t="s">
        <v>35</v>
      </c>
      <c r="F579" s="2" t="s">
        <v>1603</v>
      </c>
      <c r="G579" s="2" t="s">
        <v>2457</v>
      </c>
      <c r="H579" s="2" t="s">
        <v>1595</v>
      </c>
      <c r="I579" s="2" t="s">
        <v>1798</v>
      </c>
      <c r="K579" s="2">
        <v>0</v>
      </c>
      <c r="R579" s="2" t="s">
        <v>2059</v>
      </c>
    </row>
    <row r="580" spans="1:18" ht="60" x14ac:dyDescent="0.25">
      <c r="A580" s="2">
        <v>578</v>
      </c>
      <c r="B580" s="2">
        <v>5</v>
      </c>
      <c r="C580" s="2" t="s">
        <v>688</v>
      </c>
      <c r="D580" s="2">
        <v>50</v>
      </c>
      <c r="E580" s="2" t="s">
        <v>35</v>
      </c>
      <c r="F580" s="2" t="s">
        <v>1592</v>
      </c>
      <c r="G580" s="2" t="s">
        <v>2457</v>
      </c>
      <c r="H580" s="2" t="s">
        <v>1600</v>
      </c>
      <c r="I580" s="2" t="s">
        <v>1827</v>
      </c>
      <c r="K580" s="2">
        <v>0</v>
      </c>
      <c r="R580" s="2" t="s">
        <v>2357</v>
      </c>
    </row>
    <row r="581" spans="1:18" ht="60" x14ac:dyDescent="0.25">
      <c r="A581" s="2">
        <v>579</v>
      </c>
      <c r="B581" s="2">
        <v>5</v>
      </c>
      <c r="C581" s="2" t="s">
        <v>689</v>
      </c>
      <c r="D581" s="2">
        <v>100</v>
      </c>
      <c r="E581" s="2" t="s">
        <v>35</v>
      </c>
      <c r="F581" s="2" t="s">
        <v>1592</v>
      </c>
      <c r="G581" s="2" t="s">
        <v>2457</v>
      </c>
      <c r="H581" s="2" t="s">
        <v>1604</v>
      </c>
      <c r="I581" s="2" t="s">
        <v>1723</v>
      </c>
      <c r="K581" s="2">
        <v>0</v>
      </c>
      <c r="R581" s="2" t="s">
        <v>2394</v>
      </c>
    </row>
    <row r="582" spans="1:18" ht="30" x14ac:dyDescent="0.25">
      <c r="A582" s="2">
        <v>580</v>
      </c>
      <c r="B582" s="2">
        <v>5</v>
      </c>
      <c r="C582" s="2" t="s">
        <v>690</v>
      </c>
      <c r="D582" s="2">
        <v>250</v>
      </c>
      <c r="E582" s="2" t="s">
        <v>35</v>
      </c>
      <c r="F582" s="2" t="s">
        <v>1592</v>
      </c>
      <c r="G582" s="2" t="s">
        <v>1746</v>
      </c>
      <c r="H582" s="2" t="s">
        <v>1608</v>
      </c>
      <c r="I582" s="2" t="s">
        <v>1755</v>
      </c>
      <c r="K582" s="2">
        <v>0</v>
      </c>
      <c r="R582" s="2" t="s">
        <v>1752</v>
      </c>
    </row>
    <row r="583" spans="1:18" ht="30" x14ac:dyDescent="0.25">
      <c r="A583" s="2">
        <v>581</v>
      </c>
      <c r="B583" s="2">
        <v>5</v>
      </c>
      <c r="C583" s="2" t="s">
        <v>691</v>
      </c>
      <c r="D583" s="2">
        <v>500</v>
      </c>
      <c r="E583" s="2" t="s">
        <v>35</v>
      </c>
      <c r="F583" s="2" t="s">
        <v>1592</v>
      </c>
      <c r="G583" s="2" t="s">
        <v>1746</v>
      </c>
      <c r="H583" s="2" t="s">
        <v>1612</v>
      </c>
      <c r="I583" s="2" t="s">
        <v>1728</v>
      </c>
      <c r="K583" s="2">
        <v>0</v>
      </c>
      <c r="R583" s="2" t="s">
        <v>2077</v>
      </c>
    </row>
    <row r="584" spans="1:18" ht="30" x14ac:dyDescent="0.25">
      <c r="A584" s="2">
        <v>582</v>
      </c>
      <c r="B584" s="2">
        <v>5</v>
      </c>
      <c r="C584" s="2" t="s">
        <v>692</v>
      </c>
      <c r="D584" s="2">
        <v>250</v>
      </c>
      <c r="E584" s="2" t="s">
        <v>35</v>
      </c>
      <c r="F584" s="2" t="s">
        <v>1666</v>
      </c>
      <c r="G584" s="2" t="s">
        <v>1746</v>
      </c>
      <c r="H584" s="2" t="s">
        <v>1615</v>
      </c>
      <c r="I584" s="2" t="s">
        <v>1613</v>
      </c>
      <c r="K584" s="2">
        <v>0</v>
      </c>
      <c r="R584" s="2" t="s">
        <v>2458</v>
      </c>
    </row>
    <row r="585" spans="1:18" ht="30" x14ac:dyDescent="0.25">
      <c r="A585" s="2">
        <v>583</v>
      </c>
      <c r="B585" s="2">
        <v>5</v>
      </c>
      <c r="C585" s="2" t="s">
        <v>693</v>
      </c>
      <c r="D585" s="2">
        <v>500</v>
      </c>
      <c r="E585" s="2" t="s">
        <v>35</v>
      </c>
      <c r="F585" s="2" t="s">
        <v>1666</v>
      </c>
      <c r="G585" s="2" t="s">
        <v>1746</v>
      </c>
      <c r="H585" s="2" t="s">
        <v>1619</v>
      </c>
      <c r="I585" s="2" t="s">
        <v>2459</v>
      </c>
      <c r="K585" s="2">
        <v>0</v>
      </c>
      <c r="R585" s="2" t="s">
        <v>2460</v>
      </c>
    </row>
    <row r="586" spans="1:18" ht="45" x14ac:dyDescent="0.25">
      <c r="A586" s="2">
        <v>584</v>
      </c>
      <c r="B586" s="2">
        <v>5</v>
      </c>
      <c r="C586" s="2" t="s">
        <v>694</v>
      </c>
      <c r="D586" s="2">
        <v>1000</v>
      </c>
      <c r="E586" s="2" t="s">
        <v>35</v>
      </c>
      <c r="F586" s="2" t="s">
        <v>1666</v>
      </c>
      <c r="G586" s="2" t="s">
        <v>1746</v>
      </c>
      <c r="H586" s="2" t="s">
        <v>1622</v>
      </c>
      <c r="I586" s="2" t="s">
        <v>2461</v>
      </c>
      <c r="K586" s="2">
        <v>0</v>
      </c>
      <c r="R586" s="2" t="s">
        <v>2462</v>
      </c>
    </row>
    <row r="587" spans="1:18" ht="30" x14ac:dyDescent="0.25">
      <c r="A587" s="2">
        <v>585</v>
      </c>
      <c r="B587" s="2">
        <v>5</v>
      </c>
      <c r="C587" s="2" t="s">
        <v>695</v>
      </c>
      <c r="D587" s="2">
        <v>25</v>
      </c>
      <c r="E587" s="2" t="s">
        <v>35</v>
      </c>
      <c r="F587" s="2" t="s">
        <v>1592</v>
      </c>
      <c r="G587" s="2" t="s">
        <v>1746</v>
      </c>
      <c r="H587" s="2" t="s">
        <v>1625</v>
      </c>
      <c r="I587" s="2" t="s">
        <v>1601</v>
      </c>
      <c r="K587" s="2">
        <v>0</v>
      </c>
      <c r="R587" s="2" t="s">
        <v>2135</v>
      </c>
    </row>
    <row r="588" spans="1:18" x14ac:dyDescent="0.25">
      <c r="A588" s="2">
        <v>586</v>
      </c>
      <c r="B588" s="2">
        <v>5</v>
      </c>
      <c r="C588" s="2" t="s">
        <v>696</v>
      </c>
      <c r="D588" s="2">
        <v>50</v>
      </c>
      <c r="E588" s="2" t="s">
        <v>35</v>
      </c>
      <c r="F588" s="2" t="s">
        <v>1592</v>
      </c>
      <c r="G588" s="2" t="s">
        <v>2463</v>
      </c>
      <c r="H588" s="2" t="s">
        <v>1628</v>
      </c>
      <c r="I588" s="2" t="s">
        <v>2464</v>
      </c>
      <c r="K588" s="2">
        <v>0</v>
      </c>
      <c r="R588" s="2" t="s">
        <v>2271</v>
      </c>
    </row>
    <row r="589" spans="1:18" ht="30" x14ac:dyDescent="0.25">
      <c r="A589" s="2">
        <v>587</v>
      </c>
      <c r="B589" s="2">
        <v>5</v>
      </c>
      <c r="C589" s="2" t="s">
        <v>697</v>
      </c>
      <c r="D589" s="2">
        <v>150</v>
      </c>
      <c r="E589" s="2" t="s">
        <v>35</v>
      </c>
      <c r="F589" s="2" t="s">
        <v>1592</v>
      </c>
      <c r="G589" s="2" t="s">
        <v>2463</v>
      </c>
      <c r="H589" s="2" t="s">
        <v>1632</v>
      </c>
      <c r="I589" s="2" t="s">
        <v>2465</v>
      </c>
      <c r="K589" s="2">
        <v>0</v>
      </c>
      <c r="R589" s="2" t="s">
        <v>2466</v>
      </c>
    </row>
    <row r="590" spans="1:18" ht="30" x14ac:dyDescent="0.25">
      <c r="A590" s="2">
        <v>588</v>
      </c>
      <c r="B590" s="2">
        <v>5</v>
      </c>
      <c r="C590" s="2" t="s">
        <v>698</v>
      </c>
      <c r="D590" s="2">
        <v>200</v>
      </c>
      <c r="E590" s="2" t="s">
        <v>35</v>
      </c>
      <c r="F590" s="2" t="s">
        <v>1592</v>
      </c>
      <c r="G590" s="2" t="s">
        <v>2463</v>
      </c>
      <c r="H590" s="2" t="s">
        <v>1634</v>
      </c>
      <c r="I590" s="2" t="s">
        <v>2467</v>
      </c>
      <c r="K590" s="2">
        <v>0</v>
      </c>
      <c r="R590" s="2" t="s">
        <v>2468</v>
      </c>
    </row>
    <row r="591" spans="1:18" ht="30" x14ac:dyDescent="0.25">
      <c r="A591" s="2">
        <v>589</v>
      </c>
      <c r="B591" s="2">
        <v>5</v>
      </c>
      <c r="C591" s="2" t="s">
        <v>699</v>
      </c>
      <c r="D591" s="2">
        <v>2</v>
      </c>
      <c r="E591" s="2" t="s">
        <v>35</v>
      </c>
      <c r="F591" s="2" t="s">
        <v>1603</v>
      </c>
      <c r="G591" s="2" t="s">
        <v>2463</v>
      </c>
      <c r="H591" s="2" t="s">
        <v>1637</v>
      </c>
      <c r="I591" s="2" t="s">
        <v>2469</v>
      </c>
      <c r="K591" s="2">
        <v>0</v>
      </c>
      <c r="R591" s="2" t="s">
        <v>2470</v>
      </c>
    </row>
    <row r="592" spans="1:18" ht="30" x14ac:dyDescent="0.25">
      <c r="A592" s="2">
        <v>590</v>
      </c>
      <c r="B592" s="2">
        <v>5</v>
      </c>
      <c r="C592" s="2" t="s">
        <v>700</v>
      </c>
      <c r="D592" s="2">
        <v>10</v>
      </c>
      <c r="E592" s="2" t="s">
        <v>35</v>
      </c>
      <c r="F592" s="2" t="s">
        <v>1592</v>
      </c>
      <c r="G592" s="2" t="s">
        <v>2463</v>
      </c>
      <c r="H592" s="2" t="s">
        <v>1641</v>
      </c>
      <c r="I592" s="2" t="s">
        <v>1806</v>
      </c>
      <c r="K592" s="2">
        <v>0</v>
      </c>
      <c r="R592" s="2" t="s">
        <v>1955</v>
      </c>
    </row>
    <row r="593" spans="1:18" ht="30" x14ac:dyDescent="0.25">
      <c r="A593" s="2">
        <v>591</v>
      </c>
      <c r="B593" s="2">
        <v>5</v>
      </c>
      <c r="C593" s="2" t="s">
        <v>701</v>
      </c>
      <c r="D593" s="2">
        <v>40</v>
      </c>
      <c r="E593" s="2" t="s">
        <v>35</v>
      </c>
      <c r="F593" s="2" t="s">
        <v>1592</v>
      </c>
      <c r="G593" s="2" t="s">
        <v>2463</v>
      </c>
      <c r="H593" s="2" t="s">
        <v>1643</v>
      </c>
      <c r="I593" s="2" t="s">
        <v>1837</v>
      </c>
      <c r="K593" s="2">
        <v>0</v>
      </c>
      <c r="R593" s="2" t="s">
        <v>1824</v>
      </c>
    </row>
    <row r="594" spans="1:18" ht="90" x14ac:dyDescent="0.25">
      <c r="A594" s="2">
        <v>592</v>
      </c>
      <c r="B594" s="2">
        <v>5</v>
      </c>
      <c r="C594" s="2" t="s">
        <v>702</v>
      </c>
      <c r="D594" s="2">
        <v>10</v>
      </c>
      <c r="E594" s="2" t="s">
        <v>35</v>
      </c>
      <c r="F594" s="2" t="s">
        <v>1603</v>
      </c>
      <c r="G594" s="2" t="s">
        <v>2471</v>
      </c>
      <c r="H594" s="2" t="s">
        <v>1646</v>
      </c>
      <c r="I594" s="2" t="s">
        <v>2472</v>
      </c>
      <c r="K594" s="2">
        <v>0</v>
      </c>
      <c r="R594" s="2" t="s">
        <v>1772</v>
      </c>
    </row>
    <row r="595" spans="1:18" ht="45" x14ac:dyDescent="0.25">
      <c r="A595" s="2">
        <v>593</v>
      </c>
      <c r="B595" s="2">
        <v>5</v>
      </c>
      <c r="C595" s="2" t="s">
        <v>703</v>
      </c>
      <c r="D595" s="2">
        <v>25</v>
      </c>
      <c r="E595" s="2" t="s">
        <v>35</v>
      </c>
      <c r="F595" s="2" t="s">
        <v>1603</v>
      </c>
      <c r="G595" s="2" t="s">
        <v>1773</v>
      </c>
      <c r="H595" s="2" t="s">
        <v>1649</v>
      </c>
      <c r="I595" s="2" t="s">
        <v>2349</v>
      </c>
      <c r="K595" s="2">
        <v>0</v>
      </c>
      <c r="R595" s="2" t="s">
        <v>1906</v>
      </c>
    </row>
    <row r="596" spans="1:18" ht="30" x14ac:dyDescent="0.25">
      <c r="A596" s="2">
        <v>594</v>
      </c>
      <c r="B596" s="2">
        <v>5</v>
      </c>
      <c r="C596" s="2" t="s">
        <v>704</v>
      </c>
      <c r="D596" s="2">
        <v>10</v>
      </c>
      <c r="E596" s="2" t="s">
        <v>35</v>
      </c>
      <c r="F596" s="2" t="s">
        <v>1592</v>
      </c>
      <c r="G596" s="2" t="s">
        <v>1773</v>
      </c>
      <c r="H596" s="2" t="s">
        <v>1653</v>
      </c>
      <c r="I596" s="2" t="s">
        <v>2473</v>
      </c>
      <c r="K596" s="2">
        <v>0</v>
      </c>
      <c r="R596" s="2" t="s">
        <v>2059</v>
      </c>
    </row>
    <row r="597" spans="1:18" ht="30" x14ac:dyDescent="0.25">
      <c r="A597" s="2">
        <v>595</v>
      </c>
      <c r="B597" s="2">
        <v>5</v>
      </c>
      <c r="C597" s="2" t="s">
        <v>705</v>
      </c>
      <c r="D597" s="2">
        <v>62.5</v>
      </c>
      <c r="E597" s="2" t="s">
        <v>1674</v>
      </c>
      <c r="F597" s="2" t="s">
        <v>1592</v>
      </c>
      <c r="G597" s="2" t="s">
        <v>2474</v>
      </c>
      <c r="H597" s="2" t="s">
        <v>1656</v>
      </c>
      <c r="I597" s="2" t="s">
        <v>2475</v>
      </c>
      <c r="K597" s="2">
        <v>0</v>
      </c>
      <c r="R597" s="2" t="s">
        <v>2476</v>
      </c>
    </row>
    <row r="598" spans="1:18" ht="30" x14ac:dyDescent="0.25">
      <c r="A598" s="2">
        <v>596</v>
      </c>
      <c r="B598" s="2">
        <v>5</v>
      </c>
      <c r="C598" s="2" t="s">
        <v>706</v>
      </c>
      <c r="D598" s="2">
        <v>100</v>
      </c>
      <c r="E598" s="2" t="s">
        <v>1674</v>
      </c>
      <c r="F598" s="2" t="s">
        <v>1592</v>
      </c>
      <c r="G598" s="2" t="s">
        <v>2474</v>
      </c>
      <c r="H598" s="2" t="s">
        <v>1660</v>
      </c>
      <c r="I598" s="2" t="s">
        <v>2404</v>
      </c>
      <c r="K598" s="2">
        <v>0</v>
      </c>
      <c r="R598" s="2" t="s">
        <v>2477</v>
      </c>
    </row>
    <row r="599" spans="1:18" ht="45" x14ac:dyDescent="0.25">
      <c r="A599" s="2">
        <v>597</v>
      </c>
      <c r="B599" s="2">
        <v>5</v>
      </c>
      <c r="C599" s="2" t="s">
        <v>707</v>
      </c>
      <c r="D599" s="2">
        <v>0.1</v>
      </c>
      <c r="E599" s="2" t="s">
        <v>35</v>
      </c>
      <c r="F599" s="2" t="s">
        <v>1603</v>
      </c>
      <c r="G599" s="2" t="s">
        <v>2478</v>
      </c>
      <c r="H599" s="2" t="s">
        <v>1663</v>
      </c>
      <c r="I599" s="2" t="s">
        <v>2479</v>
      </c>
      <c r="K599" s="2">
        <v>0</v>
      </c>
      <c r="R599" s="2" t="s">
        <v>1980</v>
      </c>
    </row>
    <row r="600" spans="1:18" ht="30" x14ac:dyDescent="0.25">
      <c r="A600" s="2">
        <v>598</v>
      </c>
      <c r="B600" s="2">
        <v>5</v>
      </c>
      <c r="C600" s="2" t="s">
        <v>708</v>
      </c>
      <c r="D600" s="2">
        <v>5</v>
      </c>
      <c r="E600" s="2" t="s">
        <v>35</v>
      </c>
      <c r="F600" s="2" t="s">
        <v>1592</v>
      </c>
      <c r="G600" s="2" t="s">
        <v>2480</v>
      </c>
      <c r="H600" s="2" t="s">
        <v>1668</v>
      </c>
      <c r="I600" s="2" t="s">
        <v>1689</v>
      </c>
      <c r="K600" s="2">
        <v>0</v>
      </c>
      <c r="R600" s="2" t="s">
        <v>70</v>
      </c>
    </row>
    <row r="601" spans="1:18" ht="45" x14ac:dyDescent="0.25">
      <c r="A601" s="2">
        <v>599</v>
      </c>
      <c r="B601" s="2">
        <v>5</v>
      </c>
      <c r="C601" s="2" t="s">
        <v>709</v>
      </c>
      <c r="D601" s="2">
        <v>1</v>
      </c>
      <c r="E601" s="2" t="s">
        <v>35</v>
      </c>
      <c r="F601" s="2" t="s">
        <v>1846</v>
      </c>
      <c r="G601" s="2" t="s">
        <v>2248</v>
      </c>
      <c r="H601" s="2" t="s">
        <v>1670</v>
      </c>
      <c r="I601" s="2" t="s">
        <v>2481</v>
      </c>
      <c r="K601" s="2">
        <v>0</v>
      </c>
      <c r="R601" s="2" t="s">
        <v>72</v>
      </c>
    </row>
    <row r="602" spans="1:18" ht="30" x14ac:dyDescent="0.25">
      <c r="A602" s="2">
        <v>600</v>
      </c>
      <c r="B602" s="2">
        <v>5</v>
      </c>
      <c r="C602" s="2" t="s">
        <v>710</v>
      </c>
      <c r="D602" s="2">
        <v>20</v>
      </c>
      <c r="E602" s="2" t="s">
        <v>35</v>
      </c>
      <c r="F602" s="2" t="s">
        <v>1592</v>
      </c>
      <c r="G602" s="2" t="s">
        <v>2130</v>
      </c>
      <c r="H602" s="2" t="s">
        <v>1672</v>
      </c>
      <c r="I602" s="2" t="s">
        <v>1596</v>
      </c>
      <c r="K602" s="2">
        <v>0</v>
      </c>
      <c r="R602" s="2" t="s">
        <v>70</v>
      </c>
    </row>
    <row r="603" spans="1:18" ht="30" x14ac:dyDescent="0.25">
      <c r="A603" s="2">
        <v>601</v>
      </c>
      <c r="B603" s="2">
        <v>5</v>
      </c>
      <c r="C603" s="2" t="s">
        <v>711</v>
      </c>
      <c r="D603" s="2">
        <v>10</v>
      </c>
      <c r="E603" s="2" t="s">
        <v>35</v>
      </c>
      <c r="F603" s="2" t="s">
        <v>1592</v>
      </c>
      <c r="G603" s="2" t="s">
        <v>2130</v>
      </c>
      <c r="K603" s="2">
        <v>0</v>
      </c>
      <c r="R603" s="2" t="s">
        <v>1594</v>
      </c>
    </row>
    <row r="604" spans="1:18" ht="30" x14ac:dyDescent="0.25">
      <c r="A604" s="2">
        <v>602</v>
      </c>
      <c r="B604" s="2">
        <v>5</v>
      </c>
      <c r="C604" s="2" t="s">
        <v>712</v>
      </c>
      <c r="D604" s="2">
        <v>50</v>
      </c>
      <c r="E604" s="2" t="s">
        <v>1674</v>
      </c>
      <c r="F604" s="2" t="s">
        <v>1631</v>
      </c>
      <c r="G604" s="2" t="s">
        <v>1876</v>
      </c>
      <c r="H604" s="2" t="s">
        <v>1595</v>
      </c>
      <c r="I604" s="2" t="s">
        <v>2482</v>
      </c>
      <c r="K604" s="2">
        <v>0</v>
      </c>
      <c r="R604" s="2" t="s">
        <v>2483</v>
      </c>
    </row>
    <row r="605" spans="1:18" ht="30" x14ac:dyDescent="0.25">
      <c r="A605" s="2">
        <v>603</v>
      </c>
      <c r="B605" s="2">
        <v>5</v>
      </c>
      <c r="C605" s="2" t="s">
        <v>713</v>
      </c>
      <c r="D605" s="2">
        <v>125</v>
      </c>
      <c r="E605" s="2" t="s">
        <v>1674</v>
      </c>
      <c r="F605" s="2" t="s">
        <v>1631</v>
      </c>
      <c r="G605" s="2" t="s">
        <v>1876</v>
      </c>
      <c r="H605" s="2" t="s">
        <v>1600</v>
      </c>
      <c r="I605" s="2" t="s">
        <v>2484</v>
      </c>
      <c r="K605" s="2">
        <v>0</v>
      </c>
      <c r="R605" s="2" t="s">
        <v>2485</v>
      </c>
    </row>
    <row r="606" spans="1:18" ht="30" x14ac:dyDescent="0.25">
      <c r="A606" s="2">
        <v>604</v>
      </c>
      <c r="B606" s="2">
        <v>5</v>
      </c>
      <c r="C606" s="2" t="s">
        <v>714</v>
      </c>
      <c r="D606" s="2">
        <v>250</v>
      </c>
      <c r="E606" s="2" t="s">
        <v>1674</v>
      </c>
      <c r="F606" s="2" t="s">
        <v>1631</v>
      </c>
      <c r="G606" s="2" t="s">
        <v>1876</v>
      </c>
      <c r="H606" s="2" t="s">
        <v>1604</v>
      </c>
      <c r="I606" s="2" t="s">
        <v>2486</v>
      </c>
      <c r="K606" s="2">
        <v>0</v>
      </c>
      <c r="R606" s="2" t="s">
        <v>2487</v>
      </c>
    </row>
    <row r="607" spans="1:18" x14ac:dyDescent="0.25">
      <c r="A607" s="2">
        <v>605</v>
      </c>
      <c r="B607" s="2">
        <v>5</v>
      </c>
      <c r="C607" s="2" t="s">
        <v>715</v>
      </c>
      <c r="D607" s="2">
        <v>0.5</v>
      </c>
      <c r="E607" s="2" t="s">
        <v>35</v>
      </c>
      <c r="F607" s="2" t="s">
        <v>1658</v>
      </c>
      <c r="G607" s="2" t="s">
        <v>1895</v>
      </c>
      <c r="H607" s="2" t="s">
        <v>1608</v>
      </c>
      <c r="I607" s="2" t="s">
        <v>2127</v>
      </c>
      <c r="K607" s="2">
        <v>0</v>
      </c>
      <c r="R607" s="2" t="s">
        <v>75</v>
      </c>
    </row>
    <row r="608" spans="1:18" ht="30" x14ac:dyDescent="0.25">
      <c r="A608" s="2">
        <v>606</v>
      </c>
      <c r="B608" s="2">
        <v>5</v>
      </c>
      <c r="C608" s="2" t="s">
        <v>716</v>
      </c>
      <c r="D608" s="2">
        <v>100</v>
      </c>
      <c r="E608" s="2" t="s">
        <v>1674</v>
      </c>
      <c r="F608" s="2" t="s">
        <v>1631</v>
      </c>
      <c r="G608" s="2" t="s">
        <v>1876</v>
      </c>
      <c r="H608" s="2" t="s">
        <v>1612</v>
      </c>
      <c r="I608" s="2" t="s">
        <v>2488</v>
      </c>
      <c r="K608" s="2">
        <v>0</v>
      </c>
      <c r="R608" s="2" t="s">
        <v>2489</v>
      </c>
    </row>
    <row r="609" spans="1:18" ht="30" x14ac:dyDescent="0.25">
      <c r="A609" s="2">
        <v>607</v>
      </c>
      <c r="B609" s="2">
        <v>5</v>
      </c>
      <c r="C609" s="2" t="s">
        <v>717</v>
      </c>
      <c r="D609" s="2">
        <v>250</v>
      </c>
      <c r="E609" s="2" t="s">
        <v>1674</v>
      </c>
      <c r="F609" s="2" t="s">
        <v>1631</v>
      </c>
      <c r="G609" s="2" t="s">
        <v>1876</v>
      </c>
      <c r="H609" s="2" t="s">
        <v>1615</v>
      </c>
      <c r="I609" s="2" t="s">
        <v>2490</v>
      </c>
      <c r="K609" s="2">
        <v>0</v>
      </c>
      <c r="R609" s="2" t="s">
        <v>2491</v>
      </c>
    </row>
    <row r="610" spans="1:18" ht="30" x14ac:dyDescent="0.25">
      <c r="A610" s="2">
        <v>608</v>
      </c>
      <c r="B610" s="2">
        <v>5</v>
      </c>
      <c r="C610" s="2" t="s">
        <v>718</v>
      </c>
      <c r="D610" s="2">
        <v>500</v>
      </c>
      <c r="E610" s="2" t="s">
        <v>1674</v>
      </c>
      <c r="F610" s="2" t="s">
        <v>1631</v>
      </c>
      <c r="G610" s="2" t="s">
        <v>1876</v>
      </c>
      <c r="H610" s="2" t="s">
        <v>1619</v>
      </c>
      <c r="I610" s="2" t="s">
        <v>2492</v>
      </c>
      <c r="K610" s="2">
        <v>0</v>
      </c>
      <c r="R610" s="2" t="s">
        <v>2493</v>
      </c>
    </row>
    <row r="611" spans="1:18" ht="30" x14ac:dyDescent="0.25">
      <c r="A611" s="2">
        <v>609</v>
      </c>
      <c r="B611" s="2">
        <v>5</v>
      </c>
      <c r="C611" s="2" t="s">
        <v>719</v>
      </c>
      <c r="D611" s="2">
        <v>1</v>
      </c>
      <c r="E611" s="2" t="s">
        <v>35</v>
      </c>
      <c r="F611" s="2" t="s">
        <v>1855</v>
      </c>
      <c r="G611" s="2" t="s">
        <v>2494</v>
      </c>
      <c r="H611" s="2" t="s">
        <v>1622</v>
      </c>
      <c r="I611" s="2" t="s">
        <v>2322</v>
      </c>
      <c r="K611" s="2">
        <v>0</v>
      </c>
      <c r="R611" s="2" t="s">
        <v>2323</v>
      </c>
    </row>
    <row r="612" spans="1:18" ht="30" x14ac:dyDescent="0.25">
      <c r="A612" s="2">
        <v>610</v>
      </c>
      <c r="B612" s="2">
        <v>5</v>
      </c>
      <c r="C612" s="2" t="s">
        <v>720</v>
      </c>
      <c r="D612" s="2">
        <v>27.5</v>
      </c>
      <c r="E612" s="2" t="s">
        <v>1674</v>
      </c>
      <c r="F612" s="2" t="s">
        <v>1855</v>
      </c>
      <c r="H612" s="2" t="s">
        <v>1625</v>
      </c>
      <c r="I612" s="2" t="s">
        <v>2495</v>
      </c>
      <c r="K612" s="2">
        <v>0</v>
      </c>
      <c r="R612" s="2" t="s">
        <v>2496</v>
      </c>
    </row>
    <row r="613" spans="1:18" ht="30" x14ac:dyDescent="0.25">
      <c r="A613" s="2">
        <v>611</v>
      </c>
      <c r="B613" s="2">
        <v>5</v>
      </c>
      <c r="C613" s="2" t="s">
        <v>721</v>
      </c>
      <c r="D613" s="2">
        <v>50</v>
      </c>
      <c r="E613" s="2" t="s">
        <v>1674</v>
      </c>
      <c r="F613" s="2" t="s">
        <v>1855</v>
      </c>
      <c r="G613" s="2" t="s">
        <v>2494</v>
      </c>
      <c r="H613" s="2" t="s">
        <v>1628</v>
      </c>
      <c r="I613" s="2" t="s">
        <v>2497</v>
      </c>
      <c r="K613" s="2">
        <v>0</v>
      </c>
      <c r="R613" s="2" t="s">
        <v>2498</v>
      </c>
    </row>
    <row r="614" spans="1:18" ht="30" x14ac:dyDescent="0.25">
      <c r="A614" s="2">
        <v>612</v>
      </c>
      <c r="B614" s="2">
        <v>5</v>
      </c>
      <c r="C614" s="2" t="s">
        <v>722</v>
      </c>
      <c r="D614" s="2">
        <v>0.25</v>
      </c>
      <c r="E614" s="2" t="s">
        <v>35</v>
      </c>
      <c r="F614" s="2" t="s">
        <v>1631</v>
      </c>
      <c r="G614" s="2" t="s">
        <v>1876</v>
      </c>
      <c r="H614" s="2" t="s">
        <v>1632</v>
      </c>
      <c r="I614" s="2" t="s">
        <v>2128</v>
      </c>
      <c r="K614" s="2">
        <v>0</v>
      </c>
      <c r="R614" s="2" t="s">
        <v>1724</v>
      </c>
    </row>
    <row r="615" spans="1:18" ht="30" x14ac:dyDescent="0.25">
      <c r="A615" s="2">
        <v>613</v>
      </c>
      <c r="B615" s="2">
        <v>5</v>
      </c>
      <c r="C615" s="2" t="s">
        <v>723</v>
      </c>
      <c r="D615" s="2">
        <v>1</v>
      </c>
      <c r="E615" s="2" t="s">
        <v>35</v>
      </c>
      <c r="F615" s="2" t="s">
        <v>1631</v>
      </c>
      <c r="G615" s="2" t="s">
        <v>1876</v>
      </c>
      <c r="H615" s="2" t="s">
        <v>1634</v>
      </c>
      <c r="I615" s="2" t="s">
        <v>2016</v>
      </c>
      <c r="K615" s="2">
        <v>0</v>
      </c>
      <c r="R615" s="2" t="s">
        <v>1772</v>
      </c>
    </row>
    <row r="616" spans="1:18" x14ac:dyDescent="0.25">
      <c r="A616" s="2">
        <v>614</v>
      </c>
      <c r="B616" s="2">
        <v>5</v>
      </c>
      <c r="C616" s="2" t="s">
        <v>724</v>
      </c>
      <c r="D616" s="2">
        <v>0.05</v>
      </c>
      <c r="E616" s="2" t="s">
        <v>35</v>
      </c>
      <c r="F616" s="2" t="s">
        <v>1658</v>
      </c>
      <c r="G616" s="2" t="s">
        <v>1895</v>
      </c>
      <c r="H616" s="2" t="s">
        <v>1637</v>
      </c>
      <c r="I616" s="2" t="s">
        <v>2499</v>
      </c>
      <c r="K616" s="2">
        <v>0</v>
      </c>
      <c r="R616" s="2" t="s">
        <v>75</v>
      </c>
    </row>
    <row r="617" spans="1:18" ht="45" x14ac:dyDescent="0.25">
      <c r="A617" s="2">
        <v>615</v>
      </c>
      <c r="B617" s="2">
        <v>5</v>
      </c>
      <c r="C617" s="2" t="s">
        <v>725</v>
      </c>
      <c r="D617" s="2">
        <v>25</v>
      </c>
      <c r="E617" s="2" t="s">
        <v>35</v>
      </c>
      <c r="F617" s="2" t="s">
        <v>1592</v>
      </c>
      <c r="G617" s="2" t="s">
        <v>2500</v>
      </c>
      <c r="H617" s="2" t="s">
        <v>1641</v>
      </c>
      <c r="I617" s="2" t="s">
        <v>1601</v>
      </c>
      <c r="K617" s="2">
        <v>0</v>
      </c>
      <c r="R617" s="2" t="s">
        <v>1642</v>
      </c>
    </row>
    <row r="618" spans="1:18" ht="45" x14ac:dyDescent="0.25">
      <c r="A618" s="2">
        <v>616</v>
      </c>
      <c r="B618" s="2">
        <v>5</v>
      </c>
      <c r="C618" s="2" t="s">
        <v>726</v>
      </c>
      <c r="D618" s="2">
        <v>100</v>
      </c>
      <c r="E618" s="2" t="s">
        <v>35</v>
      </c>
      <c r="F618" s="2" t="s">
        <v>1592</v>
      </c>
      <c r="G618" s="2" t="s">
        <v>2500</v>
      </c>
      <c r="H618" s="2" t="s">
        <v>1643</v>
      </c>
      <c r="I618" s="2" t="s">
        <v>1816</v>
      </c>
      <c r="K618" s="2">
        <v>0</v>
      </c>
      <c r="R618" s="2" t="s">
        <v>2501</v>
      </c>
    </row>
    <row r="619" spans="1:18" ht="30" x14ac:dyDescent="0.25">
      <c r="A619" s="2">
        <v>617</v>
      </c>
      <c r="B619" s="2">
        <v>5</v>
      </c>
      <c r="C619" s="2" t="s">
        <v>727</v>
      </c>
      <c r="D619" s="2">
        <v>12.707000000000001</v>
      </c>
      <c r="E619" s="2" t="s">
        <v>35</v>
      </c>
      <c r="F619" s="2" t="s">
        <v>1666</v>
      </c>
      <c r="G619" s="2" t="s">
        <v>2502</v>
      </c>
      <c r="H619" s="2" t="s">
        <v>1646</v>
      </c>
      <c r="I619" s="2" t="s">
        <v>2503</v>
      </c>
      <c r="K619" s="2">
        <v>0</v>
      </c>
      <c r="R619" s="2" t="s">
        <v>1772</v>
      </c>
    </row>
    <row r="620" spans="1:18" ht="45" x14ac:dyDescent="0.25">
      <c r="A620" s="2">
        <v>618</v>
      </c>
      <c r="B620" s="2">
        <v>5</v>
      </c>
      <c r="C620" s="2" t="s">
        <v>728</v>
      </c>
      <c r="D620" s="2">
        <v>63.661000000000001</v>
      </c>
      <c r="E620" s="2" t="s">
        <v>35</v>
      </c>
      <c r="F620" s="2" t="s">
        <v>1666</v>
      </c>
      <c r="G620" s="2" t="s">
        <v>2502</v>
      </c>
      <c r="H620" s="2" t="s">
        <v>1649</v>
      </c>
      <c r="I620" s="2" t="s">
        <v>2504</v>
      </c>
      <c r="K620" s="2">
        <v>0</v>
      </c>
      <c r="R620" s="2" t="s">
        <v>2151</v>
      </c>
    </row>
    <row r="621" spans="1:18" ht="30" x14ac:dyDescent="0.25">
      <c r="A621" s="2">
        <v>619</v>
      </c>
      <c r="B621" s="2">
        <v>5</v>
      </c>
      <c r="C621" s="2" t="s">
        <v>729</v>
      </c>
      <c r="D621" s="2">
        <v>9.5489999999999995</v>
      </c>
      <c r="E621" s="2" t="s">
        <v>35</v>
      </c>
      <c r="F621" s="2" t="s">
        <v>1592</v>
      </c>
      <c r="G621" s="2" t="s">
        <v>2502</v>
      </c>
      <c r="H621" s="2" t="s">
        <v>1653</v>
      </c>
      <c r="I621" s="2" t="s">
        <v>2505</v>
      </c>
      <c r="K621" s="2">
        <v>0</v>
      </c>
      <c r="R621" s="2" t="s">
        <v>2260</v>
      </c>
    </row>
    <row r="622" spans="1:18" x14ac:dyDescent="0.25">
      <c r="A622" s="2">
        <v>620</v>
      </c>
      <c r="B622" s="2">
        <v>5</v>
      </c>
      <c r="C622" s="2" t="s">
        <v>730</v>
      </c>
      <c r="D622" s="2">
        <v>0.25</v>
      </c>
      <c r="E622" s="2" t="s">
        <v>35</v>
      </c>
      <c r="F622" s="2" t="s">
        <v>1592</v>
      </c>
      <c r="G622" s="2" t="s">
        <v>2506</v>
      </c>
      <c r="H622" s="2" t="s">
        <v>1656</v>
      </c>
      <c r="I622" s="2" t="s">
        <v>1609</v>
      </c>
      <c r="K622" s="2">
        <v>0</v>
      </c>
      <c r="R622" s="2" t="s">
        <v>91</v>
      </c>
    </row>
    <row r="623" spans="1:18" x14ac:dyDescent="0.25">
      <c r="A623" s="2">
        <v>621</v>
      </c>
      <c r="B623" s="2">
        <v>5</v>
      </c>
      <c r="C623" s="2" t="s">
        <v>730</v>
      </c>
      <c r="D623" s="2">
        <v>5</v>
      </c>
      <c r="E623" s="2" t="s">
        <v>35</v>
      </c>
      <c r="F623" s="2" t="s">
        <v>1592</v>
      </c>
      <c r="G623" s="2" t="s">
        <v>2506</v>
      </c>
      <c r="H623" s="2" t="s">
        <v>1660</v>
      </c>
      <c r="I623" s="2" t="s">
        <v>2507</v>
      </c>
      <c r="K623" s="2">
        <v>0</v>
      </c>
      <c r="R623" s="2" t="s">
        <v>2064</v>
      </c>
    </row>
    <row r="624" spans="1:18" ht="30" x14ac:dyDescent="0.25">
      <c r="A624" s="2">
        <v>622</v>
      </c>
      <c r="B624" s="2">
        <v>5</v>
      </c>
      <c r="C624" s="2" t="s">
        <v>731</v>
      </c>
      <c r="D624" s="2">
        <v>12</v>
      </c>
      <c r="E624" s="2" t="s">
        <v>1674</v>
      </c>
      <c r="F624" s="2" t="s">
        <v>1631</v>
      </c>
      <c r="G624" s="2" t="s">
        <v>1945</v>
      </c>
      <c r="H624" s="2" t="s">
        <v>1663</v>
      </c>
      <c r="I624" s="2" t="s">
        <v>2508</v>
      </c>
      <c r="K624" s="2">
        <v>0</v>
      </c>
      <c r="R624" s="2" t="s">
        <v>2424</v>
      </c>
    </row>
    <row r="625" spans="1:18" ht="30" x14ac:dyDescent="0.25">
      <c r="A625" s="2">
        <v>623</v>
      </c>
      <c r="B625" s="2">
        <v>5</v>
      </c>
      <c r="C625" s="2" t="s">
        <v>732</v>
      </c>
      <c r="D625" s="2">
        <v>6</v>
      </c>
      <c r="E625" s="2" t="s">
        <v>1674</v>
      </c>
      <c r="F625" s="2" t="s">
        <v>1631</v>
      </c>
      <c r="G625" s="2" t="s">
        <v>1945</v>
      </c>
      <c r="H625" s="2" t="s">
        <v>1668</v>
      </c>
      <c r="I625" s="2" t="s">
        <v>2509</v>
      </c>
      <c r="K625" s="2">
        <v>0</v>
      </c>
      <c r="R625" s="2" t="s">
        <v>2510</v>
      </c>
    </row>
    <row r="626" spans="1:18" ht="30" x14ac:dyDescent="0.25">
      <c r="A626" s="2">
        <v>624</v>
      </c>
      <c r="B626" s="2">
        <v>5</v>
      </c>
      <c r="C626" s="2" t="s">
        <v>733</v>
      </c>
      <c r="D626" s="2">
        <v>12</v>
      </c>
      <c r="E626" s="2" t="s">
        <v>1674</v>
      </c>
      <c r="F626" s="2" t="s">
        <v>1631</v>
      </c>
      <c r="G626" s="2" t="s">
        <v>1945</v>
      </c>
      <c r="H626" s="2" t="s">
        <v>1670</v>
      </c>
      <c r="I626" s="2" t="s">
        <v>2511</v>
      </c>
      <c r="K626" s="2">
        <v>0</v>
      </c>
      <c r="R626" s="2" t="s">
        <v>2512</v>
      </c>
    </row>
    <row r="627" spans="1:18" ht="45" x14ac:dyDescent="0.25">
      <c r="A627" s="2">
        <v>625</v>
      </c>
      <c r="B627" s="2">
        <v>5</v>
      </c>
      <c r="C627" s="2" t="s">
        <v>734</v>
      </c>
      <c r="D627" s="2">
        <v>150</v>
      </c>
      <c r="E627" s="2" t="s">
        <v>35</v>
      </c>
      <c r="F627" s="2" t="s">
        <v>1603</v>
      </c>
      <c r="G627" s="2" t="s">
        <v>1788</v>
      </c>
      <c r="H627" s="2" t="s">
        <v>1672</v>
      </c>
      <c r="I627" s="2" t="s">
        <v>2055</v>
      </c>
      <c r="K627" s="2">
        <v>0</v>
      </c>
      <c r="R627" s="2" t="s">
        <v>1688</v>
      </c>
    </row>
    <row r="628" spans="1:18" ht="30" x14ac:dyDescent="0.25">
      <c r="A628" s="2">
        <v>626</v>
      </c>
      <c r="B628" s="2">
        <v>5</v>
      </c>
      <c r="C628" s="2" t="s">
        <v>735</v>
      </c>
      <c r="D628" s="2">
        <v>24</v>
      </c>
      <c r="E628" s="2" t="s">
        <v>35</v>
      </c>
      <c r="F628" s="2" t="s">
        <v>1603</v>
      </c>
      <c r="G628" s="2" t="s">
        <v>2513</v>
      </c>
      <c r="K628" s="2">
        <v>0</v>
      </c>
      <c r="R628" s="2" t="s">
        <v>1594</v>
      </c>
    </row>
    <row r="629" spans="1:18" ht="75" x14ac:dyDescent="0.25">
      <c r="A629" s="2">
        <v>627</v>
      </c>
      <c r="B629" s="2">
        <v>5</v>
      </c>
      <c r="C629" s="2" t="s">
        <v>736</v>
      </c>
      <c r="D629" s="2">
        <v>80</v>
      </c>
      <c r="E629" s="2" t="s">
        <v>35</v>
      </c>
      <c r="F629" s="2" t="s">
        <v>2514</v>
      </c>
      <c r="G629" s="2" t="s">
        <v>2515</v>
      </c>
      <c r="H629" s="2" t="s">
        <v>1595</v>
      </c>
      <c r="I629" s="2" t="s">
        <v>2516</v>
      </c>
      <c r="K629" s="2">
        <v>0</v>
      </c>
      <c r="R629" s="2" t="s">
        <v>2517</v>
      </c>
    </row>
    <row r="630" spans="1:18" ht="30" x14ac:dyDescent="0.25">
      <c r="A630" s="2">
        <v>628</v>
      </c>
      <c r="B630" s="2">
        <v>5</v>
      </c>
      <c r="C630" s="2" t="s">
        <v>737</v>
      </c>
      <c r="D630" s="2">
        <v>3</v>
      </c>
      <c r="E630" s="2" t="s">
        <v>1706</v>
      </c>
      <c r="F630" s="2" t="s">
        <v>1592</v>
      </c>
      <c r="G630" s="2" t="s">
        <v>2518</v>
      </c>
      <c r="H630" s="2" t="s">
        <v>1600</v>
      </c>
      <c r="I630" s="2" t="s">
        <v>2519</v>
      </c>
      <c r="K630" s="2">
        <v>0</v>
      </c>
      <c r="R630" s="2" t="s">
        <v>2520</v>
      </c>
    </row>
    <row r="631" spans="1:18" ht="45" x14ac:dyDescent="0.25">
      <c r="A631" s="2">
        <v>629</v>
      </c>
      <c r="B631" s="2">
        <v>5</v>
      </c>
      <c r="C631" s="2" t="s">
        <v>738</v>
      </c>
      <c r="D631" s="2">
        <v>4</v>
      </c>
      <c r="E631" s="2" t="s">
        <v>1706</v>
      </c>
      <c r="F631" s="2" t="s">
        <v>1603</v>
      </c>
      <c r="G631" s="2" t="s">
        <v>2518</v>
      </c>
      <c r="H631" s="2" t="s">
        <v>1604</v>
      </c>
      <c r="I631" s="2" t="s">
        <v>2521</v>
      </c>
      <c r="K631" s="2">
        <v>0</v>
      </c>
      <c r="R631" s="2" t="s">
        <v>2522</v>
      </c>
    </row>
    <row r="632" spans="1:18" ht="45" x14ac:dyDescent="0.25">
      <c r="A632" s="2">
        <v>630</v>
      </c>
      <c r="B632" s="2">
        <v>5</v>
      </c>
      <c r="C632" s="2" t="s">
        <v>739</v>
      </c>
      <c r="D632" s="2">
        <v>60</v>
      </c>
      <c r="E632" s="2" t="s">
        <v>35</v>
      </c>
      <c r="F632" s="2" t="s">
        <v>1592</v>
      </c>
      <c r="G632" s="2" t="s">
        <v>1742</v>
      </c>
      <c r="H632" s="2" t="s">
        <v>1608</v>
      </c>
      <c r="I632" s="2" t="s">
        <v>1623</v>
      </c>
      <c r="K632" s="2">
        <v>0</v>
      </c>
      <c r="R632" s="2" t="s">
        <v>2181</v>
      </c>
    </row>
    <row r="633" spans="1:18" ht="45" x14ac:dyDescent="0.25">
      <c r="A633" s="2">
        <v>631</v>
      </c>
      <c r="B633" s="2">
        <v>5</v>
      </c>
      <c r="C633" s="2" t="s">
        <v>740</v>
      </c>
      <c r="D633" s="2">
        <v>10</v>
      </c>
      <c r="E633" s="2" t="s">
        <v>35</v>
      </c>
      <c r="F633" s="2" t="s">
        <v>1603</v>
      </c>
      <c r="G633" s="2" t="s">
        <v>1742</v>
      </c>
      <c r="H633" s="2" t="s">
        <v>1612</v>
      </c>
      <c r="I633" s="2" t="s">
        <v>1687</v>
      </c>
      <c r="K633" s="2">
        <v>0</v>
      </c>
      <c r="R633" s="2" t="s">
        <v>1688</v>
      </c>
    </row>
    <row r="634" spans="1:18" x14ac:dyDescent="0.25">
      <c r="A634" s="2">
        <v>632</v>
      </c>
      <c r="B634" s="2">
        <v>5</v>
      </c>
      <c r="C634" s="2" t="s">
        <v>741</v>
      </c>
      <c r="D634" s="2">
        <v>2</v>
      </c>
      <c r="E634" s="2" t="s">
        <v>35</v>
      </c>
      <c r="F634" s="2" t="s">
        <v>1592</v>
      </c>
      <c r="G634" s="2" t="s">
        <v>1742</v>
      </c>
      <c r="H634" s="2" t="s">
        <v>1615</v>
      </c>
      <c r="I634" s="2" t="s">
        <v>1954</v>
      </c>
      <c r="K634" s="2">
        <v>0</v>
      </c>
      <c r="R634" s="2" t="s">
        <v>90</v>
      </c>
    </row>
    <row r="635" spans="1:18" x14ac:dyDescent="0.25">
      <c r="A635" s="2">
        <v>633</v>
      </c>
      <c r="B635" s="2">
        <v>5</v>
      </c>
      <c r="C635" s="2" t="s">
        <v>742</v>
      </c>
      <c r="D635" s="2">
        <v>5</v>
      </c>
      <c r="E635" s="2" t="s">
        <v>35</v>
      </c>
      <c r="F635" s="2" t="s">
        <v>1592</v>
      </c>
      <c r="G635" s="2" t="s">
        <v>1742</v>
      </c>
      <c r="H635" s="2" t="s">
        <v>1619</v>
      </c>
      <c r="I635" s="2" t="s">
        <v>1717</v>
      </c>
      <c r="K635" s="2">
        <v>0</v>
      </c>
      <c r="R635" s="2" t="s">
        <v>1988</v>
      </c>
    </row>
    <row r="636" spans="1:18" ht="30" x14ac:dyDescent="0.25">
      <c r="A636" s="2">
        <v>634</v>
      </c>
      <c r="B636" s="2">
        <v>5</v>
      </c>
      <c r="C636" s="2" t="s">
        <v>743</v>
      </c>
      <c r="D636" s="2">
        <v>10</v>
      </c>
      <c r="E636" s="2" t="s">
        <v>35</v>
      </c>
      <c r="F636" s="2" t="s">
        <v>1666</v>
      </c>
      <c r="G636" s="2" t="s">
        <v>1742</v>
      </c>
      <c r="H636" s="2" t="s">
        <v>1622</v>
      </c>
      <c r="I636" s="2" t="s">
        <v>1704</v>
      </c>
      <c r="K636" s="2">
        <v>0</v>
      </c>
      <c r="R636" s="2" t="s">
        <v>1824</v>
      </c>
    </row>
    <row r="637" spans="1:18" x14ac:dyDescent="0.25">
      <c r="A637" s="2">
        <v>635</v>
      </c>
      <c r="B637" s="2">
        <v>5</v>
      </c>
      <c r="C637" s="2" t="s">
        <v>744</v>
      </c>
      <c r="D637" s="2">
        <v>10</v>
      </c>
      <c r="E637" s="2" t="s">
        <v>35</v>
      </c>
      <c r="F637" s="2" t="s">
        <v>1592</v>
      </c>
      <c r="G637" s="2" t="s">
        <v>1742</v>
      </c>
      <c r="H637" s="2" t="s">
        <v>1625</v>
      </c>
      <c r="I637" s="2" t="s">
        <v>2062</v>
      </c>
      <c r="K637" s="2">
        <v>0</v>
      </c>
      <c r="R637" s="2" t="s">
        <v>2357</v>
      </c>
    </row>
    <row r="638" spans="1:18" x14ac:dyDescent="0.25">
      <c r="A638" s="2">
        <v>636</v>
      </c>
      <c r="B638" s="2">
        <v>5</v>
      </c>
      <c r="C638" s="2" t="s">
        <v>745</v>
      </c>
      <c r="D638" s="2">
        <v>20</v>
      </c>
      <c r="E638" s="2" t="s">
        <v>35</v>
      </c>
      <c r="F638" s="2" t="s">
        <v>1592</v>
      </c>
      <c r="G638" s="2" t="s">
        <v>1742</v>
      </c>
      <c r="H638" s="2" t="s">
        <v>1628</v>
      </c>
      <c r="I638" s="2" t="s">
        <v>2014</v>
      </c>
      <c r="K638" s="2">
        <v>0</v>
      </c>
      <c r="R638" s="2" t="s">
        <v>2523</v>
      </c>
    </row>
    <row r="639" spans="1:18" ht="30" x14ac:dyDescent="0.25">
      <c r="A639" s="2">
        <v>637</v>
      </c>
      <c r="B639" s="2">
        <v>5</v>
      </c>
      <c r="C639" s="2" t="s">
        <v>746</v>
      </c>
      <c r="D639" s="2">
        <v>500</v>
      </c>
      <c r="E639" s="2" t="s">
        <v>35</v>
      </c>
      <c r="F639" s="2" t="s">
        <v>1592</v>
      </c>
      <c r="G639" s="2" t="s">
        <v>1742</v>
      </c>
      <c r="H639" s="2" t="s">
        <v>1632</v>
      </c>
      <c r="I639" s="2" t="s">
        <v>2524</v>
      </c>
      <c r="K639" s="2">
        <v>0</v>
      </c>
      <c r="R639" s="2" t="s">
        <v>2525</v>
      </c>
    </row>
    <row r="640" spans="1:18" ht="30" x14ac:dyDescent="0.25">
      <c r="A640" s="2">
        <v>638</v>
      </c>
      <c r="B640" s="2">
        <v>5</v>
      </c>
      <c r="C640" s="2" t="s">
        <v>747</v>
      </c>
      <c r="D640" s="2">
        <v>250</v>
      </c>
      <c r="E640" s="2" t="s">
        <v>35</v>
      </c>
      <c r="F640" s="2" t="s">
        <v>1592</v>
      </c>
      <c r="G640" s="2" t="s">
        <v>1746</v>
      </c>
      <c r="H640" s="2" t="s">
        <v>1634</v>
      </c>
      <c r="I640" s="2" t="s">
        <v>1626</v>
      </c>
      <c r="K640" s="2">
        <v>0</v>
      </c>
      <c r="R640" s="2" t="s">
        <v>2077</v>
      </c>
    </row>
    <row r="641" spans="1:18" ht="30" x14ac:dyDescent="0.25">
      <c r="A641" s="2">
        <v>639</v>
      </c>
      <c r="B641" s="2">
        <v>5</v>
      </c>
      <c r="C641" s="2" t="s">
        <v>748</v>
      </c>
      <c r="D641" s="2">
        <v>20</v>
      </c>
      <c r="E641" s="2" t="s">
        <v>35</v>
      </c>
      <c r="F641" s="2" t="s">
        <v>1658</v>
      </c>
      <c r="G641" s="2" t="s">
        <v>2526</v>
      </c>
      <c r="H641" s="2" t="s">
        <v>1637</v>
      </c>
      <c r="I641" s="2" t="s">
        <v>2145</v>
      </c>
      <c r="K641" s="2">
        <v>0</v>
      </c>
      <c r="R641" s="2" t="s">
        <v>2517</v>
      </c>
    </row>
    <row r="642" spans="1:18" x14ac:dyDescent="0.25">
      <c r="A642" s="2">
        <v>640</v>
      </c>
      <c r="B642" s="2">
        <v>5</v>
      </c>
      <c r="C642" s="2" t="s">
        <v>749</v>
      </c>
      <c r="D642" s="2">
        <v>20</v>
      </c>
      <c r="E642" s="2" t="s">
        <v>35</v>
      </c>
      <c r="F642" s="2" t="s">
        <v>1658</v>
      </c>
      <c r="G642" s="2" t="s">
        <v>2526</v>
      </c>
      <c r="H642" s="2" t="s">
        <v>1641</v>
      </c>
      <c r="I642" s="2" t="s">
        <v>1806</v>
      </c>
      <c r="K642" s="2">
        <v>0</v>
      </c>
      <c r="R642" s="2" t="s">
        <v>1955</v>
      </c>
    </row>
    <row r="643" spans="1:18" x14ac:dyDescent="0.25">
      <c r="A643" s="2">
        <v>641</v>
      </c>
      <c r="B643" s="2">
        <v>5</v>
      </c>
      <c r="C643" s="2" t="s">
        <v>750</v>
      </c>
      <c r="D643" s="2">
        <v>10</v>
      </c>
      <c r="E643" s="2" t="s">
        <v>35</v>
      </c>
      <c r="F643" s="2" t="s">
        <v>1846</v>
      </c>
      <c r="G643" s="2" t="s">
        <v>2527</v>
      </c>
      <c r="H643" s="2" t="s">
        <v>1643</v>
      </c>
      <c r="I643" s="2" t="s">
        <v>2528</v>
      </c>
      <c r="K643" s="2">
        <v>0</v>
      </c>
      <c r="R643" s="2" t="s">
        <v>1702</v>
      </c>
    </row>
    <row r="644" spans="1:18" ht="30" x14ac:dyDescent="0.25">
      <c r="A644" s="2">
        <v>642</v>
      </c>
      <c r="B644" s="2">
        <v>5</v>
      </c>
      <c r="C644" s="2" t="s">
        <v>751</v>
      </c>
      <c r="D644" s="2">
        <v>10</v>
      </c>
      <c r="E644" s="2" t="s">
        <v>35</v>
      </c>
      <c r="F644" s="2" t="s">
        <v>1592</v>
      </c>
      <c r="G644" s="2" t="s">
        <v>2529</v>
      </c>
      <c r="H644" s="2" t="s">
        <v>1646</v>
      </c>
      <c r="I644" s="2" t="s">
        <v>2014</v>
      </c>
      <c r="K644" s="2">
        <v>0</v>
      </c>
      <c r="R644" s="2" t="s">
        <v>1906</v>
      </c>
    </row>
    <row r="645" spans="1:18" ht="30" x14ac:dyDescent="0.25">
      <c r="A645" s="2">
        <v>643</v>
      </c>
      <c r="B645" s="2">
        <v>5</v>
      </c>
      <c r="C645" s="2" t="s">
        <v>752</v>
      </c>
      <c r="D645" s="2">
        <v>10</v>
      </c>
      <c r="E645" s="2" t="s">
        <v>35</v>
      </c>
      <c r="F645" s="2" t="s">
        <v>1592</v>
      </c>
      <c r="G645" s="2" t="s">
        <v>2529</v>
      </c>
      <c r="H645" s="2" t="s">
        <v>1649</v>
      </c>
      <c r="I645" s="2" t="s">
        <v>1848</v>
      </c>
      <c r="K645" s="2">
        <v>0</v>
      </c>
      <c r="R645" s="2" t="s">
        <v>90</v>
      </c>
    </row>
    <row r="646" spans="1:18" ht="30" x14ac:dyDescent="0.25">
      <c r="A646" s="2">
        <v>644</v>
      </c>
      <c r="B646" s="2">
        <v>5</v>
      </c>
      <c r="C646" s="2" t="s">
        <v>753</v>
      </c>
      <c r="D646" s="2">
        <v>10</v>
      </c>
      <c r="E646" s="2" t="s">
        <v>35</v>
      </c>
      <c r="F646" s="2" t="s">
        <v>1603</v>
      </c>
      <c r="G646" s="2" t="s">
        <v>2529</v>
      </c>
      <c r="H646" s="2" t="s">
        <v>1653</v>
      </c>
      <c r="I646" s="2" t="s">
        <v>1689</v>
      </c>
      <c r="K646" s="2">
        <v>0</v>
      </c>
      <c r="R646" s="2" t="s">
        <v>1688</v>
      </c>
    </row>
    <row r="647" spans="1:18" ht="30" x14ac:dyDescent="0.25">
      <c r="A647" s="2">
        <v>645</v>
      </c>
      <c r="B647" s="2">
        <v>5</v>
      </c>
      <c r="C647" s="2" t="s">
        <v>754</v>
      </c>
      <c r="D647" s="2">
        <v>1</v>
      </c>
      <c r="E647" s="2" t="s">
        <v>35</v>
      </c>
      <c r="F647" s="2" t="s">
        <v>1592</v>
      </c>
      <c r="G647" s="2" t="s">
        <v>2529</v>
      </c>
      <c r="H647" s="2" t="s">
        <v>1656</v>
      </c>
      <c r="I647" s="2" t="s">
        <v>1717</v>
      </c>
      <c r="K647" s="2">
        <v>0</v>
      </c>
      <c r="R647" s="2" t="s">
        <v>70</v>
      </c>
    </row>
    <row r="648" spans="1:18" ht="30" x14ac:dyDescent="0.25">
      <c r="A648" s="2">
        <v>646</v>
      </c>
      <c r="B648" s="2">
        <v>5</v>
      </c>
      <c r="C648" s="2" t="s">
        <v>755</v>
      </c>
      <c r="D648" s="2">
        <v>10</v>
      </c>
      <c r="E648" s="2" t="s">
        <v>35</v>
      </c>
      <c r="F648" s="2" t="s">
        <v>1592</v>
      </c>
      <c r="G648" s="2" t="s">
        <v>2529</v>
      </c>
      <c r="H648" s="2" t="s">
        <v>1660</v>
      </c>
      <c r="I648" s="2" t="s">
        <v>2178</v>
      </c>
      <c r="K648" s="2">
        <v>0</v>
      </c>
      <c r="R648" s="2" t="s">
        <v>1988</v>
      </c>
    </row>
    <row r="649" spans="1:18" ht="30" x14ac:dyDescent="0.25">
      <c r="A649" s="2">
        <v>647</v>
      </c>
      <c r="B649" s="2">
        <v>5</v>
      </c>
      <c r="C649" s="2" t="s">
        <v>756</v>
      </c>
      <c r="D649" s="2">
        <v>100</v>
      </c>
      <c r="E649" s="2" t="s">
        <v>35</v>
      </c>
      <c r="F649" s="2" t="s">
        <v>1592</v>
      </c>
      <c r="G649" s="2" t="s">
        <v>2530</v>
      </c>
      <c r="H649" s="2" t="s">
        <v>1663</v>
      </c>
      <c r="I649" s="2" t="s">
        <v>2531</v>
      </c>
      <c r="K649" s="2">
        <v>0</v>
      </c>
      <c r="R649" s="2" t="s">
        <v>2104</v>
      </c>
    </row>
    <row r="650" spans="1:18" ht="30" x14ac:dyDescent="0.25">
      <c r="A650" s="2">
        <v>648</v>
      </c>
      <c r="B650" s="2">
        <v>5</v>
      </c>
      <c r="C650" s="2" t="s">
        <v>757</v>
      </c>
      <c r="D650" s="2">
        <v>300</v>
      </c>
      <c r="E650" s="2" t="s">
        <v>35</v>
      </c>
      <c r="F650" s="2" t="s">
        <v>1592</v>
      </c>
      <c r="G650" s="2" t="s">
        <v>2530</v>
      </c>
      <c r="H650" s="2" t="s">
        <v>1668</v>
      </c>
      <c r="I650" s="2" t="s">
        <v>2444</v>
      </c>
      <c r="K650" s="2">
        <v>0</v>
      </c>
      <c r="R650" s="2" t="s">
        <v>2532</v>
      </c>
    </row>
    <row r="651" spans="1:18" ht="30" x14ac:dyDescent="0.25">
      <c r="A651" s="2">
        <v>649</v>
      </c>
      <c r="B651" s="2">
        <v>5</v>
      </c>
      <c r="C651" s="2" t="s">
        <v>758</v>
      </c>
      <c r="D651" s="2">
        <v>400</v>
      </c>
      <c r="E651" s="2" t="s">
        <v>35</v>
      </c>
      <c r="F651" s="2" t="s">
        <v>1592</v>
      </c>
      <c r="G651" s="2" t="s">
        <v>2530</v>
      </c>
      <c r="H651" s="2" t="s">
        <v>1670</v>
      </c>
      <c r="I651" s="2" t="s">
        <v>2533</v>
      </c>
      <c r="K651" s="2">
        <v>0</v>
      </c>
      <c r="R651" s="2" t="s">
        <v>1988</v>
      </c>
    </row>
    <row r="652" spans="1:18" ht="30" x14ac:dyDescent="0.25">
      <c r="A652" s="2">
        <v>650</v>
      </c>
      <c r="B652" s="2">
        <v>5</v>
      </c>
      <c r="C652" s="2" t="s">
        <v>759</v>
      </c>
      <c r="D652" s="2">
        <v>600</v>
      </c>
      <c r="E652" s="2" t="s">
        <v>35</v>
      </c>
      <c r="F652" s="2" t="s">
        <v>1592</v>
      </c>
      <c r="G652" s="2" t="s">
        <v>2530</v>
      </c>
      <c r="H652" s="2" t="s">
        <v>1672</v>
      </c>
      <c r="I652" s="2" t="s">
        <v>2048</v>
      </c>
      <c r="K652" s="2">
        <v>0</v>
      </c>
      <c r="R652" s="2" t="s">
        <v>2065</v>
      </c>
    </row>
    <row r="653" spans="1:18" ht="45" x14ac:dyDescent="0.25">
      <c r="A653" s="2">
        <v>651</v>
      </c>
      <c r="B653" s="2">
        <v>5</v>
      </c>
      <c r="C653" s="2" t="s">
        <v>760</v>
      </c>
      <c r="D653" s="2">
        <v>500</v>
      </c>
      <c r="E653" s="2" t="s">
        <v>35</v>
      </c>
      <c r="F653" s="2" t="s">
        <v>1603</v>
      </c>
      <c r="G653" s="2" t="s">
        <v>2513</v>
      </c>
      <c r="K653" s="2">
        <v>0</v>
      </c>
      <c r="R653" s="2" t="s">
        <v>1594</v>
      </c>
    </row>
    <row r="654" spans="1:18" ht="30" x14ac:dyDescent="0.25">
      <c r="A654" s="2">
        <v>652</v>
      </c>
      <c r="B654" s="2">
        <v>5</v>
      </c>
      <c r="C654" s="2" t="s">
        <v>761</v>
      </c>
      <c r="D654" s="2">
        <v>40</v>
      </c>
      <c r="E654" s="2" t="s">
        <v>35</v>
      </c>
      <c r="F654" s="2" t="s">
        <v>1603</v>
      </c>
      <c r="G654" s="2" t="s">
        <v>2534</v>
      </c>
      <c r="H654" s="2" t="s">
        <v>1595</v>
      </c>
      <c r="I654" s="2" t="s">
        <v>2535</v>
      </c>
      <c r="K654" s="2">
        <v>0</v>
      </c>
      <c r="R654" s="2" t="s">
        <v>2536</v>
      </c>
    </row>
    <row r="655" spans="1:18" ht="30" x14ac:dyDescent="0.25">
      <c r="A655" s="2">
        <v>653</v>
      </c>
      <c r="B655" s="2">
        <v>5</v>
      </c>
      <c r="C655" s="2" t="s">
        <v>762</v>
      </c>
      <c r="D655" s="2">
        <v>1000</v>
      </c>
      <c r="E655" s="2" t="s">
        <v>77</v>
      </c>
      <c r="F655" s="2" t="s">
        <v>1666</v>
      </c>
      <c r="G655" s="2" t="s">
        <v>2537</v>
      </c>
      <c r="H655" s="2" t="s">
        <v>1600</v>
      </c>
      <c r="I655" s="2" t="s">
        <v>2538</v>
      </c>
      <c r="K655" s="2">
        <v>0</v>
      </c>
      <c r="R655" s="2" t="s">
        <v>2539</v>
      </c>
    </row>
    <row r="656" spans="1:18" ht="45" x14ac:dyDescent="0.25">
      <c r="A656" s="2">
        <v>654</v>
      </c>
      <c r="B656" s="2">
        <v>5</v>
      </c>
      <c r="C656" s="2" t="s">
        <v>763</v>
      </c>
      <c r="D656" s="2">
        <v>40</v>
      </c>
      <c r="E656" s="2" t="s">
        <v>35</v>
      </c>
      <c r="F656" s="2" t="s">
        <v>1603</v>
      </c>
      <c r="G656" s="2" t="s">
        <v>2540</v>
      </c>
      <c r="H656" s="2" t="s">
        <v>1604</v>
      </c>
      <c r="I656" s="2" t="s">
        <v>2541</v>
      </c>
      <c r="K656" s="2">
        <v>0</v>
      </c>
      <c r="R656" s="2" t="s">
        <v>2542</v>
      </c>
    </row>
    <row r="657" spans="1:18" ht="30" x14ac:dyDescent="0.25">
      <c r="A657" s="2">
        <v>655</v>
      </c>
      <c r="B657" s="2">
        <v>5</v>
      </c>
      <c r="C657" s="2" t="s">
        <v>764</v>
      </c>
      <c r="D657" s="2">
        <v>2.8</v>
      </c>
      <c r="E657" s="2" t="s">
        <v>35</v>
      </c>
      <c r="F657" s="2" t="s">
        <v>2543</v>
      </c>
      <c r="G657" s="2" t="s">
        <v>2544</v>
      </c>
      <c r="H657" s="2" t="s">
        <v>1608</v>
      </c>
      <c r="I657" s="2" t="s">
        <v>1798</v>
      </c>
      <c r="K657" s="2">
        <v>0</v>
      </c>
      <c r="R657" s="2" t="s">
        <v>2301</v>
      </c>
    </row>
    <row r="658" spans="1:18" ht="30" x14ac:dyDescent="0.25">
      <c r="A658" s="2">
        <v>656</v>
      </c>
      <c r="B658" s="2">
        <v>5</v>
      </c>
      <c r="C658" s="2" t="s">
        <v>765</v>
      </c>
      <c r="D658" s="2">
        <v>7.5</v>
      </c>
      <c r="E658" s="2" t="s">
        <v>35</v>
      </c>
      <c r="F658" s="2" t="s">
        <v>2543</v>
      </c>
      <c r="G658" s="2" t="s">
        <v>2544</v>
      </c>
      <c r="H658" s="2" t="s">
        <v>1612</v>
      </c>
      <c r="I658" s="2" t="s">
        <v>2545</v>
      </c>
      <c r="K658" s="2">
        <v>0</v>
      </c>
      <c r="R658" s="2" t="s">
        <v>2546</v>
      </c>
    </row>
    <row r="659" spans="1:18" ht="45" x14ac:dyDescent="0.25">
      <c r="A659" s="2">
        <v>657</v>
      </c>
      <c r="B659" s="2">
        <v>5</v>
      </c>
      <c r="C659" s="2" t="s">
        <v>766</v>
      </c>
      <c r="D659" s="2">
        <v>130</v>
      </c>
      <c r="E659" s="2" t="s">
        <v>35</v>
      </c>
      <c r="F659" s="2" t="s">
        <v>2543</v>
      </c>
      <c r="G659" s="2" t="s">
        <v>2544</v>
      </c>
      <c r="H659" s="2" t="s">
        <v>1615</v>
      </c>
      <c r="I659" s="2" t="s">
        <v>2547</v>
      </c>
      <c r="K659" s="2">
        <v>0</v>
      </c>
      <c r="R659" s="2" t="s">
        <v>2548</v>
      </c>
    </row>
    <row r="660" spans="1:18" ht="30" x14ac:dyDescent="0.25">
      <c r="A660" s="2">
        <v>658</v>
      </c>
      <c r="B660" s="2">
        <v>5</v>
      </c>
      <c r="C660" s="2" t="s">
        <v>767</v>
      </c>
      <c r="D660" s="2">
        <v>10</v>
      </c>
      <c r="E660" s="2" t="s">
        <v>35</v>
      </c>
      <c r="F660" s="2" t="s">
        <v>1666</v>
      </c>
      <c r="G660" s="2" t="s">
        <v>2544</v>
      </c>
      <c r="H660" s="2" t="s">
        <v>1619</v>
      </c>
      <c r="I660" s="2" t="s">
        <v>2122</v>
      </c>
      <c r="K660" s="2">
        <v>0</v>
      </c>
      <c r="R660" s="2" t="s">
        <v>2549</v>
      </c>
    </row>
    <row r="661" spans="1:18" ht="30" x14ac:dyDescent="0.25">
      <c r="A661" s="2">
        <v>659</v>
      </c>
      <c r="B661" s="2">
        <v>5</v>
      </c>
      <c r="C661" s="2" t="s">
        <v>768</v>
      </c>
      <c r="D661" s="2">
        <v>40</v>
      </c>
      <c r="E661" s="2" t="s">
        <v>35</v>
      </c>
      <c r="F661" s="2" t="s">
        <v>1666</v>
      </c>
      <c r="G661" s="2" t="s">
        <v>2544</v>
      </c>
      <c r="H661" s="2" t="s">
        <v>1622</v>
      </c>
      <c r="I661" s="2" t="s">
        <v>1682</v>
      </c>
      <c r="K661" s="2">
        <v>0</v>
      </c>
      <c r="R661" s="2" t="s">
        <v>2550</v>
      </c>
    </row>
    <row r="662" spans="1:18" ht="30" x14ac:dyDescent="0.25">
      <c r="A662" s="2">
        <v>660</v>
      </c>
      <c r="B662" s="2">
        <v>5</v>
      </c>
      <c r="C662" s="2" t="s">
        <v>769</v>
      </c>
      <c r="D662" s="2">
        <v>3</v>
      </c>
      <c r="E662" s="2" t="s">
        <v>35</v>
      </c>
      <c r="F662" s="2" t="s">
        <v>1846</v>
      </c>
      <c r="G662" s="2" t="s">
        <v>2254</v>
      </c>
      <c r="H662" s="2" t="s">
        <v>1625</v>
      </c>
      <c r="I662" s="2" t="s">
        <v>2551</v>
      </c>
      <c r="K662" s="2">
        <v>0</v>
      </c>
      <c r="R662" s="2" t="s">
        <v>2552</v>
      </c>
    </row>
    <row r="663" spans="1:18" ht="30" x14ac:dyDescent="0.25">
      <c r="A663" s="2">
        <v>661</v>
      </c>
      <c r="B663" s="2">
        <v>5</v>
      </c>
      <c r="C663" s="2" t="s">
        <v>770</v>
      </c>
      <c r="D663" s="2">
        <v>12.5</v>
      </c>
      <c r="E663" s="2" t="s">
        <v>35</v>
      </c>
      <c r="F663" s="2" t="s">
        <v>2543</v>
      </c>
      <c r="G663" s="2" t="s">
        <v>2544</v>
      </c>
      <c r="H663" s="2" t="s">
        <v>1628</v>
      </c>
      <c r="I663" s="2" t="s">
        <v>1845</v>
      </c>
      <c r="K663" s="2">
        <v>0</v>
      </c>
      <c r="R663" s="2" t="s">
        <v>1983</v>
      </c>
    </row>
    <row r="664" spans="1:18" ht="30" x14ac:dyDescent="0.25">
      <c r="A664" s="2">
        <v>662</v>
      </c>
      <c r="B664" s="2">
        <v>5</v>
      </c>
      <c r="C664" s="2" t="s">
        <v>771</v>
      </c>
      <c r="D664" s="2">
        <v>3</v>
      </c>
      <c r="E664" s="2" t="s">
        <v>35</v>
      </c>
      <c r="F664" s="2" t="s">
        <v>1846</v>
      </c>
      <c r="G664" s="2" t="s">
        <v>2254</v>
      </c>
      <c r="H664" s="2" t="s">
        <v>1632</v>
      </c>
      <c r="I664" s="2" t="s">
        <v>2229</v>
      </c>
      <c r="K664" s="2">
        <v>0</v>
      </c>
      <c r="R664" s="2" t="s">
        <v>2064</v>
      </c>
    </row>
    <row r="665" spans="1:18" ht="30" x14ac:dyDescent="0.25">
      <c r="A665" s="2">
        <v>663</v>
      </c>
      <c r="B665" s="2">
        <v>5</v>
      </c>
      <c r="C665" s="2" t="s">
        <v>772</v>
      </c>
      <c r="D665" s="2">
        <v>1</v>
      </c>
      <c r="E665" s="2" t="s">
        <v>35</v>
      </c>
      <c r="F665" s="2" t="s">
        <v>1666</v>
      </c>
      <c r="G665" s="2" t="s">
        <v>2553</v>
      </c>
      <c r="H665" s="2" t="s">
        <v>1634</v>
      </c>
      <c r="I665" s="2" t="s">
        <v>2128</v>
      </c>
      <c r="K665" s="2">
        <v>0</v>
      </c>
      <c r="R665" s="2" t="s">
        <v>1702</v>
      </c>
    </row>
    <row r="666" spans="1:18" ht="30" x14ac:dyDescent="0.25">
      <c r="A666" s="2">
        <v>664</v>
      </c>
      <c r="B666" s="2">
        <v>5</v>
      </c>
      <c r="C666" s="2" t="s">
        <v>773</v>
      </c>
      <c r="D666" s="2">
        <v>21</v>
      </c>
      <c r="E666" s="2" t="s">
        <v>35</v>
      </c>
      <c r="F666" s="2" t="s">
        <v>2067</v>
      </c>
      <c r="G666" s="2" t="s">
        <v>2554</v>
      </c>
      <c r="H666" s="2" t="s">
        <v>1637</v>
      </c>
      <c r="I666" s="2" t="s">
        <v>2555</v>
      </c>
      <c r="K666" s="2">
        <v>0</v>
      </c>
      <c r="R666" s="2" t="s">
        <v>2556</v>
      </c>
    </row>
    <row r="667" spans="1:18" ht="30" x14ac:dyDescent="0.25">
      <c r="A667" s="2">
        <v>665</v>
      </c>
      <c r="B667" s="2">
        <v>5</v>
      </c>
      <c r="C667" s="2" t="s">
        <v>774</v>
      </c>
      <c r="D667" s="2">
        <v>0.2</v>
      </c>
      <c r="E667" s="2" t="s">
        <v>35</v>
      </c>
      <c r="F667" s="2" t="s">
        <v>1592</v>
      </c>
      <c r="G667" s="2" t="s">
        <v>2557</v>
      </c>
      <c r="H667" s="2" t="s">
        <v>1641</v>
      </c>
      <c r="I667" s="2" t="s">
        <v>2125</v>
      </c>
      <c r="K667" s="2">
        <v>0</v>
      </c>
      <c r="R667" s="2" t="s">
        <v>72</v>
      </c>
    </row>
    <row r="668" spans="1:18" ht="30" x14ac:dyDescent="0.25">
      <c r="A668" s="2">
        <v>666</v>
      </c>
      <c r="B668" s="2">
        <v>5</v>
      </c>
      <c r="C668" s="2" t="s">
        <v>775</v>
      </c>
      <c r="D668" s="2">
        <v>0.1</v>
      </c>
      <c r="E668" s="2" t="s">
        <v>35</v>
      </c>
      <c r="F668" s="2" t="s">
        <v>1603</v>
      </c>
      <c r="G668" s="2" t="s">
        <v>2558</v>
      </c>
      <c r="H668" s="2" t="s">
        <v>1643</v>
      </c>
      <c r="I668" s="2" t="s">
        <v>2559</v>
      </c>
      <c r="K668" s="2">
        <v>0</v>
      </c>
      <c r="R668" s="2" t="s">
        <v>1980</v>
      </c>
    </row>
    <row r="669" spans="1:18" ht="30" x14ac:dyDescent="0.25">
      <c r="A669" s="2">
        <v>667</v>
      </c>
      <c r="B669" s="2">
        <v>5</v>
      </c>
      <c r="C669" s="2" t="s">
        <v>776</v>
      </c>
      <c r="D669" s="2">
        <v>3.2</v>
      </c>
      <c r="E669" s="2" t="s">
        <v>35</v>
      </c>
      <c r="F669" s="2" t="s">
        <v>1598</v>
      </c>
      <c r="G669" s="2" t="s">
        <v>2558</v>
      </c>
      <c r="H669" s="2" t="s">
        <v>1646</v>
      </c>
      <c r="I669" s="2" t="s">
        <v>2560</v>
      </c>
      <c r="K669" s="2">
        <v>0</v>
      </c>
      <c r="R669" s="2" t="s">
        <v>1610</v>
      </c>
    </row>
    <row r="670" spans="1:18" ht="45" x14ac:dyDescent="0.25">
      <c r="A670" s="2">
        <v>668</v>
      </c>
      <c r="B670" s="2">
        <v>5</v>
      </c>
      <c r="C670" s="2" t="s">
        <v>777</v>
      </c>
      <c r="D670" s="2">
        <v>1</v>
      </c>
      <c r="E670" s="2" t="s">
        <v>35</v>
      </c>
      <c r="F670" s="2" t="s">
        <v>1603</v>
      </c>
      <c r="G670" s="2" t="s">
        <v>2561</v>
      </c>
      <c r="H670" s="2" t="s">
        <v>1649</v>
      </c>
      <c r="I670" s="2" t="s">
        <v>1719</v>
      </c>
      <c r="K670" s="2">
        <v>0</v>
      </c>
      <c r="R670" s="2" t="s">
        <v>76</v>
      </c>
    </row>
    <row r="671" spans="1:18" ht="45" x14ac:dyDescent="0.25">
      <c r="A671" s="2">
        <v>669</v>
      </c>
      <c r="B671" s="2">
        <v>5</v>
      </c>
      <c r="C671" s="2" t="s">
        <v>778</v>
      </c>
      <c r="D671" s="2">
        <v>1</v>
      </c>
      <c r="E671" s="2" t="s">
        <v>35</v>
      </c>
      <c r="F671" s="2" t="s">
        <v>1592</v>
      </c>
      <c r="G671" s="2" t="s">
        <v>2561</v>
      </c>
      <c r="H671" s="2" t="s">
        <v>1653</v>
      </c>
      <c r="I671" s="2" t="s">
        <v>2322</v>
      </c>
      <c r="K671" s="2">
        <v>0</v>
      </c>
      <c r="R671" s="2" t="s">
        <v>74</v>
      </c>
    </row>
    <row r="672" spans="1:18" ht="45" x14ac:dyDescent="0.25">
      <c r="A672" s="2">
        <v>670</v>
      </c>
      <c r="B672" s="2">
        <v>5</v>
      </c>
      <c r="C672" s="2" t="s">
        <v>779</v>
      </c>
      <c r="D672" s="2">
        <v>10</v>
      </c>
      <c r="E672" s="2" t="s">
        <v>1674</v>
      </c>
      <c r="F672" s="2" t="s">
        <v>1666</v>
      </c>
      <c r="G672" s="2" t="s">
        <v>2562</v>
      </c>
      <c r="H672" s="2" t="s">
        <v>1656</v>
      </c>
      <c r="I672" s="2" t="s">
        <v>2482</v>
      </c>
      <c r="K672" s="2">
        <v>0</v>
      </c>
      <c r="R672" s="2" t="s">
        <v>2239</v>
      </c>
    </row>
    <row r="673" spans="1:18" ht="45" x14ac:dyDescent="0.25">
      <c r="A673" s="2">
        <v>671</v>
      </c>
      <c r="B673" s="2">
        <v>5</v>
      </c>
      <c r="C673" s="2" t="s">
        <v>780</v>
      </c>
      <c r="D673" s="2">
        <v>2</v>
      </c>
      <c r="E673" s="2" t="s">
        <v>35</v>
      </c>
      <c r="F673" s="2" t="s">
        <v>1592</v>
      </c>
      <c r="G673" s="2" t="s">
        <v>2563</v>
      </c>
      <c r="H673" s="2" t="s">
        <v>1660</v>
      </c>
      <c r="I673" s="2" t="s">
        <v>2116</v>
      </c>
      <c r="K673" s="2">
        <v>0</v>
      </c>
      <c r="R673" s="2" t="s">
        <v>1610</v>
      </c>
    </row>
    <row r="674" spans="1:18" ht="45" x14ac:dyDescent="0.25">
      <c r="A674" s="2">
        <v>672</v>
      </c>
      <c r="B674" s="2">
        <v>5</v>
      </c>
      <c r="C674" s="2" t="s">
        <v>781</v>
      </c>
      <c r="D674" s="2">
        <v>50</v>
      </c>
      <c r="E674" s="2" t="s">
        <v>35</v>
      </c>
      <c r="F674" s="2" t="s">
        <v>1666</v>
      </c>
      <c r="G674" s="2" t="s">
        <v>2563</v>
      </c>
      <c r="H674" s="2" t="s">
        <v>1663</v>
      </c>
      <c r="I674" s="2" t="s">
        <v>1596</v>
      </c>
      <c r="K674" s="2">
        <v>0</v>
      </c>
      <c r="R674" s="2" t="s">
        <v>1849</v>
      </c>
    </row>
    <row r="675" spans="1:18" ht="45" x14ac:dyDescent="0.25">
      <c r="A675" s="2">
        <v>673</v>
      </c>
      <c r="B675" s="2">
        <v>5</v>
      </c>
      <c r="C675" s="2" t="s">
        <v>782</v>
      </c>
      <c r="D675" s="2">
        <v>100</v>
      </c>
      <c r="E675" s="2" t="s">
        <v>35</v>
      </c>
      <c r="F675" s="2" t="s">
        <v>1666</v>
      </c>
      <c r="G675" s="2" t="s">
        <v>2563</v>
      </c>
      <c r="H675" s="2" t="s">
        <v>1668</v>
      </c>
      <c r="I675" s="2" t="s">
        <v>2564</v>
      </c>
      <c r="K675" s="2">
        <v>0</v>
      </c>
      <c r="R675" s="2" t="s">
        <v>1849</v>
      </c>
    </row>
    <row r="676" spans="1:18" ht="45" x14ac:dyDescent="0.25">
      <c r="A676" s="2">
        <v>674</v>
      </c>
      <c r="B676" s="2">
        <v>5</v>
      </c>
      <c r="C676" s="2" t="s">
        <v>783</v>
      </c>
      <c r="D676" s="2">
        <v>5</v>
      </c>
      <c r="E676" s="2" t="s">
        <v>35</v>
      </c>
      <c r="F676" s="2" t="s">
        <v>1666</v>
      </c>
      <c r="G676" s="2" t="s">
        <v>2563</v>
      </c>
      <c r="H676" s="2" t="s">
        <v>1670</v>
      </c>
      <c r="I676" s="2" t="s">
        <v>1798</v>
      </c>
      <c r="K676" s="2">
        <v>0</v>
      </c>
      <c r="R676" s="2" t="s">
        <v>76</v>
      </c>
    </row>
    <row r="677" spans="1:18" ht="45" x14ac:dyDescent="0.25">
      <c r="A677" s="2">
        <v>675</v>
      </c>
      <c r="B677" s="2">
        <v>5</v>
      </c>
      <c r="C677" s="2" t="s">
        <v>784</v>
      </c>
      <c r="D677" s="2">
        <v>0.5</v>
      </c>
      <c r="E677" s="2" t="s">
        <v>35</v>
      </c>
      <c r="F677" s="2" t="s">
        <v>1592</v>
      </c>
      <c r="G677" s="2" t="s">
        <v>2563</v>
      </c>
      <c r="H677" s="2" t="s">
        <v>1672</v>
      </c>
      <c r="I677" s="2" t="s">
        <v>2068</v>
      </c>
      <c r="K677" s="2">
        <v>0</v>
      </c>
      <c r="R677" s="2" t="s">
        <v>1820</v>
      </c>
    </row>
    <row r="678" spans="1:18" ht="45" x14ac:dyDescent="0.25">
      <c r="A678" s="2">
        <v>676</v>
      </c>
      <c r="B678" s="2">
        <v>5</v>
      </c>
      <c r="C678" s="2" t="s">
        <v>785</v>
      </c>
      <c r="D678" s="2">
        <v>2.5</v>
      </c>
      <c r="E678" s="2" t="s">
        <v>35</v>
      </c>
      <c r="F678" s="2" t="s">
        <v>1592</v>
      </c>
      <c r="G678" s="2" t="s">
        <v>2563</v>
      </c>
      <c r="K678" s="2">
        <v>0</v>
      </c>
      <c r="R678" s="2" t="s">
        <v>1594</v>
      </c>
    </row>
    <row r="679" spans="1:18" ht="30" x14ac:dyDescent="0.25">
      <c r="A679" s="2">
        <v>677</v>
      </c>
      <c r="B679" s="2">
        <v>5</v>
      </c>
      <c r="C679" s="2" t="s">
        <v>786</v>
      </c>
      <c r="D679" s="2">
        <v>100</v>
      </c>
      <c r="E679" s="2" t="s">
        <v>77</v>
      </c>
      <c r="F679" s="2" t="s">
        <v>1603</v>
      </c>
      <c r="G679" s="2" t="s">
        <v>2189</v>
      </c>
      <c r="H679" s="2" t="s">
        <v>1595</v>
      </c>
      <c r="I679" s="2" t="s">
        <v>2565</v>
      </c>
      <c r="K679" s="2">
        <v>0</v>
      </c>
      <c r="R679" s="2" t="s">
        <v>2566</v>
      </c>
    </row>
    <row r="680" spans="1:18" ht="30" x14ac:dyDescent="0.25">
      <c r="A680" s="2">
        <v>678</v>
      </c>
      <c r="B680" s="2">
        <v>5</v>
      </c>
      <c r="C680" s="2" t="s">
        <v>787</v>
      </c>
      <c r="D680" s="2">
        <v>5000</v>
      </c>
      <c r="E680" s="2" t="s">
        <v>77</v>
      </c>
      <c r="F680" s="2" t="s">
        <v>1603</v>
      </c>
      <c r="G680" s="2" t="s">
        <v>2189</v>
      </c>
      <c r="H680" s="2" t="s">
        <v>1600</v>
      </c>
      <c r="I680" s="2" t="s">
        <v>2567</v>
      </c>
      <c r="K680" s="2">
        <v>0</v>
      </c>
      <c r="R680" s="2" t="s">
        <v>2568</v>
      </c>
    </row>
    <row r="681" spans="1:18" ht="45" x14ac:dyDescent="0.25">
      <c r="A681" s="2">
        <v>679</v>
      </c>
      <c r="B681" s="2">
        <v>5</v>
      </c>
      <c r="C681" s="2" t="s">
        <v>788</v>
      </c>
      <c r="D681" s="2">
        <v>1440</v>
      </c>
      <c r="E681" s="2" t="s">
        <v>6</v>
      </c>
      <c r="F681" s="2" t="s">
        <v>1666</v>
      </c>
      <c r="G681" s="2" t="s">
        <v>2569</v>
      </c>
      <c r="H681" s="2" t="s">
        <v>1604</v>
      </c>
      <c r="I681" s="2" t="s">
        <v>2570</v>
      </c>
      <c r="K681" s="2">
        <v>0</v>
      </c>
      <c r="R681" s="2" t="s">
        <v>2571</v>
      </c>
    </row>
    <row r="682" spans="1:18" ht="45" x14ac:dyDescent="0.25">
      <c r="A682" s="2">
        <v>680</v>
      </c>
      <c r="B682" s="2">
        <v>5</v>
      </c>
      <c r="C682" s="2" t="s">
        <v>789</v>
      </c>
      <c r="D682" s="2">
        <v>50</v>
      </c>
      <c r="E682" s="2" t="s">
        <v>6</v>
      </c>
      <c r="F682" s="2" t="s">
        <v>1666</v>
      </c>
      <c r="G682" s="2" t="s">
        <v>2569</v>
      </c>
      <c r="H682" s="2" t="s">
        <v>1608</v>
      </c>
      <c r="I682" s="2" t="s">
        <v>1920</v>
      </c>
      <c r="K682" s="2">
        <v>0</v>
      </c>
      <c r="R682" s="2" t="s">
        <v>2572</v>
      </c>
    </row>
    <row r="683" spans="1:18" ht="45" x14ac:dyDescent="0.25">
      <c r="A683" s="2">
        <v>681</v>
      </c>
      <c r="B683" s="2">
        <v>5</v>
      </c>
      <c r="C683" s="2" t="s">
        <v>790</v>
      </c>
      <c r="D683" s="2">
        <v>100</v>
      </c>
      <c r="E683" s="2" t="s">
        <v>77</v>
      </c>
      <c r="F683" s="2" t="s">
        <v>1666</v>
      </c>
      <c r="G683" s="2" t="s">
        <v>2573</v>
      </c>
      <c r="H683" s="2" t="s">
        <v>1612</v>
      </c>
      <c r="I683" s="2" t="s">
        <v>2574</v>
      </c>
      <c r="K683" s="2">
        <v>0</v>
      </c>
      <c r="R683" s="2" t="s">
        <v>2575</v>
      </c>
    </row>
    <row r="684" spans="1:18" ht="60" x14ac:dyDescent="0.25">
      <c r="A684" s="2">
        <v>682</v>
      </c>
      <c r="B684" s="2">
        <v>5</v>
      </c>
      <c r="C684" s="2" t="s">
        <v>791</v>
      </c>
      <c r="D684" s="2">
        <v>20</v>
      </c>
      <c r="E684" s="2" t="s">
        <v>1674</v>
      </c>
      <c r="F684" s="2" t="s">
        <v>1666</v>
      </c>
      <c r="G684" s="2" t="s">
        <v>2576</v>
      </c>
      <c r="H684" s="2" t="s">
        <v>1615</v>
      </c>
      <c r="I684" s="2" t="s">
        <v>2577</v>
      </c>
      <c r="K684" s="2">
        <v>0</v>
      </c>
      <c r="R684" s="2" t="s">
        <v>2496</v>
      </c>
    </row>
    <row r="685" spans="1:18" ht="60" x14ac:dyDescent="0.25">
      <c r="A685" s="2">
        <v>683</v>
      </c>
      <c r="B685" s="2">
        <v>5</v>
      </c>
      <c r="C685" s="2" t="s">
        <v>792</v>
      </c>
      <c r="D685" s="2">
        <v>40</v>
      </c>
      <c r="E685" s="2" t="s">
        <v>1674</v>
      </c>
      <c r="F685" s="2" t="s">
        <v>1666</v>
      </c>
      <c r="G685" s="2" t="s">
        <v>2576</v>
      </c>
      <c r="H685" s="2" t="s">
        <v>1619</v>
      </c>
      <c r="I685" s="2" t="s">
        <v>2578</v>
      </c>
      <c r="K685" s="2">
        <v>0</v>
      </c>
      <c r="R685" s="2" t="s">
        <v>2579</v>
      </c>
    </row>
    <row r="686" spans="1:18" ht="60" x14ac:dyDescent="0.25">
      <c r="A686" s="2">
        <v>684</v>
      </c>
      <c r="B686" s="2">
        <v>5</v>
      </c>
      <c r="C686" s="2" t="s">
        <v>793</v>
      </c>
      <c r="D686" s="2">
        <v>10</v>
      </c>
      <c r="E686" s="2" t="s">
        <v>1674</v>
      </c>
      <c r="F686" s="2" t="s">
        <v>1666</v>
      </c>
      <c r="G686" s="2" t="s">
        <v>2576</v>
      </c>
      <c r="H686" s="2" t="s">
        <v>1622</v>
      </c>
      <c r="I686" s="2" t="s">
        <v>2580</v>
      </c>
      <c r="K686" s="2">
        <v>0</v>
      </c>
      <c r="R686" s="2" t="s">
        <v>2581</v>
      </c>
    </row>
    <row r="687" spans="1:18" ht="45" x14ac:dyDescent="0.25">
      <c r="A687" s="2">
        <v>685</v>
      </c>
      <c r="B687" s="2">
        <v>5</v>
      </c>
      <c r="C687" s="2" t="s">
        <v>794</v>
      </c>
      <c r="D687" s="2">
        <v>0.15</v>
      </c>
      <c r="E687" s="2" t="s">
        <v>35</v>
      </c>
      <c r="F687" s="2" t="s">
        <v>1846</v>
      </c>
      <c r="G687" s="2" t="s">
        <v>2008</v>
      </c>
      <c r="H687" s="2" t="s">
        <v>1625</v>
      </c>
      <c r="I687" s="2" t="s">
        <v>2582</v>
      </c>
      <c r="K687" s="2">
        <v>0</v>
      </c>
      <c r="R687" s="2" t="s">
        <v>1724</v>
      </c>
    </row>
    <row r="688" spans="1:18" ht="30" x14ac:dyDescent="0.25">
      <c r="A688" s="2">
        <v>686</v>
      </c>
      <c r="B688" s="2">
        <v>5</v>
      </c>
      <c r="C688" s="2" t="s">
        <v>795</v>
      </c>
      <c r="D688" s="2">
        <v>150</v>
      </c>
      <c r="E688" s="2" t="s">
        <v>77</v>
      </c>
      <c r="F688" s="2" t="s">
        <v>2583</v>
      </c>
      <c r="G688" s="2" t="s">
        <v>2284</v>
      </c>
      <c r="H688" s="2" t="s">
        <v>1628</v>
      </c>
      <c r="I688" s="2" t="s">
        <v>2584</v>
      </c>
      <c r="K688" s="2">
        <v>0</v>
      </c>
      <c r="R688" s="2" t="s">
        <v>2585</v>
      </c>
    </row>
    <row r="689" spans="1:18" ht="30" x14ac:dyDescent="0.25">
      <c r="A689" s="2">
        <v>687</v>
      </c>
      <c r="B689" s="2">
        <v>5</v>
      </c>
      <c r="C689" s="2" t="s">
        <v>796</v>
      </c>
      <c r="D689" s="2">
        <v>0.5</v>
      </c>
      <c r="E689" s="2" t="s">
        <v>35</v>
      </c>
      <c r="F689" s="2" t="s">
        <v>1592</v>
      </c>
      <c r="G689" s="2" t="s">
        <v>2586</v>
      </c>
      <c r="H689" s="2" t="s">
        <v>1632</v>
      </c>
      <c r="I689" s="2" t="s">
        <v>2587</v>
      </c>
      <c r="K689" s="2">
        <v>0</v>
      </c>
      <c r="R689" s="2" t="s">
        <v>1807</v>
      </c>
    </row>
    <row r="690" spans="1:18" ht="30" x14ac:dyDescent="0.25">
      <c r="A690" s="2">
        <v>688</v>
      </c>
      <c r="B690" s="2">
        <v>5</v>
      </c>
      <c r="C690" s="2" t="s">
        <v>797</v>
      </c>
      <c r="D690" s="2">
        <v>12.5</v>
      </c>
      <c r="E690" s="2" t="s">
        <v>35</v>
      </c>
      <c r="F690" s="2" t="s">
        <v>1592</v>
      </c>
      <c r="G690" s="2" t="s">
        <v>2586</v>
      </c>
      <c r="H690" s="2" t="s">
        <v>1634</v>
      </c>
      <c r="I690" s="2" t="s">
        <v>1757</v>
      </c>
      <c r="K690" s="2">
        <v>0</v>
      </c>
      <c r="R690" s="2" t="s">
        <v>2588</v>
      </c>
    </row>
    <row r="691" spans="1:18" ht="30" x14ac:dyDescent="0.25">
      <c r="A691" s="2">
        <v>689</v>
      </c>
      <c r="B691" s="2">
        <v>5</v>
      </c>
      <c r="C691" s="2" t="s">
        <v>798</v>
      </c>
      <c r="D691" s="2">
        <v>12.5</v>
      </c>
      <c r="E691" s="2" t="s">
        <v>35</v>
      </c>
      <c r="F691" s="2" t="s">
        <v>1592</v>
      </c>
      <c r="G691" s="2" t="s">
        <v>2586</v>
      </c>
      <c r="H691" s="2" t="s">
        <v>1637</v>
      </c>
      <c r="I691" s="2" t="s">
        <v>2589</v>
      </c>
      <c r="K691" s="2">
        <v>0</v>
      </c>
      <c r="R691" s="2" t="s">
        <v>2590</v>
      </c>
    </row>
    <row r="692" spans="1:18" x14ac:dyDescent="0.25">
      <c r="A692" s="2">
        <v>690</v>
      </c>
      <c r="B692" s="2">
        <v>5</v>
      </c>
      <c r="C692" s="2" t="s">
        <v>799</v>
      </c>
      <c r="D692" s="2">
        <v>1</v>
      </c>
      <c r="E692" s="2" t="s">
        <v>35</v>
      </c>
      <c r="F692" s="2" t="s">
        <v>1658</v>
      </c>
      <c r="H692" s="2" t="s">
        <v>1641</v>
      </c>
      <c r="I692" s="2" t="s">
        <v>2010</v>
      </c>
      <c r="K692" s="2">
        <v>0</v>
      </c>
      <c r="R692" s="2" t="s">
        <v>1610</v>
      </c>
    </row>
    <row r="693" spans="1:18" x14ac:dyDescent="0.25">
      <c r="A693" s="2">
        <v>691</v>
      </c>
      <c r="B693" s="2">
        <v>5</v>
      </c>
      <c r="C693" s="2" t="s">
        <v>800</v>
      </c>
      <c r="D693" s="2">
        <v>10</v>
      </c>
      <c r="E693" s="2" t="s">
        <v>35</v>
      </c>
      <c r="F693" s="2" t="s">
        <v>1658</v>
      </c>
      <c r="G693" s="2" t="s">
        <v>1895</v>
      </c>
      <c r="H693" s="2" t="s">
        <v>1643</v>
      </c>
      <c r="I693" s="2" t="s">
        <v>1687</v>
      </c>
      <c r="K693" s="2">
        <v>0</v>
      </c>
      <c r="R693" s="2" t="s">
        <v>1804</v>
      </c>
    </row>
    <row r="694" spans="1:18" ht="30" x14ac:dyDescent="0.25">
      <c r="A694" s="2">
        <v>692</v>
      </c>
      <c r="B694" s="2">
        <v>5</v>
      </c>
      <c r="C694" s="2" t="s">
        <v>801</v>
      </c>
      <c r="D694" s="2">
        <v>100</v>
      </c>
      <c r="E694" s="2" t="s">
        <v>35</v>
      </c>
      <c r="F694" s="2" t="s">
        <v>1666</v>
      </c>
      <c r="G694" s="2" t="s">
        <v>2591</v>
      </c>
      <c r="H694" s="2" t="s">
        <v>1646</v>
      </c>
      <c r="I694" s="2" t="s">
        <v>1806</v>
      </c>
      <c r="K694" s="2">
        <v>0</v>
      </c>
      <c r="R694" s="2" t="s">
        <v>1807</v>
      </c>
    </row>
    <row r="695" spans="1:18" ht="30" x14ac:dyDescent="0.25">
      <c r="A695" s="2">
        <v>693</v>
      </c>
      <c r="B695" s="2">
        <v>5</v>
      </c>
      <c r="C695" s="2" t="s">
        <v>802</v>
      </c>
      <c r="D695" s="2">
        <v>5</v>
      </c>
      <c r="E695" s="2" t="s">
        <v>35</v>
      </c>
      <c r="F695" s="2" t="s">
        <v>1592</v>
      </c>
      <c r="G695" s="2" t="s">
        <v>2591</v>
      </c>
      <c r="H695" s="2" t="s">
        <v>1649</v>
      </c>
      <c r="I695" s="2" t="s">
        <v>1717</v>
      </c>
      <c r="K695" s="2">
        <v>0</v>
      </c>
      <c r="R695" s="2" t="s">
        <v>91</v>
      </c>
    </row>
    <row r="696" spans="1:18" ht="30" x14ac:dyDescent="0.25">
      <c r="A696" s="2">
        <v>694</v>
      </c>
      <c r="B696" s="2">
        <v>5</v>
      </c>
      <c r="C696" s="2" t="s">
        <v>803</v>
      </c>
      <c r="D696" s="2">
        <v>10</v>
      </c>
      <c r="E696" s="2" t="s">
        <v>35</v>
      </c>
      <c r="F696" s="2" t="s">
        <v>1592</v>
      </c>
      <c r="G696" s="2" t="s">
        <v>2591</v>
      </c>
      <c r="H696" s="2" t="s">
        <v>1653</v>
      </c>
      <c r="I696" s="2" t="s">
        <v>1704</v>
      </c>
      <c r="K696" s="2">
        <v>0</v>
      </c>
      <c r="R696" s="2" t="s">
        <v>75</v>
      </c>
    </row>
    <row r="697" spans="1:18" x14ac:dyDescent="0.25">
      <c r="A697" s="2">
        <v>695</v>
      </c>
      <c r="B697" s="2">
        <v>5</v>
      </c>
      <c r="C697" s="2" t="s">
        <v>804</v>
      </c>
      <c r="D697" s="2">
        <v>10</v>
      </c>
      <c r="E697" s="2" t="s">
        <v>35</v>
      </c>
      <c r="F697" s="2" t="s">
        <v>1658</v>
      </c>
      <c r="G697" s="2" t="s">
        <v>1895</v>
      </c>
      <c r="H697" s="2" t="s">
        <v>1656</v>
      </c>
      <c r="I697" s="2" t="s">
        <v>2062</v>
      </c>
      <c r="K697" s="2">
        <v>0</v>
      </c>
      <c r="R697" s="2" t="s">
        <v>90</v>
      </c>
    </row>
    <row r="698" spans="1:18" ht="45" x14ac:dyDescent="0.25">
      <c r="A698" s="2">
        <v>696</v>
      </c>
      <c r="B698" s="2">
        <v>5</v>
      </c>
      <c r="C698" s="2" t="s">
        <v>805</v>
      </c>
      <c r="D698" s="2">
        <v>10</v>
      </c>
      <c r="E698" s="2" t="s">
        <v>35</v>
      </c>
      <c r="F698" s="2" t="s">
        <v>1846</v>
      </c>
      <c r="G698" s="2" t="s">
        <v>2592</v>
      </c>
      <c r="H698" s="2" t="s">
        <v>1660</v>
      </c>
      <c r="I698" s="2" t="s">
        <v>1873</v>
      </c>
      <c r="K698" s="2">
        <v>0</v>
      </c>
      <c r="R698" s="2" t="s">
        <v>1702</v>
      </c>
    </row>
    <row r="699" spans="1:18" ht="45" x14ac:dyDescent="0.25">
      <c r="A699" s="2">
        <v>697</v>
      </c>
      <c r="B699" s="2">
        <v>5</v>
      </c>
      <c r="C699" s="2" t="s">
        <v>806</v>
      </c>
      <c r="D699" s="2">
        <v>15</v>
      </c>
      <c r="E699" s="2" t="s">
        <v>35</v>
      </c>
      <c r="F699" s="2" t="s">
        <v>1861</v>
      </c>
      <c r="G699" s="2" t="s">
        <v>2593</v>
      </c>
      <c r="H699" s="2" t="s">
        <v>1663</v>
      </c>
      <c r="I699" s="2" t="s">
        <v>2507</v>
      </c>
      <c r="K699" s="2">
        <v>0</v>
      </c>
      <c r="R699" s="2" t="s">
        <v>75</v>
      </c>
    </row>
    <row r="700" spans="1:18" ht="45" x14ac:dyDescent="0.25">
      <c r="A700" s="2">
        <v>698</v>
      </c>
      <c r="B700" s="2">
        <v>5</v>
      </c>
      <c r="C700" s="2" t="s">
        <v>807</v>
      </c>
      <c r="D700" s="2">
        <v>10</v>
      </c>
      <c r="E700" s="2" t="s">
        <v>35</v>
      </c>
      <c r="F700" s="2" t="s">
        <v>1861</v>
      </c>
      <c r="G700" s="2" t="s">
        <v>2593</v>
      </c>
      <c r="H700" s="2" t="s">
        <v>1668</v>
      </c>
      <c r="I700" s="2" t="s">
        <v>2131</v>
      </c>
      <c r="K700" s="2">
        <v>0</v>
      </c>
      <c r="R700" s="2" t="s">
        <v>2594</v>
      </c>
    </row>
    <row r="701" spans="1:18" ht="30" x14ac:dyDescent="0.25">
      <c r="A701" s="2">
        <v>699</v>
      </c>
      <c r="B701" s="2">
        <v>5</v>
      </c>
      <c r="C701" s="2" t="s">
        <v>808</v>
      </c>
      <c r="D701" s="2">
        <v>500</v>
      </c>
      <c r="E701" s="2" t="s">
        <v>1674</v>
      </c>
      <c r="F701" s="2" t="s">
        <v>1666</v>
      </c>
      <c r="G701" s="2" t="s">
        <v>2506</v>
      </c>
      <c r="H701" s="2" t="s">
        <v>1670</v>
      </c>
      <c r="I701" s="2" t="s">
        <v>2595</v>
      </c>
      <c r="K701" s="2">
        <v>0</v>
      </c>
      <c r="R701" s="2" t="s">
        <v>1940</v>
      </c>
    </row>
    <row r="702" spans="1:18" ht="45" x14ac:dyDescent="0.25">
      <c r="A702" s="2">
        <v>700</v>
      </c>
      <c r="B702" s="2">
        <v>5</v>
      </c>
      <c r="C702" s="2" t="s">
        <v>809</v>
      </c>
      <c r="D702" s="2">
        <v>200</v>
      </c>
      <c r="E702" s="2" t="s">
        <v>35</v>
      </c>
      <c r="F702" s="2" t="s">
        <v>1592</v>
      </c>
      <c r="G702" s="2" t="s">
        <v>2596</v>
      </c>
      <c r="H702" s="2" t="s">
        <v>1672</v>
      </c>
      <c r="I702" s="2" t="s">
        <v>1626</v>
      </c>
      <c r="K702" s="2">
        <v>0</v>
      </c>
      <c r="R702" s="2" t="s">
        <v>90</v>
      </c>
    </row>
    <row r="703" spans="1:18" ht="30" x14ac:dyDescent="0.25">
      <c r="A703" s="2">
        <v>701</v>
      </c>
      <c r="B703" s="2">
        <v>5</v>
      </c>
      <c r="C703" s="2" t="s">
        <v>810</v>
      </c>
      <c r="D703" s="2">
        <v>10</v>
      </c>
      <c r="E703" s="2" t="s">
        <v>35</v>
      </c>
      <c r="F703" s="2" t="s">
        <v>1592</v>
      </c>
      <c r="G703" s="2" t="s">
        <v>2597</v>
      </c>
      <c r="K703" s="2">
        <v>0</v>
      </c>
      <c r="R703" s="2" t="s">
        <v>1594</v>
      </c>
    </row>
    <row r="704" spans="1:18" ht="30" x14ac:dyDescent="0.25">
      <c r="A704" s="2">
        <v>702</v>
      </c>
      <c r="B704" s="2">
        <v>5</v>
      </c>
      <c r="C704" s="2" t="s">
        <v>811</v>
      </c>
      <c r="D704" s="2">
        <v>25</v>
      </c>
      <c r="E704" s="2" t="s">
        <v>35</v>
      </c>
      <c r="F704" s="2" t="s">
        <v>1592</v>
      </c>
      <c r="G704" s="2" t="s">
        <v>2597</v>
      </c>
      <c r="H704" s="2" t="s">
        <v>1595</v>
      </c>
      <c r="I704" s="2" t="s">
        <v>1767</v>
      </c>
      <c r="K704" s="2">
        <v>0</v>
      </c>
      <c r="R704" s="2" t="s">
        <v>1821</v>
      </c>
    </row>
    <row r="705" spans="1:18" ht="30" x14ac:dyDescent="0.25">
      <c r="A705" s="2">
        <v>703</v>
      </c>
      <c r="B705" s="2">
        <v>5</v>
      </c>
      <c r="C705" s="2" t="s">
        <v>812</v>
      </c>
      <c r="D705" s="2">
        <v>3</v>
      </c>
      <c r="E705" s="2" t="s">
        <v>35</v>
      </c>
      <c r="F705" s="2" t="s">
        <v>1846</v>
      </c>
      <c r="G705" s="2" t="s">
        <v>2008</v>
      </c>
      <c r="H705" s="2" t="s">
        <v>1600</v>
      </c>
      <c r="I705" s="2" t="s">
        <v>2598</v>
      </c>
      <c r="K705" s="2">
        <v>0</v>
      </c>
      <c r="R705" s="2" t="s">
        <v>1688</v>
      </c>
    </row>
    <row r="706" spans="1:18" ht="30" x14ac:dyDescent="0.25">
      <c r="A706" s="2">
        <v>704</v>
      </c>
      <c r="B706" s="2">
        <v>5</v>
      </c>
      <c r="C706" s="2" t="s">
        <v>813</v>
      </c>
      <c r="D706" s="2">
        <v>3.2</v>
      </c>
      <c r="E706" s="2" t="s">
        <v>35</v>
      </c>
      <c r="F706" s="2" t="s">
        <v>1846</v>
      </c>
      <c r="G706" s="2" t="s">
        <v>2008</v>
      </c>
      <c r="H706" s="2" t="s">
        <v>1604</v>
      </c>
      <c r="I706" s="2" t="s">
        <v>2599</v>
      </c>
      <c r="K706" s="2">
        <v>0</v>
      </c>
      <c r="R706" s="2" t="s">
        <v>1988</v>
      </c>
    </row>
    <row r="707" spans="1:18" ht="30" x14ac:dyDescent="0.25">
      <c r="A707" s="2">
        <v>705</v>
      </c>
      <c r="B707" s="2">
        <v>5</v>
      </c>
      <c r="C707" s="2" t="s">
        <v>814</v>
      </c>
      <c r="D707" s="2">
        <v>600</v>
      </c>
      <c r="E707" s="2" t="s">
        <v>35</v>
      </c>
      <c r="F707" s="2" t="s">
        <v>1592</v>
      </c>
      <c r="G707" s="2" t="s">
        <v>2600</v>
      </c>
      <c r="H707" s="2" t="s">
        <v>1608</v>
      </c>
      <c r="I707" s="2" t="s">
        <v>1761</v>
      </c>
      <c r="K707" s="2">
        <v>0</v>
      </c>
      <c r="R707" s="2" t="s">
        <v>2601</v>
      </c>
    </row>
    <row r="708" spans="1:18" ht="30" x14ac:dyDescent="0.25">
      <c r="A708" s="2">
        <v>706</v>
      </c>
      <c r="B708" s="2">
        <v>5</v>
      </c>
      <c r="C708" s="2" t="s">
        <v>815</v>
      </c>
      <c r="D708" s="2">
        <v>400</v>
      </c>
      <c r="E708" s="2" t="s">
        <v>35</v>
      </c>
      <c r="F708" s="2" t="s">
        <v>1592</v>
      </c>
      <c r="G708" s="2" t="s">
        <v>2600</v>
      </c>
      <c r="H708" s="2" t="s">
        <v>1612</v>
      </c>
      <c r="I708" s="2" t="s">
        <v>2602</v>
      </c>
      <c r="K708" s="2">
        <v>0</v>
      </c>
      <c r="R708" s="2" t="s">
        <v>2603</v>
      </c>
    </row>
    <row r="709" spans="1:18" ht="30" x14ac:dyDescent="0.25">
      <c r="A709" s="2">
        <v>707</v>
      </c>
      <c r="B709" s="2">
        <v>5</v>
      </c>
      <c r="C709" s="2" t="s">
        <v>816</v>
      </c>
      <c r="D709" s="2">
        <v>20</v>
      </c>
      <c r="E709" s="2" t="s">
        <v>35</v>
      </c>
      <c r="F709" s="2" t="s">
        <v>1592</v>
      </c>
      <c r="G709" s="2" t="s">
        <v>2600</v>
      </c>
      <c r="H709" s="2" t="s">
        <v>1615</v>
      </c>
      <c r="I709" s="2" t="s">
        <v>1721</v>
      </c>
      <c r="K709" s="2">
        <v>0</v>
      </c>
      <c r="R709" s="2" t="s">
        <v>2604</v>
      </c>
    </row>
    <row r="710" spans="1:18" x14ac:dyDescent="0.25">
      <c r="A710" s="2">
        <v>708</v>
      </c>
      <c r="B710" s="2">
        <v>5</v>
      </c>
      <c r="C710" s="2" t="s">
        <v>817</v>
      </c>
      <c r="D710" s="2">
        <v>200</v>
      </c>
      <c r="E710" s="2" t="s">
        <v>35</v>
      </c>
      <c r="F710" s="2" t="s">
        <v>1592</v>
      </c>
      <c r="G710" s="2" t="s">
        <v>2600</v>
      </c>
      <c r="H710" s="2" t="s">
        <v>1619</v>
      </c>
      <c r="I710" s="2" t="s">
        <v>2467</v>
      </c>
      <c r="K710" s="2">
        <v>0</v>
      </c>
      <c r="R710" s="2" t="s">
        <v>2605</v>
      </c>
    </row>
    <row r="711" spans="1:18" x14ac:dyDescent="0.25">
      <c r="A711" s="2">
        <v>709</v>
      </c>
      <c r="B711" s="2">
        <v>5</v>
      </c>
      <c r="C711" s="2" t="s">
        <v>818</v>
      </c>
      <c r="D711" s="2">
        <v>600</v>
      </c>
      <c r="E711" s="2" t="s">
        <v>35</v>
      </c>
      <c r="F711" s="2" t="s">
        <v>1592</v>
      </c>
      <c r="G711" s="2" t="s">
        <v>2600</v>
      </c>
      <c r="H711" s="2" t="s">
        <v>1622</v>
      </c>
      <c r="I711" s="2" t="s">
        <v>2606</v>
      </c>
      <c r="K711" s="2">
        <v>0</v>
      </c>
      <c r="R711" s="2" t="s">
        <v>2607</v>
      </c>
    </row>
    <row r="712" spans="1:18" ht="45" x14ac:dyDescent="0.25">
      <c r="A712" s="2">
        <v>710</v>
      </c>
      <c r="B712" s="2">
        <v>5</v>
      </c>
      <c r="C712" s="2" t="s">
        <v>819</v>
      </c>
      <c r="D712" s="2">
        <v>800</v>
      </c>
      <c r="E712" s="2" t="s">
        <v>35</v>
      </c>
      <c r="F712" s="2" t="s">
        <v>1592</v>
      </c>
      <c r="G712" s="2" t="s">
        <v>2600</v>
      </c>
      <c r="H712" s="2" t="s">
        <v>1625</v>
      </c>
      <c r="I712" s="2" t="s">
        <v>2608</v>
      </c>
      <c r="K712" s="2">
        <v>0</v>
      </c>
      <c r="R712" s="2" t="s">
        <v>2609</v>
      </c>
    </row>
    <row r="713" spans="1:18" ht="30" x14ac:dyDescent="0.25">
      <c r="A713" s="2">
        <v>711</v>
      </c>
      <c r="B713" s="2">
        <v>5</v>
      </c>
      <c r="C713" s="2" t="s">
        <v>820</v>
      </c>
      <c r="D713" s="2">
        <v>5</v>
      </c>
      <c r="E713" s="2" t="s">
        <v>35</v>
      </c>
      <c r="F713" s="2" t="s">
        <v>1603</v>
      </c>
      <c r="G713" s="2" t="s">
        <v>1773</v>
      </c>
      <c r="H713" s="2" t="s">
        <v>1628</v>
      </c>
      <c r="I713" s="2" t="s">
        <v>2507</v>
      </c>
      <c r="K713" s="2">
        <v>0</v>
      </c>
      <c r="R713" s="2" t="s">
        <v>2610</v>
      </c>
    </row>
    <row r="714" spans="1:18" ht="30" x14ac:dyDescent="0.25">
      <c r="A714" s="2">
        <v>712</v>
      </c>
      <c r="B714" s="2">
        <v>5</v>
      </c>
      <c r="C714" s="2" t="s">
        <v>821</v>
      </c>
      <c r="D714" s="2">
        <v>10</v>
      </c>
      <c r="E714" s="2" t="s">
        <v>35</v>
      </c>
      <c r="F714" s="2" t="s">
        <v>1603</v>
      </c>
      <c r="G714" s="2" t="s">
        <v>1773</v>
      </c>
      <c r="H714" s="2" t="s">
        <v>1632</v>
      </c>
      <c r="I714" s="2" t="s">
        <v>2472</v>
      </c>
      <c r="K714" s="2">
        <v>0</v>
      </c>
      <c r="R714" s="2" t="s">
        <v>2611</v>
      </c>
    </row>
    <row r="715" spans="1:18" ht="30" x14ac:dyDescent="0.25">
      <c r="A715" s="2">
        <v>713</v>
      </c>
      <c r="B715" s="2">
        <v>5</v>
      </c>
      <c r="C715" s="2" t="s">
        <v>822</v>
      </c>
      <c r="D715" s="2">
        <v>1</v>
      </c>
      <c r="E715" s="2" t="s">
        <v>1706</v>
      </c>
      <c r="F715" s="2" t="s">
        <v>1603</v>
      </c>
      <c r="G715" s="2" t="s">
        <v>1773</v>
      </c>
      <c r="H715" s="2" t="s">
        <v>1634</v>
      </c>
      <c r="I715" s="2" t="s">
        <v>2031</v>
      </c>
      <c r="K715" s="2">
        <v>0</v>
      </c>
      <c r="R715" s="2" t="s">
        <v>2612</v>
      </c>
    </row>
    <row r="716" spans="1:18" ht="30" x14ac:dyDescent="0.25">
      <c r="A716" s="2">
        <v>714</v>
      </c>
      <c r="B716" s="2">
        <v>5</v>
      </c>
      <c r="C716" s="2" t="s">
        <v>823</v>
      </c>
      <c r="D716" s="2">
        <v>2</v>
      </c>
      <c r="E716" s="2" t="s">
        <v>1706</v>
      </c>
      <c r="F716" s="2" t="s">
        <v>1603</v>
      </c>
      <c r="G716" s="2" t="s">
        <v>1773</v>
      </c>
      <c r="H716" s="2" t="s">
        <v>1637</v>
      </c>
      <c r="I716" s="2" t="s">
        <v>2613</v>
      </c>
      <c r="K716" s="2">
        <v>0</v>
      </c>
      <c r="R716" s="2" t="s">
        <v>2614</v>
      </c>
    </row>
    <row r="717" spans="1:18" ht="30" x14ac:dyDescent="0.25">
      <c r="A717" s="2">
        <v>715</v>
      </c>
      <c r="B717" s="2">
        <v>5</v>
      </c>
      <c r="C717" s="2" t="s">
        <v>824</v>
      </c>
      <c r="D717" s="2">
        <v>500</v>
      </c>
      <c r="E717" s="2" t="s">
        <v>35</v>
      </c>
      <c r="F717" s="2" t="s">
        <v>1603</v>
      </c>
      <c r="G717" s="2" t="s">
        <v>1773</v>
      </c>
      <c r="H717" s="2" t="s">
        <v>1641</v>
      </c>
      <c r="I717" s="2" t="s">
        <v>2036</v>
      </c>
      <c r="K717" s="2">
        <v>0</v>
      </c>
      <c r="R717" s="2" t="s">
        <v>2615</v>
      </c>
    </row>
    <row r="718" spans="1:18" ht="45" x14ac:dyDescent="0.25">
      <c r="A718" s="2">
        <v>716</v>
      </c>
      <c r="B718" s="2">
        <v>5</v>
      </c>
      <c r="C718" s="2" t="s">
        <v>825</v>
      </c>
      <c r="D718" s="2">
        <v>100</v>
      </c>
      <c r="E718" s="2" t="s">
        <v>35</v>
      </c>
      <c r="F718" s="2" t="s">
        <v>1603</v>
      </c>
      <c r="G718" s="2" t="s">
        <v>2440</v>
      </c>
      <c r="H718" s="2" t="s">
        <v>1643</v>
      </c>
      <c r="I718" s="2" t="s">
        <v>2273</v>
      </c>
      <c r="K718" s="2">
        <v>0</v>
      </c>
      <c r="R718" s="2" t="s">
        <v>2274</v>
      </c>
    </row>
    <row r="719" spans="1:18" ht="30" x14ac:dyDescent="0.25">
      <c r="A719" s="2">
        <v>717</v>
      </c>
      <c r="B719" s="2">
        <v>5</v>
      </c>
      <c r="C719" s="2" t="s">
        <v>826</v>
      </c>
      <c r="D719" s="2">
        <v>50</v>
      </c>
      <c r="E719" s="2" t="s">
        <v>35</v>
      </c>
      <c r="F719" s="2" t="s">
        <v>1666</v>
      </c>
      <c r="G719" s="2" t="s">
        <v>2440</v>
      </c>
      <c r="H719" s="2" t="s">
        <v>1646</v>
      </c>
      <c r="I719" s="2" t="s">
        <v>2375</v>
      </c>
      <c r="K719" s="2">
        <v>0</v>
      </c>
      <c r="R719" s="2" t="s">
        <v>2000</v>
      </c>
    </row>
    <row r="720" spans="1:18" x14ac:dyDescent="0.25">
      <c r="A720" s="2">
        <v>718</v>
      </c>
      <c r="B720" s="2">
        <v>5</v>
      </c>
      <c r="C720" s="2" t="s">
        <v>827</v>
      </c>
      <c r="D720" s="2">
        <v>100</v>
      </c>
      <c r="E720" s="2" t="s">
        <v>35</v>
      </c>
      <c r="F720" s="2" t="s">
        <v>1592</v>
      </c>
      <c r="G720" s="2" t="s">
        <v>1773</v>
      </c>
      <c r="H720" s="2" t="s">
        <v>1649</v>
      </c>
      <c r="I720" s="2" t="s">
        <v>2376</v>
      </c>
      <c r="K720" s="2">
        <v>0</v>
      </c>
      <c r="R720" s="2" t="s">
        <v>2357</v>
      </c>
    </row>
    <row r="721" spans="1:18" x14ac:dyDescent="0.25">
      <c r="A721" s="2">
        <v>719</v>
      </c>
      <c r="B721" s="2">
        <v>5</v>
      </c>
      <c r="C721" s="2" t="s">
        <v>828</v>
      </c>
      <c r="D721" s="2">
        <v>400</v>
      </c>
      <c r="E721" s="2" t="s">
        <v>35</v>
      </c>
      <c r="F721" s="2" t="s">
        <v>1592</v>
      </c>
      <c r="G721" s="2" t="s">
        <v>1773</v>
      </c>
      <c r="H721" s="2" t="s">
        <v>1653</v>
      </c>
      <c r="I721" s="2" t="s">
        <v>2277</v>
      </c>
      <c r="K721" s="2">
        <v>0</v>
      </c>
      <c r="R721" s="2" t="s">
        <v>2278</v>
      </c>
    </row>
    <row r="722" spans="1:18" ht="30" x14ac:dyDescent="0.25">
      <c r="A722" s="2">
        <v>720</v>
      </c>
      <c r="B722" s="2">
        <v>5</v>
      </c>
      <c r="C722" s="2" t="s">
        <v>829</v>
      </c>
      <c r="D722" s="2">
        <v>10</v>
      </c>
      <c r="E722" s="2" t="s">
        <v>35</v>
      </c>
      <c r="F722" s="2" t="s">
        <v>1592</v>
      </c>
      <c r="G722" s="2" t="s">
        <v>1735</v>
      </c>
      <c r="H722" s="2" t="s">
        <v>1656</v>
      </c>
      <c r="I722" s="2" t="s">
        <v>1767</v>
      </c>
      <c r="K722" s="2">
        <v>0</v>
      </c>
      <c r="R722" s="2" t="s">
        <v>2065</v>
      </c>
    </row>
    <row r="723" spans="1:18" ht="30" x14ac:dyDescent="0.25">
      <c r="A723" s="2">
        <v>721</v>
      </c>
      <c r="B723" s="2">
        <v>5</v>
      </c>
      <c r="C723" s="2" t="s">
        <v>830</v>
      </c>
      <c r="D723" s="2">
        <v>25</v>
      </c>
      <c r="E723" s="2" t="s">
        <v>35</v>
      </c>
      <c r="F723" s="2" t="s">
        <v>1592</v>
      </c>
      <c r="G723" s="2" t="s">
        <v>1735</v>
      </c>
      <c r="H723" s="2" t="s">
        <v>1660</v>
      </c>
      <c r="I723" s="2" t="s">
        <v>1673</v>
      </c>
      <c r="K723" s="2">
        <v>0</v>
      </c>
      <c r="R723" s="2" t="s">
        <v>1610</v>
      </c>
    </row>
    <row r="724" spans="1:18" ht="30" x14ac:dyDescent="0.25">
      <c r="A724" s="2">
        <v>722</v>
      </c>
      <c r="B724" s="2">
        <v>5</v>
      </c>
      <c r="C724" s="2" t="s">
        <v>831</v>
      </c>
      <c r="D724" s="2">
        <v>50</v>
      </c>
      <c r="E724" s="2" t="s">
        <v>35</v>
      </c>
      <c r="F724" s="2" t="s">
        <v>1603</v>
      </c>
      <c r="G724" s="2" t="s">
        <v>2616</v>
      </c>
      <c r="H724" s="2" t="s">
        <v>1663</v>
      </c>
      <c r="I724" s="2" t="s">
        <v>1999</v>
      </c>
      <c r="K724" s="2">
        <v>0</v>
      </c>
      <c r="R724" s="2" t="s">
        <v>70</v>
      </c>
    </row>
    <row r="725" spans="1:18" ht="30" x14ac:dyDescent="0.25">
      <c r="A725" s="2">
        <v>723</v>
      </c>
      <c r="B725" s="2">
        <v>5</v>
      </c>
      <c r="C725" s="2" t="s">
        <v>832</v>
      </c>
      <c r="D725" s="2">
        <v>100</v>
      </c>
      <c r="E725" s="2" t="s">
        <v>35</v>
      </c>
      <c r="F725" s="2" t="s">
        <v>1603</v>
      </c>
      <c r="G725" s="2" t="s">
        <v>2616</v>
      </c>
      <c r="H725" s="2" t="s">
        <v>1668</v>
      </c>
      <c r="I725" s="2" t="s">
        <v>1767</v>
      </c>
      <c r="K725" s="2">
        <v>0</v>
      </c>
      <c r="R725" s="2" t="s">
        <v>75</v>
      </c>
    </row>
    <row r="726" spans="1:18" ht="30" x14ac:dyDescent="0.25">
      <c r="A726" s="2">
        <v>724</v>
      </c>
      <c r="B726" s="2">
        <v>5</v>
      </c>
      <c r="C726" s="2" t="s">
        <v>833</v>
      </c>
      <c r="D726" s="2">
        <v>160</v>
      </c>
      <c r="E726" s="2" t="s">
        <v>35</v>
      </c>
      <c r="F726" s="2" t="s">
        <v>1666</v>
      </c>
      <c r="G726" s="2" t="s">
        <v>2616</v>
      </c>
      <c r="H726" s="2" t="s">
        <v>1670</v>
      </c>
      <c r="I726" s="2" t="s">
        <v>1644</v>
      </c>
      <c r="K726" s="2">
        <v>0</v>
      </c>
      <c r="R726" s="2" t="s">
        <v>75</v>
      </c>
    </row>
    <row r="727" spans="1:18" ht="30" x14ac:dyDescent="0.25">
      <c r="A727" s="2">
        <v>725</v>
      </c>
      <c r="B727" s="2">
        <v>5</v>
      </c>
      <c r="C727" s="2" t="s">
        <v>834</v>
      </c>
      <c r="D727" s="2">
        <v>165</v>
      </c>
      <c r="E727" s="2" t="s">
        <v>35</v>
      </c>
      <c r="F727" s="2" t="s">
        <v>1666</v>
      </c>
      <c r="G727" s="2" t="s">
        <v>2616</v>
      </c>
      <c r="H727" s="2" t="s">
        <v>1672</v>
      </c>
      <c r="I727" s="2" t="s">
        <v>2617</v>
      </c>
      <c r="K727" s="2">
        <v>0</v>
      </c>
      <c r="R727" s="2" t="s">
        <v>75</v>
      </c>
    </row>
    <row r="728" spans="1:18" ht="30" x14ac:dyDescent="0.25">
      <c r="A728" s="2">
        <v>726</v>
      </c>
      <c r="B728" s="2">
        <v>5</v>
      </c>
      <c r="C728" s="2" t="s">
        <v>835</v>
      </c>
      <c r="D728" s="2">
        <v>200</v>
      </c>
      <c r="E728" s="2" t="s">
        <v>35</v>
      </c>
      <c r="F728" s="2" t="s">
        <v>1598</v>
      </c>
      <c r="G728" s="2" t="s">
        <v>2616</v>
      </c>
      <c r="K728" s="2">
        <v>0</v>
      </c>
      <c r="R728" s="2" t="s">
        <v>1594</v>
      </c>
    </row>
    <row r="729" spans="1:18" ht="45" x14ac:dyDescent="0.25">
      <c r="A729" s="2">
        <v>727</v>
      </c>
      <c r="B729" s="2">
        <v>5</v>
      </c>
      <c r="C729" s="2" t="s">
        <v>836</v>
      </c>
      <c r="D729" s="2">
        <v>5</v>
      </c>
      <c r="E729" s="2" t="s">
        <v>1706</v>
      </c>
      <c r="F729" s="2" t="s">
        <v>1603</v>
      </c>
      <c r="G729" s="2" t="s">
        <v>2616</v>
      </c>
      <c r="H729" s="2" t="s">
        <v>1595</v>
      </c>
      <c r="I729" s="2" t="s">
        <v>2618</v>
      </c>
      <c r="K729" s="2">
        <v>0</v>
      </c>
      <c r="R729" s="2" t="s">
        <v>2619</v>
      </c>
    </row>
    <row r="730" spans="1:18" ht="45" x14ac:dyDescent="0.25">
      <c r="A730" s="2">
        <v>728</v>
      </c>
      <c r="B730" s="2">
        <v>5</v>
      </c>
      <c r="C730" s="2" t="s">
        <v>837</v>
      </c>
      <c r="D730" s="2">
        <v>10</v>
      </c>
      <c r="E730" s="2" t="s">
        <v>1706</v>
      </c>
      <c r="F730" s="2" t="s">
        <v>1603</v>
      </c>
      <c r="G730" s="2" t="s">
        <v>2616</v>
      </c>
      <c r="H730" s="2" t="s">
        <v>1600</v>
      </c>
      <c r="I730" s="2" t="s">
        <v>2620</v>
      </c>
      <c r="K730" s="2">
        <v>0</v>
      </c>
      <c r="R730" s="2" t="s">
        <v>2621</v>
      </c>
    </row>
    <row r="731" spans="1:18" ht="30" x14ac:dyDescent="0.25">
      <c r="A731" s="2">
        <v>729</v>
      </c>
      <c r="B731" s="2">
        <v>5</v>
      </c>
      <c r="C731" s="2" t="s">
        <v>838</v>
      </c>
      <c r="D731" s="2">
        <v>25</v>
      </c>
      <c r="E731" s="2" t="s">
        <v>35</v>
      </c>
      <c r="F731" s="2" t="s">
        <v>1592</v>
      </c>
      <c r="G731" s="2" t="s">
        <v>2263</v>
      </c>
      <c r="H731" s="2" t="s">
        <v>1604</v>
      </c>
      <c r="I731" s="2" t="s">
        <v>2133</v>
      </c>
      <c r="K731" s="2">
        <v>0</v>
      </c>
      <c r="R731" s="2" t="s">
        <v>2622</v>
      </c>
    </row>
    <row r="732" spans="1:18" ht="30" x14ac:dyDescent="0.25">
      <c r="A732" s="2">
        <v>730</v>
      </c>
      <c r="B732" s="2">
        <v>5</v>
      </c>
      <c r="C732" s="2" t="s">
        <v>839</v>
      </c>
      <c r="D732" s="2">
        <v>50</v>
      </c>
      <c r="E732" s="2" t="s">
        <v>35</v>
      </c>
      <c r="F732" s="2" t="s">
        <v>1592</v>
      </c>
      <c r="G732" s="2" t="s">
        <v>2263</v>
      </c>
      <c r="H732" s="2" t="s">
        <v>1608</v>
      </c>
      <c r="I732" s="2" t="s">
        <v>1710</v>
      </c>
      <c r="K732" s="2">
        <v>0</v>
      </c>
      <c r="R732" s="2" t="s">
        <v>1794</v>
      </c>
    </row>
    <row r="733" spans="1:18" ht="30" x14ac:dyDescent="0.25">
      <c r="A733" s="2">
        <v>731</v>
      </c>
      <c r="B733" s="2">
        <v>5</v>
      </c>
      <c r="C733" s="2" t="s">
        <v>840</v>
      </c>
      <c r="D733" s="2">
        <v>25</v>
      </c>
      <c r="E733" s="2" t="s">
        <v>35</v>
      </c>
      <c r="F733" s="2" t="s">
        <v>1905</v>
      </c>
      <c r="G733" s="2" t="s">
        <v>2263</v>
      </c>
      <c r="H733" s="2" t="s">
        <v>1612</v>
      </c>
      <c r="I733" s="2" t="s">
        <v>2623</v>
      </c>
      <c r="K733" s="2">
        <v>0</v>
      </c>
      <c r="R733" s="2" t="s">
        <v>1713</v>
      </c>
    </row>
    <row r="734" spans="1:18" ht="30" x14ac:dyDescent="0.25">
      <c r="A734" s="2">
        <v>732</v>
      </c>
      <c r="B734" s="2">
        <v>5</v>
      </c>
      <c r="C734" s="2" t="s">
        <v>841</v>
      </c>
      <c r="D734" s="2">
        <v>100</v>
      </c>
      <c r="E734" s="2" t="s">
        <v>35</v>
      </c>
      <c r="F734" s="2" t="s">
        <v>1905</v>
      </c>
      <c r="G734" s="2" t="s">
        <v>2263</v>
      </c>
      <c r="H734" s="2" t="s">
        <v>1615</v>
      </c>
      <c r="I734" s="2" t="s">
        <v>1633</v>
      </c>
      <c r="K734" s="2">
        <v>0</v>
      </c>
      <c r="R734" s="2" t="s">
        <v>2049</v>
      </c>
    </row>
    <row r="735" spans="1:18" ht="30" x14ac:dyDescent="0.25">
      <c r="A735" s="2">
        <v>733</v>
      </c>
      <c r="B735" s="2">
        <v>5</v>
      </c>
      <c r="C735" s="2" t="s">
        <v>842</v>
      </c>
      <c r="D735" s="2">
        <v>100</v>
      </c>
      <c r="E735" s="2" t="s">
        <v>77</v>
      </c>
      <c r="F735" s="2" t="s">
        <v>1598</v>
      </c>
      <c r="G735" s="2" t="s">
        <v>2624</v>
      </c>
      <c r="H735" s="2" t="s">
        <v>1619</v>
      </c>
      <c r="I735" s="2" t="s">
        <v>2625</v>
      </c>
      <c r="K735" s="2">
        <v>0</v>
      </c>
      <c r="R735" s="2" t="s">
        <v>2626</v>
      </c>
    </row>
    <row r="736" spans="1:18" ht="30" x14ac:dyDescent="0.25">
      <c r="A736" s="2">
        <v>734</v>
      </c>
      <c r="B736" s="2">
        <v>5</v>
      </c>
      <c r="C736" s="2" t="s">
        <v>843</v>
      </c>
      <c r="D736" s="2">
        <v>100</v>
      </c>
      <c r="E736" s="2" t="s">
        <v>77</v>
      </c>
      <c r="F736" s="2" t="s">
        <v>1603</v>
      </c>
      <c r="G736" s="2" t="s">
        <v>2624</v>
      </c>
      <c r="H736" s="2" t="s">
        <v>1622</v>
      </c>
      <c r="I736" s="2" t="s">
        <v>2627</v>
      </c>
      <c r="K736" s="2">
        <v>0</v>
      </c>
      <c r="R736" s="2" t="s">
        <v>2628</v>
      </c>
    </row>
    <row r="737" spans="1:18" ht="45" x14ac:dyDescent="0.25">
      <c r="A737" s="2">
        <v>735</v>
      </c>
      <c r="B737" s="2">
        <v>5</v>
      </c>
      <c r="C737" s="2" t="s">
        <v>844</v>
      </c>
      <c r="D737" s="2">
        <v>25</v>
      </c>
      <c r="E737" s="2" t="s">
        <v>77</v>
      </c>
      <c r="F737" s="2" t="s">
        <v>1598</v>
      </c>
      <c r="G737" s="2" t="s">
        <v>2624</v>
      </c>
      <c r="H737" s="2" t="s">
        <v>1625</v>
      </c>
      <c r="I737" s="2" t="s">
        <v>2629</v>
      </c>
      <c r="K737" s="2">
        <v>0</v>
      </c>
      <c r="R737" s="2" t="s">
        <v>2630</v>
      </c>
    </row>
    <row r="738" spans="1:18" ht="45" x14ac:dyDescent="0.25">
      <c r="A738" s="2">
        <v>736</v>
      </c>
      <c r="B738" s="2">
        <v>5</v>
      </c>
      <c r="C738" s="2" t="s">
        <v>845</v>
      </c>
      <c r="D738" s="2">
        <v>30</v>
      </c>
      <c r="E738" s="2" t="s">
        <v>77</v>
      </c>
      <c r="F738" s="2" t="s">
        <v>1598</v>
      </c>
      <c r="G738" s="2" t="s">
        <v>2624</v>
      </c>
      <c r="H738" s="2" t="s">
        <v>1628</v>
      </c>
      <c r="I738" s="2" t="s">
        <v>2631</v>
      </c>
      <c r="K738" s="2">
        <v>0</v>
      </c>
      <c r="R738" s="2" t="s">
        <v>2632</v>
      </c>
    </row>
    <row r="739" spans="1:18" ht="30" x14ac:dyDescent="0.25">
      <c r="A739" s="2">
        <v>737</v>
      </c>
      <c r="B739" s="2">
        <v>5</v>
      </c>
      <c r="C739" s="2" t="s">
        <v>846</v>
      </c>
      <c r="D739" s="2">
        <v>100</v>
      </c>
      <c r="E739" s="2" t="s">
        <v>77</v>
      </c>
      <c r="F739" s="2" t="s">
        <v>1598</v>
      </c>
      <c r="G739" s="2" t="s">
        <v>2624</v>
      </c>
      <c r="H739" s="2" t="s">
        <v>1632</v>
      </c>
      <c r="I739" s="2" t="s">
        <v>2565</v>
      </c>
      <c r="K739" s="2">
        <v>0</v>
      </c>
      <c r="R739" s="2" t="s">
        <v>2633</v>
      </c>
    </row>
    <row r="740" spans="1:18" ht="30" x14ac:dyDescent="0.25">
      <c r="A740" s="2">
        <v>738</v>
      </c>
      <c r="B740" s="2">
        <v>5</v>
      </c>
      <c r="C740" s="2" t="s">
        <v>847</v>
      </c>
      <c r="D740" s="2">
        <v>100</v>
      </c>
      <c r="E740" s="2" t="s">
        <v>6</v>
      </c>
      <c r="F740" s="2" t="s">
        <v>1603</v>
      </c>
      <c r="H740" s="2" t="s">
        <v>1634</v>
      </c>
      <c r="I740" s="2" t="s">
        <v>2634</v>
      </c>
      <c r="K740" s="2">
        <v>0</v>
      </c>
      <c r="R740" s="2" t="s">
        <v>2635</v>
      </c>
    </row>
    <row r="741" spans="1:18" ht="30" x14ac:dyDescent="0.25">
      <c r="A741" s="2">
        <v>739</v>
      </c>
      <c r="B741" s="2">
        <v>5</v>
      </c>
      <c r="C741" s="2" t="s">
        <v>848</v>
      </c>
      <c r="D741" s="2">
        <v>100</v>
      </c>
      <c r="E741" s="2" t="s">
        <v>6</v>
      </c>
      <c r="F741" s="2" t="s">
        <v>1598</v>
      </c>
      <c r="H741" s="2" t="s">
        <v>1637</v>
      </c>
      <c r="I741" s="2" t="s">
        <v>2636</v>
      </c>
      <c r="K741" s="2">
        <v>0</v>
      </c>
      <c r="R741" s="2" t="s">
        <v>2637</v>
      </c>
    </row>
    <row r="742" spans="1:18" ht="30" x14ac:dyDescent="0.25">
      <c r="A742" s="2">
        <v>740</v>
      </c>
      <c r="B742" s="2">
        <v>5</v>
      </c>
      <c r="C742" s="2" t="s">
        <v>849</v>
      </c>
      <c r="D742" s="2">
        <v>200</v>
      </c>
      <c r="E742" s="2" t="s">
        <v>6</v>
      </c>
      <c r="F742" s="2" t="s">
        <v>1598</v>
      </c>
      <c r="H742" s="2" t="s">
        <v>1641</v>
      </c>
      <c r="I742" s="2" t="s">
        <v>2638</v>
      </c>
      <c r="K742" s="2">
        <v>0</v>
      </c>
      <c r="R742" s="2" t="s">
        <v>2639</v>
      </c>
    </row>
    <row r="743" spans="1:18" ht="30" x14ac:dyDescent="0.25">
      <c r="A743" s="2">
        <v>741</v>
      </c>
      <c r="B743" s="2">
        <v>5</v>
      </c>
      <c r="C743" s="2" t="s">
        <v>850</v>
      </c>
      <c r="D743" s="2">
        <v>100</v>
      </c>
      <c r="E743" s="2" t="s">
        <v>6</v>
      </c>
      <c r="F743" s="2" t="s">
        <v>1598</v>
      </c>
      <c r="H743" s="2" t="s">
        <v>1643</v>
      </c>
      <c r="I743" s="2" t="s">
        <v>2640</v>
      </c>
      <c r="K743" s="2">
        <v>0</v>
      </c>
      <c r="R743" s="2" t="s">
        <v>2641</v>
      </c>
    </row>
    <row r="744" spans="1:18" ht="30" x14ac:dyDescent="0.25">
      <c r="A744" s="2">
        <v>742</v>
      </c>
      <c r="B744" s="2">
        <v>5</v>
      </c>
      <c r="C744" s="2" t="s">
        <v>851</v>
      </c>
      <c r="D744" s="2">
        <v>100</v>
      </c>
      <c r="E744" s="2" t="s">
        <v>6</v>
      </c>
      <c r="F744" s="2" t="s">
        <v>1598</v>
      </c>
      <c r="H744" s="2" t="s">
        <v>1646</v>
      </c>
      <c r="I744" s="2" t="s">
        <v>2642</v>
      </c>
      <c r="K744" s="2">
        <v>0</v>
      </c>
      <c r="R744" s="2" t="s">
        <v>2643</v>
      </c>
    </row>
    <row r="745" spans="1:18" ht="30" x14ac:dyDescent="0.25">
      <c r="A745" s="2">
        <v>743</v>
      </c>
      <c r="B745" s="2">
        <v>5</v>
      </c>
      <c r="C745" s="2" t="s">
        <v>852</v>
      </c>
      <c r="D745" s="2">
        <v>300</v>
      </c>
      <c r="E745" s="2" t="s">
        <v>6</v>
      </c>
      <c r="F745" s="2" t="s">
        <v>1598</v>
      </c>
      <c r="H745" s="2" t="s">
        <v>1649</v>
      </c>
      <c r="I745" s="2" t="s">
        <v>2644</v>
      </c>
      <c r="K745" s="2">
        <v>0</v>
      </c>
      <c r="R745" s="2" t="s">
        <v>2645</v>
      </c>
    </row>
    <row r="746" spans="1:18" ht="30" x14ac:dyDescent="0.25">
      <c r="A746" s="2">
        <v>744</v>
      </c>
      <c r="B746" s="2">
        <v>5</v>
      </c>
      <c r="C746" s="2" t="s">
        <v>853</v>
      </c>
      <c r="D746" s="2">
        <v>100</v>
      </c>
      <c r="E746" s="2" t="s">
        <v>6</v>
      </c>
      <c r="F746" s="2" t="s">
        <v>1598</v>
      </c>
      <c r="H746" s="2" t="s">
        <v>1653</v>
      </c>
      <c r="I746" s="2" t="s">
        <v>2646</v>
      </c>
      <c r="K746" s="2">
        <v>0</v>
      </c>
      <c r="R746" s="2" t="s">
        <v>2647</v>
      </c>
    </row>
    <row r="747" spans="1:18" ht="30" x14ac:dyDescent="0.25">
      <c r="A747" s="2">
        <v>745</v>
      </c>
      <c r="B747" s="2">
        <v>5</v>
      </c>
      <c r="C747" s="2" t="s">
        <v>854</v>
      </c>
      <c r="D747" s="2">
        <v>100</v>
      </c>
      <c r="E747" s="2" t="s">
        <v>6</v>
      </c>
      <c r="F747" s="2" t="s">
        <v>1666</v>
      </c>
      <c r="H747" s="2" t="s">
        <v>1656</v>
      </c>
      <c r="I747" s="2" t="s">
        <v>2648</v>
      </c>
      <c r="K747" s="2">
        <v>0</v>
      </c>
      <c r="R747" s="2" t="s">
        <v>2649</v>
      </c>
    </row>
    <row r="748" spans="1:18" ht="30" x14ac:dyDescent="0.25">
      <c r="A748" s="2">
        <v>746</v>
      </c>
      <c r="B748" s="2">
        <v>5</v>
      </c>
      <c r="C748" s="2" t="s">
        <v>855</v>
      </c>
      <c r="D748" s="2">
        <v>20</v>
      </c>
      <c r="E748" s="2" t="s">
        <v>1674</v>
      </c>
      <c r="F748" s="2" t="s">
        <v>1631</v>
      </c>
      <c r="G748" s="2" t="s">
        <v>2650</v>
      </c>
      <c r="H748" s="2" t="s">
        <v>1660</v>
      </c>
      <c r="I748" s="2" t="s">
        <v>2651</v>
      </c>
      <c r="K748" s="2">
        <v>0</v>
      </c>
      <c r="R748" s="2" t="s">
        <v>2652</v>
      </c>
    </row>
    <row r="749" spans="1:18" ht="30" x14ac:dyDescent="0.25">
      <c r="A749" s="2">
        <v>747</v>
      </c>
      <c r="B749" s="2">
        <v>5</v>
      </c>
      <c r="C749" s="2" t="s">
        <v>856</v>
      </c>
      <c r="D749" s="2">
        <v>40</v>
      </c>
      <c r="E749" s="2" t="s">
        <v>1674</v>
      </c>
      <c r="F749" s="2" t="s">
        <v>1631</v>
      </c>
      <c r="G749" s="2" t="s">
        <v>2650</v>
      </c>
      <c r="H749" s="2" t="s">
        <v>1663</v>
      </c>
      <c r="I749" s="2" t="s">
        <v>2207</v>
      </c>
      <c r="K749" s="2">
        <v>0</v>
      </c>
      <c r="R749" s="2" t="s">
        <v>2653</v>
      </c>
    </row>
    <row r="750" spans="1:18" ht="30" x14ac:dyDescent="0.25">
      <c r="A750" s="2">
        <v>748</v>
      </c>
      <c r="B750" s="2">
        <v>5</v>
      </c>
      <c r="C750" s="2" t="s">
        <v>857</v>
      </c>
      <c r="D750" s="2">
        <v>125</v>
      </c>
      <c r="E750" s="2" t="s">
        <v>1674</v>
      </c>
      <c r="F750" s="2" t="s">
        <v>1631</v>
      </c>
      <c r="G750" s="2" t="s">
        <v>2650</v>
      </c>
      <c r="H750" s="2" t="s">
        <v>1668</v>
      </c>
      <c r="I750" s="2" t="s">
        <v>2654</v>
      </c>
      <c r="K750" s="2">
        <v>0</v>
      </c>
      <c r="R750" s="2" t="s">
        <v>2655</v>
      </c>
    </row>
    <row r="751" spans="1:18" ht="30" x14ac:dyDescent="0.25">
      <c r="A751" s="2">
        <v>749</v>
      </c>
      <c r="B751" s="2">
        <v>5</v>
      </c>
      <c r="C751" s="2" t="s">
        <v>858</v>
      </c>
      <c r="D751" s="2">
        <v>250</v>
      </c>
      <c r="E751" s="2" t="s">
        <v>1674</v>
      </c>
      <c r="F751" s="2" t="s">
        <v>1631</v>
      </c>
      <c r="G751" s="2" t="s">
        <v>2650</v>
      </c>
      <c r="H751" s="2" t="s">
        <v>1670</v>
      </c>
      <c r="I751" s="2" t="s">
        <v>2656</v>
      </c>
      <c r="K751" s="2">
        <v>0</v>
      </c>
      <c r="R751" s="2" t="s">
        <v>2657</v>
      </c>
    </row>
    <row r="752" spans="1:18" ht="30" x14ac:dyDescent="0.25">
      <c r="A752" s="2">
        <v>750</v>
      </c>
      <c r="B752" s="2">
        <v>5</v>
      </c>
      <c r="C752" s="2" t="s">
        <v>859</v>
      </c>
      <c r="D752" s="2">
        <v>20</v>
      </c>
      <c r="E752" s="2" t="s">
        <v>1674</v>
      </c>
      <c r="F752" s="2" t="s">
        <v>1631</v>
      </c>
      <c r="G752" s="2" t="s">
        <v>2658</v>
      </c>
      <c r="H752" s="2" t="s">
        <v>1672</v>
      </c>
      <c r="I752" s="2" t="s">
        <v>2488</v>
      </c>
      <c r="K752" s="2">
        <v>0</v>
      </c>
      <c r="R752" s="2" t="s">
        <v>2510</v>
      </c>
    </row>
    <row r="753" spans="1:18" ht="30" x14ac:dyDescent="0.25">
      <c r="A753" s="2">
        <v>751</v>
      </c>
      <c r="B753" s="2">
        <v>5</v>
      </c>
      <c r="C753" s="2" t="s">
        <v>860</v>
      </c>
      <c r="D753" s="2">
        <v>0.2</v>
      </c>
      <c r="E753" s="2" t="s">
        <v>35</v>
      </c>
      <c r="F753" s="2" t="s">
        <v>1631</v>
      </c>
      <c r="G753" s="2" t="s">
        <v>2659</v>
      </c>
      <c r="K753" s="2">
        <v>0</v>
      </c>
      <c r="R753" s="2" t="s">
        <v>1594</v>
      </c>
    </row>
    <row r="754" spans="1:18" ht="90" x14ac:dyDescent="0.25">
      <c r="A754" s="2">
        <v>752</v>
      </c>
      <c r="B754" s="2">
        <v>5</v>
      </c>
      <c r="C754" s="2" t="s">
        <v>861</v>
      </c>
      <c r="D754" s="2">
        <v>20</v>
      </c>
      <c r="E754" s="2" t="s">
        <v>35</v>
      </c>
      <c r="F754" s="2" t="s">
        <v>1603</v>
      </c>
      <c r="G754" s="2" t="s">
        <v>2660</v>
      </c>
      <c r="H754" s="2" t="s">
        <v>1595</v>
      </c>
      <c r="I754" s="2" t="s">
        <v>1704</v>
      </c>
      <c r="K754" s="2">
        <v>0</v>
      </c>
      <c r="R754" s="2" t="s">
        <v>1688</v>
      </c>
    </row>
    <row r="755" spans="1:18" ht="30" x14ac:dyDescent="0.25">
      <c r="A755" s="2">
        <v>753</v>
      </c>
      <c r="B755" s="2">
        <v>5</v>
      </c>
      <c r="C755" s="2" t="s">
        <v>862</v>
      </c>
      <c r="D755" s="2">
        <v>100</v>
      </c>
      <c r="E755" s="2" t="s">
        <v>35</v>
      </c>
      <c r="F755" s="2" t="s">
        <v>1666</v>
      </c>
      <c r="G755" s="2" t="s">
        <v>2661</v>
      </c>
      <c r="H755" s="2" t="s">
        <v>1600</v>
      </c>
      <c r="I755" s="2" t="s">
        <v>1767</v>
      </c>
      <c r="K755" s="2">
        <v>0</v>
      </c>
      <c r="R755" s="2" t="s">
        <v>1821</v>
      </c>
    </row>
    <row r="756" spans="1:18" ht="30" x14ac:dyDescent="0.25">
      <c r="A756" s="2">
        <v>754</v>
      </c>
      <c r="B756" s="2">
        <v>5</v>
      </c>
      <c r="C756" s="2" t="s">
        <v>863</v>
      </c>
      <c r="D756" s="2">
        <v>100</v>
      </c>
      <c r="E756" s="2" t="s">
        <v>35</v>
      </c>
      <c r="F756" s="2" t="s">
        <v>1592</v>
      </c>
      <c r="G756" s="2" t="s">
        <v>2662</v>
      </c>
      <c r="H756" s="2" t="s">
        <v>1604</v>
      </c>
      <c r="I756" s="2" t="s">
        <v>1827</v>
      </c>
      <c r="K756" s="2">
        <v>0</v>
      </c>
      <c r="R756" s="2" t="s">
        <v>2663</v>
      </c>
    </row>
    <row r="757" spans="1:18" ht="45" x14ac:dyDescent="0.25">
      <c r="A757" s="2">
        <v>755</v>
      </c>
      <c r="B757" s="2">
        <v>5</v>
      </c>
      <c r="C757" s="2" t="s">
        <v>864</v>
      </c>
      <c r="D757" s="2">
        <v>10</v>
      </c>
      <c r="E757" s="2" t="s">
        <v>35</v>
      </c>
      <c r="F757" s="2" t="s">
        <v>1603</v>
      </c>
      <c r="G757" s="2" t="s">
        <v>2662</v>
      </c>
      <c r="H757" s="2" t="s">
        <v>1608</v>
      </c>
      <c r="I757" s="2" t="s">
        <v>2062</v>
      </c>
      <c r="K757" s="2">
        <v>0</v>
      </c>
      <c r="R757" s="2" t="s">
        <v>2120</v>
      </c>
    </row>
    <row r="758" spans="1:18" x14ac:dyDescent="0.25">
      <c r="A758" s="2">
        <v>756</v>
      </c>
      <c r="B758" s="2">
        <v>5</v>
      </c>
      <c r="C758" s="2" t="s">
        <v>865</v>
      </c>
      <c r="D758" s="2">
        <v>10</v>
      </c>
      <c r="E758" s="2" t="s">
        <v>35</v>
      </c>
      <c r="F758" s="2" t="s">
        <v>1592</v>
      </c>
      <c r="G758" s="2" t="s">
        <v>2662</v>
      </c>
      <c r="H758" s="2" t="s">
        <v>1612</v>
      </c>
      <c r="I758" s="2" t="s">
        <v>1873</v>
      </c>
      <c r="K758" s="2">
        <v>0</v>
      </c>
      <c r="R758" s="2" t="s">
        <v>2664</v>
      </c>
    </row>
    <row r="759" spans="1:18" ht="75" x14ac:dyDescent="0.25">
      <c r="A759" s="2">
        <v>757</v>
      </c>
      <c r="B759" s="2">
        <v>5</v>
      </c>
      <c r="C759" s="2" t="s">
        <v>866</v>
      </c>
      <c r="D759" s="2">
        <v>150</v>
      </c>
      <c r="E759" s="2" t="s">
        <v>35</v>
      </c>
      <c r="F759" s="2" t="s">
        <v>1592</v>
      </c>
      <c r="G759" s="2" t="s">
        <v>2665</v>
      </c>
      <c r="H759" s="2" t="s">
        <v>1615</v>
      </c>
      <c r="I759" s="2" t="s">
        <v>1814</v>
      </c>
      <c r="K759" s="2">
        <v>0</v>
      </c>
      <c r="R759" s="2" t="s">
        <v>2320</v>
      </c>
    </row>
    <row r="760" spans="1:18" ht="30" x14ac:dyDescent="0.25">
      <c r="A760" s="2">
        <v>758</v>
      </c>
      <c r="B760" s="2">
        <v>5</v>
      </c>
      <c r="C760" s="2" t="s">
        <v>867</v>
      </c>
      <c r="D760" s="2">
        <v>75</v>
      </c>
      <c r="E760" s="2" t="s">
        <v>35</v>
      </c>
      <c r="F760" s="2" t="s">
        <v>1592</v>
      </c>
      <c r="G760" s="2" t="s">
        <v>2666</v>
      </c>
      <c r="H760" s="2" t="s">
        <v>1619</v>
      </c>
      <c r="I760" s="2" t="s">
        <v>1596</v>
      </c>
      <c r="K760" s="2">
        <v>0</v>
      </c>
      <c r="R760" s="2" t="s">
        <v>2445</v>
      </c>
    </row>
    <row r="761" spans="1:18" ht="45" x14ac:dyDescent="0.25">
      <c r="A761" s="2">
        <v>759</v>
      </c>
      <c r="B761" s="2">
        <v>5</v>
      </c>
      <c r="C761" s="2" t="s">
        <v>868</v>
      </c>
      <c r="D761" s="2">
        <v>600</v>
      </c>
      <c r="E761" s="2" t="s">
        <v>35</v>
      </c>
      <c r="F761" s="2" t="s">
        <v>1592</v>
      </c>
      <c r="G761" s="2" t="s">
        <v>2666</v>
      </c>
      <c r="H761" s="2" t="s">
        <v>1622</v>
      </c>
      <c r="I761" s="2" t="s">
        <v>2444</v>
      </c>
      <c r="K761" s="2">
        <v>0</v>
      </c>
      <c r="R761" s="2" t="s">
        <v>2667</v>
      </c>
    </row>
    <row r="762" spans="1:18" ht="30" x14ac:dyDescent="0.25">
      <c r="A762" s="2">
        <v>760</v>
      </c>
      <c r="B762" s="2">
        <v>5</v>
      </c>
      <c r="C762" s="2" t="s">
        <v>869</v>
      </c>
      <c r="D762" s="2">
        <v>144</v>
      </c>
      <c r="E762" s="2" t="s">
        <v>35</v>
      </c>
      <c r="F762" s="2" t="s">
        <v>1592</v>
      </c>
      <c r="G762" s="2" t="s">
        <v>2668</v>
      </c>
      <c r="H762" s="2" t="s">
        <v>1625</v>
      </c>
      <c r="I762" s="2" t="s">
        <v>2669</v>
      </c>
      <c r="K762" s="2">
        <v>0</v>
      </c>
      <c r="R762" s="2" t="s">
        <v>2670</v>
      </c>
    </row>
    <row r="763" spans="1:18" ht="30" x14ac:dyDescent="0.25">
      <c r="A763" s="2">
        <v>761</v>
      </c>
      <c r="B763" s="2">
        <v>5</v>
      </c>
      <c r="C763" s="2" t="s">
        <v>870</v>
      </c>
      <c r="D763" s="2">
        <v>20</v>
      </c>
      <c r="E763" s="2" t="s">
        <v>35</v>
      </c>
      <c r="F763" s="2" t="s">
        <v>1658</v>
      </c>
      <c r="G763" s="2" t="s">
        <v>2671</v>
      </c>
      <c r="H763" s="2" t="s">
        <v>1628</v>
      </c>
      <c r="I763" s="2" t="s">
        <v>2472</v>
      </c>
      <c r="K763" s="2">
        <v>0</v>
      </c>
      <c r="R763" s="2" t="s">
        <v>2672</v>
      </c>
    </row>
    <row r="764" spans="1:18" ht="30" x14ac:dyDescent="0.25">
      <c r="A764" s="2">
        <v>762</v>
      </c>
      <c r="B764" s="2">
        <v>5</v>
      </c>
      <c r="C764" s="2" t="s">
        <v>871</v>
      </c>
      <c r="D764" s="2">
        <v>20</v>
      </c>
      <c r="E764" s="2" t="s">
        <v>35</v>
      </c>
      <c r="F764" s="2" t="s">
        <v>1658</v>
      </c>
      <c r="G764" s="2" t="s">
        <v>2671</v>
      </c>
      <c r="H764" s="2" t="s">
        <v>1632</v>
      </c>
      <c r="I764" s="2" t="s">
        <v>2473</v>
      </c>
      <c r="K764" s="2">
        <v>0</v>
      </c>
      <c r="R764" s="2" t="s">
        <v>2109</v>
      </c>
    </row>
    <row r="765" spans="1:18" ht="30" x14ac:dyDescent="0.25">
      <c r="A765" s="2">
        <v>763</v>
      </c>
      <c r="B765" s="2">
        <v>5</v>
      </c>
      <c r="C765" s="2" t="s">
        <v>872</v>
      </c>
      <c r="D765" s="2">
        <v>0.25</v>
      </c>
      <c r="E765" s="2" t="s">
        <v>35</v>
      </c>
      <c r="F765" s="2" t="s">
        <v>1846</v>
      </c>
      <c r="G765" s="2" t="s">
        <v>2317</v>
      </c>
      <c r="H765" s="2" t="s">
        <v>1634</v>
      </c>
      <c r="I765" s="2" t="s">
        <v>1715</v>
      </c>
      <c r="K765" s="2">
        <v>0</v>
      </c>
      <c r="R765" s="2" t="s">
        <v>1702</v>
      </c>
    </row>
    <row r="766" spans="1:18" ht="45" x14ac:dyDescent="0.25">
      <c r="A766" s="2">
        <v>764</v>
      </c>
      <c r="B766" s="2">
        <v>5</v>
      </c>
      <c r="C766" s="2" t="s">
        <v>873</v>
      </c>
      <c r="D766" s="2">
        <v>0.5</v>
      </c>
      <c r="E766" s="2" t="s">
        <v>35</v>
      </c>
      <c r="F766" s="2" t="s">
        <v>1592</v>
      </c>
      <c r="G766" s="2" t="s">
        <v>2673</v>
      </c>
      <c r="H766" s="2" t="s">
        <v>1637</v>
      </c>
      <c r="I766" s="2" t="s">
        <v>1716</v>
      </c>
      <c r="K766" s="2">
        <v>0</v>
      </c>
      <c r="R766" s="2" t="s">
        <v>1770</v>
      </c>
    </row>
    <row r="767" spans="1:18" x14ac:dyDescent="0.25">
      <c r="A767" s="2">
        <v>765</v>
      </c>
      <c r="B767" s="2">
        <v>5</v>
      </c>
      <c r="C767" s="2" t="s">
        <v>874</v>
      </c>
      <c r="D767" s="2">
        <v>200</v>
      </c>
      <c r="E767" s="2" t="s">
        <v>35</v>
      </c>
      <c r="F767" s="2" t="s">
        <v>1592</v>
      </c>
      <c r="G767" s="2" t="s">
        <v>2674</v>
      </c>
      <c r="H767" s="2" t="s">
        <v>1641</v>
      </c>
      <c r="I767" s="2" t="s">
        <v>1613</v>
      </c>
      <c r="K767" s="2">
        <v>0</v>
      </c>
      <c r="R767" s="2" t="s">
        <v>1794</v>
      </c>
    </row>
    <row r="768" spans="1:18" ht="30" x14ac:dyDescent="0.25">
      <c r="A768" s="2">
        <v>766</v>
      </c>
      <c r="B768" s="2">
        <v>5</v>
      </c>
      <c r="C768" s="2" t="s">
        <v>875</v>
      </c>
      <c r="D768" s="2">
        <v>200</v>
      </c>
      <c r="E768" s="2" t="s">
        <v>35</v>
      </c>
      <c r="F768" s="2" t="s">
        <v>1592</v>
      </c>
      <c r="G768" s="2" t="s">
        <v>2675</v>
      </c>
      <c r="H768" s="2" t="s">
        <v>1643</v>
      </c>
      <c r="I768" s="2" t="s">
        <v>2676</v>
      </c>
      <c r="K768" s="2">
        <v>0</v>
      </c>
      <c r="R768" s="2" t="s">
        <v>2677</v>
      </c>
    </row>
    <row r="769" spans="1:18" ht="45" x14ac:dyDescent="0.25">
      <c r="A769" s="2">
        <v>767</v>
      </c>
      <c r="B769" s="2">
        <v>5</v>
      </c>
      <c r="C769" s="2" t="s">
        <v>876</v>
      </c>
      <c r="D769" s="2">
        <v>920</v>
      </c>
      <c r="E769" s="2" t="s">
        <v>35</v>
      </c>
      <c r="F769" s="2" t="s">
        <v>1592</v>
      </c>
      <c r="G769" s="2" t="s">
        <v>2675</v>
      </c>
      <c r="H769" s="2" t="s">
        <v>1646</v>
      </c>
      <c r="I769" s="2" t="s">
        <v>2678</v>
      </c>
      <c r="K769" s="2">
        <v>0</v>
      </c>
      <c r="R769" s="2" t="s">
        <v>2679</v>
      </c>
    </row>
    <row r="770" spans="1:18" ht="30" x14ac:dyDescent="0.25">
      <c r="A770" s="2">
        <v>768</v>
      </c>
      <c r="B770" s="2">
        <v>5</v>
      </c>
      <c r="C770" s="2" t="s">
        <v>877</v>
      </c>
      <c r="D770" s="2">
        <v>5</v>
      </c>
      <c r="E770" s="2" t="s">
        <v>35</v>
      </c>
      <c r="F770" s="2" t="s">
        <v>1603</v>
      </c>
      <c r="G770" s="2" t="s">
        <v>1742</v>
      </c>
      <c r="H770" s="2" t="s">
        <v>1649</v>
      </c>
      <c r="I770" s="2" t="s">
        <v>2551</v>
      </c>
      <c r="K770" s="2">
        <v>0</v>
      </c>
      <c r="R770" s="2" t="s">
        <v>1610</v>
      </c>
    </row>
    <row r="771" spans="1:18" x14ac:dyDescent="0.25">
      <c r="A771" s="2">
        <v>769</v>
      </c>
      <c r="B771" s="2">
        <v>5</v>
      </c>
      <c r="C771" s="2" t="s">
        <v>878</v>
      </c>
      <c r="D771" s="2">
        <v>100</v>
      </c>
      <c r="E771" s="2" t="s">
        <v>35</v>
      </c>
      <c r="F771" s="2" t="s">
        <v>1592</v>
      </c>
      <c r="G771" s="2" t="s">
        <v>1742</v>
      </c>
      <c r="H771" s="2" t="s">
        <v>1653</v>
      </c>
      <c r="I771" s="2" t="s">
        <v>2298</v>
      </c>
      <c r="K771" s="2">
        <v>0</v>
      </c>
      <c r="R771" s="2" t="s">
        <v>2680</v>
      </c>
    </row>
    <row r="772" spans="1:18" x14ac:dyDescent="0.25">
      <c r="A772" s="2">
        <v>770</v>
      </c>
      <c r="B772" s="2">
        <v>5</v>
      </c>
      <c r="C772" s="2" t="s">
        <v>879</v>
      </c>
      <c r="D772" s="2">
        <v>200</v>
      </c>
      <c r="E772" s="2" t="s">
        <v>35</v>
      </c>
      <c r="F772" s="2" t="s">
        <v>1592</v>
      </c>
      <c r="G772" s="2" t="s">
        <v>1742</v>
      </c>
      <c r="H772" s="2" t="s">
        <v>1656</v>
      </c>
      <c r="I772" s="2" t="s">
        <v>1759</v>
      </c>
      <c r="K772" s="2">
        <v>0</v>
      </c>
      <c r="R772" s="2" t="s">
        <v>2681</v>
      </c>
    </row>
    <row r="773" spans="1:18" ht="30" x14ac:dyDescent="0.25">
      <c r="A773" s="2">
        <v>771</v>
      </c>
      <c r="B773" s="2">
        <v>5</v>
      </c>
      <c r="C773" s="2" t="s">
        <v>880</v>
      </c>
      <c r="D773" s="2">
        <v>10</v>
      </c>
      <c r="E773" s="2" t="s">
        <v>1706</v>
      </c>
      <c r="F773" s="2" t="s">
        <v>1592</v>
      </c>
      <c r="G773" s="2" t="s">
        <v>1904</v>
      </c>
      <c r="H773" s="2" t="s">
        <v>1660</v>
      </c>
      <c r="I773" s="2" t="s">
        <v>2682</v>
      </c>
      <c r="K773" s="2">
        <v>0</v>
      </c>
      <c r="R773" s="2" t="s">
        <v>2683</v>
      </c>
    </row>
    <row r="774" spans="1:18" ht="30" x14ac:dyDescent="0.25">
      <c r="A774" s="2">
        <v>772</v>
      </c>
      <c r="B774" s="2">
        <v>5</v>
      </c>
      <c r="C774" s="2" t="s">
        <v>881</v>
      </c>
      <c r="D774" s="2">
        <v>6</v>
      </c>
      <c r="E774" s="2" t="s">
        <v>1706</v>
      </c>
      <c r="F774" s="2" t="s">
        <v>1592</v>
      </c>
      <c r="G774" s="2" t="s">
        <v>1904</v>
      </c>
      <c r="H774" s="2" t="s">
        <v>1663</v>
      </c>
      <c r="I774" s="2" t="s">
        <v>2684</v>
      </c>
      <c r="K774" s="2">
        <v>0</v>
      </c>
      <c r="R774" s="2" t="s">
        <v>2685</v>
      </c>
    </row>
    <row r="775" spans="1:18" ht="30" x14ac:dyDescent="0.25">
      <c r="A775" s="2">
        <v>773</v>
      </c>
      <c r="B775" s="2">
        <v>5</v>
      </c>
      <c r="C775" s="2" t="s">
        <v>882</v>
      </c>
      <c r="D775" s="2">
        <v>670</v>
      </c>
      <c r="E775" s="2" t="s">
        <v>35</v>
      </c>
      <c r="F775" s="2" t="s">
        <v>1592</v>
      </c>
      <c r="G775" s="2" t="s">
        <v>1904</v>
      </c>
      <c r="H775" s="2" t="s">
        <v>1668</v>
      </c>
      <c r="I775" s="2" t="s">
        <v>2686</v>
      </c>
      <c r="K775" s="2">
        <v>0</v>
      </c>
      <c r="R775" s="2" t="s">
        <v>2198</v>
      </c>
    </row>
    <row r="776" spans="1:18" ht="30" x14ac:dyDescent="0.25">
      <c r="A776" s="2">
        <v>774</v>
      </c>
      <c r="B776" s="2">
        <v>5</v>
      </c>
      <c r="C776" s="2" t="s">
        <v>883</v>
      </c>
      <c r="D776" s="2">
        <v>10</v>
      </c>
      <c r="E776" s="2" t="s">
        <v>35</v>
      </c>
      <c r="F776" s="2" t="s">
        <v>1592</v>
      </c>
      <c r="G776" s="2" t="s">
        <v>1593</v>
      </c>
      <c r="H776" s="2" t="s">
        <v>1670</v>
      </c>
      <c r="I776" s="2" t="s">
        <v>2473</v>
      </c>
      <c r="K776" s="2">
        <v>0</v>
      </c>
      <c r="R776" s="2" t="s">
        <v>2594</v>
      </c>
    </row>
    <row r="777" spans="1:18" ht="30" x14ac:dyDescent="0.25">
      <c r="A777" s="2">
        <v>775</v>
      </c>
      <c r="B777" s="2">
        <v>5</v>
      </c>
      <c r="C777" s="2" t="s">
        <v>884</v>
      </c>
      <c r="D777" s="2">
        <v>100</v>
      </c>
      <c r="E777" s="2" t="s">
        <v>35</v>
      </c>
      <c r="F777" s="2" t="s">
        <v>1592</v>
      </c>
      <c r="G777" s="2" t="s">
        <v>1593</v>
      </c>
      <c r="H777" s="2" t="s">
        <v>1672</v>
      </c>
      <c r="I777" s="2" t="s">
        <v>1755</v>
      </c>
      <c r="K777" s="2">
        <v>0</v>
      </c>
      <c r="R777" s="2" t="s">
        <v>1724</v>
      </c>
    </row>
    <row r="778" spans="1:18" ht="30" x14ac:dyDescent="0.25">
      <c r="A778" s="2">
        <v>776</v>
      </c>
      <c r="B778" s="2">
        <v>5</v>
      </c>
      <c r="C778" s="2" t="s">
        <v>885</v>
      </c>
      <c r="D778" s="2">
        <v>150</v>
      </c>
      <c r="E778" s="2" t="s">
        <v>35</v>
      </c>
      <c r="F778" s="2" t="s">
        <v>1592</v>
      </c>
      <c r="G778" s="2" t="s">
        <v>1593</v>
      </c>
      <c r="K778" s="2">
        <v>0</v>
      </c>
      <c r="R778" s="2" t="s">
        <v>1594</v>
      </c>
    </row>
    <row r="779" spans="1:18" ht="30" x14ac:dyDescent="0.25">
      <c r="A779" s="2">
        <v>777</v>
      </c>
      <c r="B779" s="2">
        <v>5</v>
      </c>
      <c r="C779" s="2" t="s">
        <v>886</v>
      </c>
      <c r="D779" s="2">
        <v>300</v>
      </c>
      <c r="E779" s="2" t="s">
        <v>35</v>
      </c>
      <c r="F779" s="2" t="s">
        <v>1592</v>
      </c>
      <c r="G779" s="2" t="s">
        <v>1593</v>
      </c>
      <c r="H779" s="2" t="s">
        <v>1595</v>
      </c>
      <c r="I779" s="2" t="s">
        <v>2687</v>
      </c>
      <c r="K779" s="2">
        <v>0</v>
      </c>
      <c r="R779" s="2" t="s">
        <v>2688</v>
      </c>
    </row>
    <row r="780" spans="1:18" ht="30" x14ac:dyDescent="0.25">
      <c r="A780" s="2">
        <v>778</v>
      </c>
      <c r="B780" s="2">
        <v>5</v>
      </c>
      <c r="C780" s="2" t="s">
        <v>887</v>
      </c>
      <c r="D780" s="2">
        <v>300</v>
      </c>
      <c r="E780" s="2" t="s">
        <v>35</v>
      </c>
      <c r="F780" s="2" t="s">
        <v>1592</v>
      </c>
      <c r="G780" s="2" t="s">
        <v>1593</v>
      </c>
      <c r="H780" s="2" t="s">
        <v>1600</v>
      </c>
      <c r="I780" s="2" t="s">
        <v>2390</v>
      </c>
      <c r="K780" s="2">
        <v>0</v>
      </c>
      <c r="R780" s="2" t="s">
        <v>2396</v>
      </c>
    </row>
    <row r="781" spans="1:18" ht="30" x14ac:dyDescent="0.25">
      <c r="A781" s="2">
        <v>779</v>
      </c>
      <c r="B781" s="2">
        <v>5</v>
      </c>
      <c r="C781" s="2" t="s">
        <v>888</v>
      </c>
      <c r="D781" s="2">
        <v>300</v>
      </c>
      <c r="E781" s="2" t="s">
        <v>35</v>
      </c>
      <c r="F781" s="2" t="s">
        <v>1592</v>
      </c>
      <c r="G781" s="2" t="s">
        <v>1593</v>
      </c>
      <c r="H781" s="2" t="s">
        <v>1604</v>
      </c>
      <c r="I781" s="2" t="s">
        <v>2689</v>
      </c>
      <c r="K781" s="2">
        <v>0</v>
      </c>
      <c r="R781" s="2" t="s">
        <v>2690</v>
      </c>
    </row>
    <row r="782" spans="1:18" ht="60" x14ac:dyDescent="0.25">
      <c r="A782" s="2">
        <v>780</v>
      </c>
      <c r="B782" s="2">
        <v>5</v>
      </c>
      <c r="C782" s="2" t="s">
        <v>889</v>
      </c>
      <c r="D782" s="2">
        <v>2</v>
      </c>
      <c r="E782" s="2" t="s">
        <v>35</v>
      </c>
      <c r="F782" s="2" t="s">
        <v>1592</v>
      </c>
      <c r="G782" s="2" t="s">
        <v>2691</v>
      </c>
      <c r="H782" s="2" t="s">
        <v>1608</v>
      </c>
      <c r="I782" s="2" t="s">
        <v>1873</v>
      </c>
      <c r="K782" s="2">
        <v>0</v>
      </c>
      <c r="R782" s="2" t="s">
        <v>1850</v>
      </c>
    </row>
    <row r="783" spans="1:18" ht="60" x14ac:dyDescent="0.25">
      <c r="A783" s="2">
        <v>781</v>
      </c>
      <c r="B783" s="2">
        <v>5</v>
      </c>
      <c r="C783" s="2" t="s">
        <v>890</v>
      </c>
      <c r="D783" s="2">
        <v>2.5</v>
      </c>
      <c r="E783" s="2" t="s">
        <v>35</v>
      </c>
      <c r="F783" s="2" t="s">
        <v>1592</v>
      </c>
      <c r="G783" s="2" t="s">
        <v>2691</v>
      </c>
      <c r="H783" s="2" t="s">
        <v>1612</v>
      </c>
      <c r="I783" s="2" t="s">
        <v>2127</v>
      </c>
      <c r="K783" s="2">
        <v>0</v>
      </c>
      <c r="R783" s="2" t="s">
        <v>75</v>
      </c>
    </row>
    <row r="784" spans="1:18" ht="60" x14ac:dyDescent="0.25">
      <c r="A784" s="2">
        <v>782</v>
      </c>
      <c r="B784" s="2">
        <v>5</v>
      </c>
      <c r="C784" s="2" t="s">
        <v>891</v>
      </c>
      <c r="D784" s="2">
        <v>25</v>
      </c>
      <c r="E784" s="2" t="s">
        <v>35</v>
      </c>
      <c r="F784" s="2" t="s">
        <v>1592</v>
      </c>
      <c r="G784" s="2" t="s">
        <v>2691</v>
      </c>
      <c r="H784" s="2" t="s">
        <v>1615</v>
      </c>
      <c r="I784" s="2" t="s">
        <v>2062</v>
      </c>
      <c r="K784" s="2">
        <v>0</v>
      </c>
      <c r="R784" s="2" t="s">
        <v>1711</v>
      </c>
    </row>
    <row r="785" spans="1:18" ht="60" x14ac:dyDescent="0.25">
      <c r="A785" s="2">
        <v>783</v>
      </c>
      <c r="B785" s="2">
        <v>5</v>
      </c>
      <c r="C785" s="2" t="s">
        <v>892</v>
      </c>
      <c r="D785" s="2">
        <v>50</v>
      </c>
      <c r="E785" s="2" t="s">
        <v>35</v>
      </c>
      <c r="F785" s="2" t="s">
        <v>1592</v>
      </c>
      <c r="G785" s="2" t="s">
        <v>2691</v>
      </c>
      <c r="H785" s="2" t="s">
        <v>1619</v>
      </c>
      <c r="I785" s="2" t="s">
        <v>1808</v>
      </c>
      <c r="K785" s="2">
        <v>0</v>
      </c>
      <c r="R785" s="2" t="s">
        <v>2000</v>
      </c>
    </row>
    <row r="786" spans="1:18" ht="60" x14ac:dyDescent="0.25">
      <c r="A786" s="2">
        <v>784</v>
      </c>
      <c r="B786" s="2">
        <v>5</v>
      </c>
      <c r="C786" s="2" t="s">
        <v>893</v>
      </c>
      <c r="D786" s="2">
        <v>100</v>
      </c>
      <c r="E786" s="2" t="s">
        <v>35</v>
      </c>
      <c r="F786" s="2" t="s">
        <v>1592</v>
      </c>
      <c r="G786" s="2" t="s">
        <v>2691</v>
      </c>
      <c r="H786" s="2" t="s">
        <v>1622</v>
      </c>
      <c r="I786" s="2" t="s">
        <v>1827</v>
      </c>
      <c r="K786" s="2">
        <v>0</v>
      </c>
      <c r="R786" s="2" t="s">
        <v>2692</v>
      </c>
    </row>
    <row r="787" spans="1:18" ht="30" x14ac:dyDescent="0.25">
      <c r="A787" s="2">
        <v>785</v>
      </c>
      <c r="B787" s="2">
        <v>5</v>
      </c>
      <c r="C787" s="2" t="s">
        <v>894</v>
      </c>
      <c r="D787" s="2">
        <v>50</v>
      </c>
      <c r="E787" s="2" t="s">
        <v>1674</v>
      </c>
      <c r="F787" s="2" t="s">
        <v>1846</v>
      </c>
      <c r="G787" s="2" t="s">
        <v>2693</v>
      </c>
      <c r="H787" s="2" t="s">
        <v>1625</v>
      </c>
      <c r="I787" s="2" t="s">
        <v>2282</v>
      </c>
      <c r="K787" s="2">
        <v>0</v>
      </c>
      <c r="R787" s="2" t="s">
        <v>2487</v>
      </c>
    </row>
    <row r="788" spans="1:18" ht="30" x14ac:dyDescent="0.25">
      <c r="A788" s="2">
        <v>786</v>
      </c>
      <c r="B788" s="2">
        <v>5</v>
      </c>
      <c r="C788" s="2" t="s">
        <v>895</v>
      </c>
      <c r="D788" s="2">
        <v>5</v>
      </c>
      <c r="E788" s="2" t="s">
        <v>35</v>
      </c>
      <c r="F788" s="2" t="s">
        <v>1598</v>
      </c>
      <c r="G788" s="2" t="s">
        <v>2694</v>
      </c>
      <c r="H788" s="2" t="s">
        <v>1628</v>
      </c>
      <c r="I788" s="2" t="s">
        <v>2010</v>
      </c>
      <c r="K788" s="2">
        <v>0</v>
      </c>
      <c r="R788" s="2" t="s">
        <v>1655</v>
      </c>
    </row>
    <row r="789" spans="1:18" ht="30" x14ac:dyDescent="0.25">
      <c r="A789" s="2">
        <v>787</v>
      </c>
      <c r="B789" s="2">
        <v>5</v>
      </c>
      <c r="C789" s="2" t="s">
        <v>896</v>
      </c>
      <c r="D789" s="2">
        <v>3.75</v>
      </c>
      <c r="E789" s="2" t="s">
        <v>35</v>
      </c>
      <c r="F789" s="2" t="s">
        <v>1666</v>
      </c>
      <c r="G789" s="2" t="s">
        <v>2694</v>
      </c>
      <c r="H789" s="2" t="s">
        <v>1632</v>
      </c>
      <c r="I789" s="2" t="s">
        <v>2695</v>
      </c>
      <c r="K789" s="2">
        <v>0</v>
      </c>
      <c r="R789" s="2" t="s">
        <v>2696</v>
      </c>
    </row>
    <row r="790" spans="1:18" ht="45" x14ac:dyDescent="0.25">
      <c r="A790" s="2">
        <v>788</v>
      </c>
      <c r="B790" s="2">
        <v>5</v>
      </c>
      <c r="C790" s="2" t="s">
        <v>897</v>
      </c>
      <c r="D790" s="2">
        <v>11.25</v>
      </c>
      <c r="E790" s="2" t="s">
        <v>35</v>
      </c>
      <c r="F790" s="2" t="s">
        <v>1666</v>
      </c>
      <c r="G790" s="2" t="s">
        <v>2694</v>
      </c>
      <c r="H790" s="2" t="s">
        <v>1634</v>
      </c>
      <c r="I790" s="2" t="s">
        <v>2551</v>
      </c>
      <c r="K790" s="2">
        <v>0</v>
      </c>
      <c r="R790" s="2" t="s">
        <v>2697</v>
      </c>
    </row>
    <row r="791" spans="1:18" ht="30" x14ac:dyDescent="0.25">
      <c r="A791" s="2">
        <v>789</v>
      </c>
      <c r="B791" s="2">
        <v>5</v>
      </c>
      <c r="C791" s="2" t="s">
        <v>898</v>
      </c>
      <c r="D791" s="2">
        <v>22.5</v>
      </c>
      <c r="E791" s="2" t="s">
        <v>35</v>
      </c>
      <c r="F791" s="2" t="s">
        <v>1598</v>
      </c>
      <c r="G791" s="2" t="s">
        <v>2694</v>
      </c>
      <c r="H791" s="2" t="s">
        <v>1637</v>
      </c>
      <c r="I791" s="2" t="s">
        <v>2698</v>
      </c>
      <c r="K791" s="2">
        <v>0</v>
      </c>
      <c r="R791" s="2" t="s">
        <v>2699</v>
      </c>
    </row>
    <row r="792" spans="1:18" ht="45" x14ac:dyDescent="0.25">
      <c r="A792" s="2">
        <v>790</v>
      </c>
      <c r="B792" s="2">
        <v>5</v>
      </c>
      <c r="C792" s="2" t="s">
        <v>899</v>
      </c>
      <c r="D792" s="2">
        <v>100</v>
      </c>
      <c r="E792" s="2" t="s">
        <v>35</v>
      </c>
      <c r="F792" s="2" t="s">
        <v>1603</v>
      </c>
      <c r="G792" s="2" t="s">
        <v>2700</v>
      </c>
      <c r="H792" s="2" t="s">
        <v>1641</v>
      </c>
      <c r="I792" s="2" t="s">
        <v>1605</v>
      </c>
      <c r="K792" s="2">
        <v>0</v>
      </c>
      <c r="R792" s="2" t="s">
        <v>2701</v>
      </c>
    </row>
    <row r="793" spans="1:18" ht="30" x14ac:dyDescent="0.25">
      <c r="A793" s="2">
        <v>791</v>
      </c>
      <c r="B793" s="2">
        <v>5</v>
      </c>
      <c r="C793" s="2" t="s">
        <v>900</v>
      </c>
      <c r="D793" s="2">
        <v>100</v>
      </c>
      <c r="E793" s="2" t="s">
        <v>35</v>
      </c>
      <c r="F793" s="2" t="s">
        <v>1592</v>
      </c>
      <c r="G793" s="2" t="s">
        <v>2700</v>
      </c>
      <c r="H793" s="2" t="s">
        <v>1643</v>
      </c>
      <c r="I793" s="2" t="s">
        <v>2102</v>
      </c>
      <c r="K793" s="2">
        <v>0</v>
      </c>
      <c r="R793" s="2" t="s">
        <v>2702</v>
      </c>
    </row>
    <row r="794" spans="1:18" ht="30" x14ac:dyDescent="0.25">
      <c r="A794" s="2">
        <v>792</v>
      </c>
      <c r="B794" s="2">
        <v>5</v>
      </c>
      <c r="C794" s="2" t="s">
        <v>901</v>
      </c>
      <c r="D794" s="2">
        <v>250</v>
      </c>
      <c r="E794" s="2" t="s">
        <v>35</v>
      </c>
      <c r="F794" s="2" t="s">
        <v>1592</v>
      </c>
      <c r="G794" s="2" t="s">
        <v>2700</v>
      </c>
      <c r="H794" s="2" t="s">
        <v>1646</v>
      </c>
      <c r="I794" s="2" t="s">
        <v>1613</v>
      </c>
      <c r="K794" s="2">
        <v>0</v>
      </c>
      <c r="R794" s="2" t="s">
        <v>1606</v>
      </c>
    </row>
    <row r="795" spans="1:18" ht="30" x14ac:dyDescent="0.25">
      <c r="A795" s="2">
        <v>793</v>
      </c>
      <c r="B795" s="2">
        <v>5</v>
      </c>
      <c r="C795" s="2" t="s">
        <v>902</v>
      </c>
      <c r="D795" s="2">
        <v>500</v>
      </c>
      <c r="E795" s="2" t="s">
        <v>35</v>
      </c>
      <c r="F795" s="2" t="s">
        <v>1592</v>
      </c>
      <c r="G795" s="2" t="s">
        <v>2700</v>
      </c>
      <c r="H795" s="2" t="s">
        <v>1649</v>
      </c>
      <c r="I795" s="2" t="s">
        <v>2459</v>
      </c>
      <c r="K795" s="2">
        <v>0</v>
      </c>
      <c r="R795" s="2" t="s">
        <v>2703</v>
      </c>
    </row>
    <row r="796" spans="1:18" ht="30" x14ac:dyDescent="0.25">
      <c r="A796" s="2">
        <v>794</v>
      </c>
      <c r="B796" s="2">
        <v>5</v>
      </c>
      <c r="C796" s="2" t="s">
        <v>903</v>
      </c>
      <c r="D796" s="2">
        <v>2.5</v>
      </c>
      <c r="E796" s="2" t="s">
        <v>35</v>
      </c>
      <c r="F796" s="2" t="s">
        <v>1959</v>
      </c>
      <c r="G796" s="2" t="s">
        <v>2704</v>
      </c>
      <c r="H796" s="2" t="s">
        <v>1653</v>
      </c>
      <c r="I796" s="2" t="s">
        <v>1957</v>
      </c>
      <c r="K796" s="2">
        <v>0</v>
      </c>
      <c r="R796" s="2" t="s">
        <v>75</v>
      </c>
    </row>
    <row r="797" spans="1:18" ht="30" x14ac:dyDescent="0.25">
      <c r="A797" s="2">
        <v>795</v>
      </c>
      <c r="B797" s="2">
        <v>5</v>
      </c>
      <c r="C797" s="2" t="s">
        <v>904</v>
      </c>
      <c r="D797" s="2">
        <v>5</v>
      </c>
      <c r="E797" s="2" t="s">
        <v>35</v>
      </c>
      <c r="F797" s="2" t="s">
        <v>1959</v>
      </c>
      <c r="G797" s="2" t="s">
        <v>2704</v>
      </c>
      <c r="H797" s="2" t="s">
        <v>1656</v>
      </c>
      <c r="I797" s="2" t="s">
        <v>1865</v>
      </c>
      <c r="K797" s="2">
        <v>0</v>
      </c>
      <c r="R797" s="2" t="s">
        <v>1724</v>
      </c>
    </row>
    <row r="798" spans="1:18" ht="30" x14ac:dyDescent="0.25">
      <c r="A798" s="2">
        <v>796</v>
      </c>
      <c r="B798" s="2">
        <v>5</v>
      </c>
      <c r="C798" s="2" t="s">
        <v>905</v>
      </c>
      <c r="D798" s="2">
        <v>0.5</v>
      </c>
      <c r="E798" s="2" t="s">
        <v>35</v>
      </c>
      <c r="F798" s="2" t="s">
        <v>1855</v>
      </c>
      <c r="G798" s="2" t="s">
        <v>1856</v>
      </c>
      <c r="H798" s="2" t="s">
        <v>1660</v>
      </c>
      <c r="I798" s="2" t="s">
        <v>1719</v>
      </c>
      <c r="K798" s="2">
        <v>0</v>
      </c>
      <c r="R798" s="2" t="s">
        <v>1665</v>
      </c>
    </row>
    <row r="799" spans="1:18" ht="30" x14ac:dyDescent="0.25">
      <c r="A799" s="2">
        <v>797</v>
      </c>
      <c r="B799" s="2">
        <v>5</v>
      </c>
      <c r="C799" s="2" t="s">
        <v>906</v>
      </c>
      <c r="D799" s="2">
        <v>0.5</v>
      </c>
      <c r="E799" s="2" t="s">
        <v>35</v>
      </c>
      <c r="F799" s="2" t="s">
        <v>1846</v>
      </c>
      <c r="G799" s="2" t="s">
        <v>2177</v>
      </c>
      <c r="H799" s="2" t="s">
        <v>1663</v>
      </c>
      <c r="I799" s="2" t="s">
        <v>2705</v>
      </c>
      <c r="K799" s="2">
        <v>0</v>
      </c>
      <c r="R799" s="2" t="s">
        <v>72</v>
      </c>
    </row>
    <row r="800" spans="1:18" ht="45" x14ac:dyDescent="0.25">
      <c r="A800" s="2">
        <v>798</v>
      </c>
      <c r="B800" s="2">
        <v>5</v>
      </c>
      <c r="C800" s="2" t="s">
        <v>907</v>
      </c>
      <c r="D800" s="2">
        <v>100</v>
      </c>
      <c r="E800" s="2" t="s">
        <v>35</v>
      </c>
      <c r="F800" s="2" t="s">
        <v>1592</v>
      </c>
      <c r="G800" s="2" t="s">
        <v>2706</v>
      </c>
      <c r="H800" s="2" t="s">
        <v>1668</v>
      </c>
      <c r="I800" s="2" t="s">
        <v>1623</v>
      </c>
      <c r="K800" s="2">
        <v>0</v>
      </c>
      <c r="R800" s="2" t="s">
        <v>2323</v>
      </c>
    </row>
    <row r="801" spans="1:18" ht="45" x14ac:dyDescent="0.25">
      <c r="A801" s="2">
        <v>799</v>
      </c>
      <c r="B801" s="2">
        <v>5</v>
      </c>
      <c r="C801" s="2" t="s">
        <v>908</v>
      </c>
      <c r="D801" s="2">
        <v>200</v>
      </c>
      <c r="E801" s="2" t="s">
        <v>35</v>
      </c>
      <c r="F801" s="2" t="s">
        <v>1603</v>
      </c>
      <c r="G801" s="2" t="s">
        <v>2706</v>
      </c>
      <c r="H801" s="2" t="s">
        <v>1670</v>
      </c>
      <c r="I801" s="2" t="s">
        <v>2707</v>
      </c>
      <c r="K801" s="2">
        <v>0</v>
      </c>
      <c r="R801" s="2" t="s">
        <v>1849</v>
      </c>
    </row>
    <row r="802" spans="1:18" ht="45" x14ac:dyDescent="0.25">
      <c r="A802" s="2">
        <v>800</v>
      </c>
      <c r="B802" s="2">
        <v>5</v>
      </c>
      <c r="C802" s="2" t="s">
        <v>909</v>
      </c>
      <c r="D802" s="2">
        <v>330</v>
      </c>
      <c r="E802" s="2" t="s">
        <v>35</v>
      </c>
      <c r="F802" s="2" t="s">
        <v>1592</v>
      </c>
      <c r="G802" s="2" t="s">
        <v>2706</v>
      </c>
      <c r="H802" s="2" t="s">
        <v>1672</v>
      </c>
      <c r="I802" s="2" t="s">
        <v>1629</v>
      </c>
      <c r="K802" s="2">
        <v>0</v>
      </c>
      <c r="R802" s="2" t="s">
        <v>1815</v>
      </c>
    </row>
    <row r="803" spans="1:18" ht="75" x14ac:dyDescent="0.25">
      <c r="A803" s="2">
        <v>801</v>
      </c>
      <c r="B803" s="2">
        <v>5</v>
      </c>
      <c r="C803" s="2" t="s">
        <v>910</v>
      </c>
      <c r="D803" s="2">
        <v>0.5</v>
      </c>
      <c r="E803" s="2" t="s">
        <v>35</v>
      </c>
      <c r="F803" s="2" t="s">
        <v>1592</v>
      </c>
      <c r="G803" s="2" t="s">
        <v>2708</v>
      </c>
      <c r="K803" s="2">
        <v>0</v>
      </c>
      <c r="R803" s="2" t="s">
        <v>1594</v>
      </c>
    </row>
    <row r="804" spans="1:18" ht="75" x14ac:dyDescent="0.25">
      <c r="A804" s="2">
        <v>802</v>
      </c>
      <c r="B804" s="2">
        <v>5</v>
      </c>
      <c r="C804" s="2" t="s">
        <v>911</v>
      </c>
      <c r="D804" s="2">
        <v>5</v>
      </c>
      <c r="E804" s="2" t="s">
        <v>35</v>
      </c>
      <c r="F804" s="2" t="s">
        <v>1592</v>
      </c>
      <c r="G804" s="2" t="s">
        <v>2708</v>
      </c>
      <c r="H804" s="2" t="s">
        <v>1595</v>
      </c>
      <c r="I804" s="2" t="s">
        <v>2528</v>
      </c>
      <c r="K804" s="2">
        <v>0</v>
      </c>
      <c r="R804" s="2" t="s">
        <v>1872</v>
      </c>
    </row>
    <row r="805" spans="1:18" ht="90" x14ac:dyDescent="0.25">
      <c r="A805" s="2">
        <v>803</v>
      </c>
      <c r="B805" s="2">
        <v>5</v>
      </c>
      <c r="C805" s="2" t="s">
        <v>912</v>
      </c>
      <c r="D805" s="2">
        <v>50</v>
      </c>
      <c r="E805" s="2" t="s">
        <v>35</v>
      </c>
      <c r="F805" s="2" t="s">
        <v>1592</v>
      </c>
      <c r="G805" s="2" t="s">
        <v>2709</v>
      </c>
      <c r="H805" s="2" t="s">
        <v>1600</v>
      </c>
      <c r="I805" s="2" t="s">
        <v>1731</v>
      </c>
      <c r="K805" s="2">
        <v>0</v>
      </c>
      <c r="R805" s="2" t="s">
        <v>1732</v>
      </c>
    </row>
    <row r="806" spans="1:18" ht="90" x14ac:dyDescent="0.25">
      <c r="A806" s="2">
        <v>804</v>
      </c>
      <c r="B806" s="2">
        <v>5</v>
      </c>
      <c r="C806" s="2" t="s">
        <v>913</v>
      </c>
      <c r="D806" s="2">
        <v>100</v>
      </c>
      <c r="E806" s="2" t="s">
        <v>35</v>
      </c>
      <c r="F806" s="2" t="s">
        <v>1592</v>
      </c>
      <c r="G806" s="2" t="s">
        <v>2709</v>
      </c>
      <c r="H806" s="2" t="s">
        <v>1604</v>
      </c>
      <c r="I806" s="2" t="s">
        <v>1733</v>
      </c>
      <c r="K806" s="2">
        <v>0</v>
      </c>
      <c r="R806" s="2" t="s">
        <v>1734</v>
      </c>
    </row>
    <row r="807" spans="1:18" ht="90" x14ac:dyDescent="0.25">
      <c r="A807" s="2">
        <v>805</v>
      </c>
      <c r="B807" s="2">
        <v>5</v>
      </c>
      <c r="C807" s="2" t="s">
        <v>914</v>
      </c>
      <c r="D807" s="2">
        <v>100</v>
      </c>
      <c r="E807" s="2" t="s">
        <v>35</v>
      </c>
      <c r="F807" s="2" t="s">
        <v>1592</v>
      </c>
      <c r="G807" s="2" t="s">
        <v>2709</v>
      </c>
      <c r="H807" s="2" t="s">
        <v>1608</v>
      </c>
      <c r="I807" s="2" t="s">
        <v>1755</v>
      </c>
      <c r="K807" s="2">
        <v>0</v>
      </c>
      <c r="R807" s="2" t="s">
        <v>1752</v>
      </c>
    </row>
    <row r="808" spans="1:18" ht="90" x14ac:dyDescent="0.25">
      <c r="A808" s="2">
        <v>806</v>
      </c>
      <c r="B808" s="2">
        <v>5</v>
      </c>
      <c r="C808" s="2" t="s">
        <v>915</v>
      </c>
      <c r="D808" s="2">
        <v>100</v>
      </c>
      <c r="E808" s="2" t="s">
        <v>35</v>
      </c>
      <c r="F808" s="2" t="s">
        <v>1592</v>
      </c>
      <c r="G808" s="2" t="s">
        <v>2709</v>
      </c>
      <c r="H808" s="2" t="s">
        <v>1612</v>
      </c>
      <c r="I808" s="2" t="s">
        <v>2273</v>
      </c>
      <c r="K808" s="2">
        <v>0</v>
      </c>
      <c r="R808" s="2" t="s">
        <v>2710</v>
      </c>
    </row>
    <row r="809" spans="1:18" ht="90" x14ac:dyDescent="0.25">
      <c r="A809" s="2">
        <v>807</v>
      </c>
      <c r="B809" s="2">
        <v>5</v>
      </c>
      <c r="C809" s="2" t="s">
        <v>916</v>
      </c>
      <c r="D809" s="2">
        <v>50</v>
      </c>
      <c r="E809" s="2" t="s">
        <v>35</v>
      </c>
      <c r="F809" s="2" t="s">
        <v>1592</v>
      </c>
      <c r="G809" s="2" t="s">
        <v>2709</v>
      </c>
      <c r="H809" s="2" t="s">
        <v>1615</v>
      </c>
      <c r="I809" s="2" t="s">
        <v>2375</v>
      </c>
      <c r="K809" s="2">
        <v>0</v>
      </c>
      <c r="R809" s="2" t="s">
        <v>2101</v>
      </c>
    </row>
    <row r="810" spans="1:18" ht="90" x14ac:dyDescent="0.25">
      <c r="A810" s="2">
        <v>808</v>
      </c>
      <c r="B810" s="2">
        <v>5</v>
      </c>
      <c r="C810" s="2" t="s">
        <v>917</v>
      </c>
      <c r="D810" s="2">
        <v>20</v>
      </c>
      <c r="E810" s="2" t="s">
        <v>35</v>
      </c>
      <c r="F810" s="2" t="s">
        <v>2711</v>
      </c>
      <c r="G810" s="2" t="s">
        <v>2709</v>
      </c>
      <c r="H810" s="2" t="s">
        <v>1619</v>
      </c>
      <c r="I810" s="2" t="s">
        <v>1638</v>
      </c>
      <c r="K810" s="2">
        <v>0</v>
      </c>
      <c r="R810" s="2" t="s">
        <v>2712</v>
      </c>
    </row>
    <row r="811" spans="1:18" ht="90" x14ac:dyDescent="0.25">
      <c r="A811" s="2">
        <v>809</v>
      </c>
      <c r="B811" s="2">
        <v>5</v>
      </c>
      <c r="C811" s="2" t="s">
        <v>918</v>
      </c>
      <c r="D811" s="2">
        <v>50</v>
      </c>
      <c r="E811" s="2" t="s">
        <v>35</v>
      </c>
      <c r="F811" s="2" t="s">
        <v>1592</v>
      </c>
      <c r="G811" s="2" t="s">
        <v>2709</v>
      </c>
      <c r="H811" s="2" t="s">
        <v>1622</v>
      </c>
      <c r="I811" s="2" t="s">
        <v>1852</v>
      </c>
      <c r="K811" s="2">
        <v>0</v>
      </c>
      <c r="R811" s="2" t="s">
        <v>2713</v>
      </c>
    </row>
    <row r="812" spans="1:18" ht="90" x14ac:dyDescent="0.25">
      <c r="A812" s="2">
        <v>810</v>
      </c>
      <c r="B812" s="2">
        <v>5</v>
      </c>
      <c r="C812" s="2" t="s">
        <v>919</v>
      </c>
      <c r="D812" s="2">
        <v>50</v>
      </c>
      <c r="E812" s="2" t="s">
        <v>35</v>
      </c>
      <c r="F812" s="2" t="s">
        <v>1592</v>
      </c>
      <c r="G812" s="2" t="s">
        <v>2709</v>
      </c>
      <c r="H812" s="2" t="s">
        <v>1625</v>
      </c>
      <c r="I812" s="2" t="s">
        <v>2092</v>
      </c>
      <c r="K812" s="2">
        <v>0</v>
      </c>
      <c r="R812" s="2" t="s">
        <v>1614</v>
      </c>
    </row>
    <row r="813" spans="1:18" ht="90" x14ac:dyDescent="0.25">
      <c r="A813" s="2">
        <v>811</v>
      </c>
      <c r="B813" s="2">
        <v>5</v>
      </c>
      <c r="C813" s="2" t="s">
        <v>920</v>
      </c>
      <c r="D813" s="2">
        <v>250</v>
      </c>
      <c r="E813" s="2" t="s">
        <v>35</v>
      </c>
      <c r="F813" s="2" t="s">
        <v>1592</v>
      </c>
      <c r="G813" s="2" t="s">
        <v>2709</v>
      </c>
      <c r="H813" s="2" t="s">
        <v>1628</v>
      </c>
      <c r="I813" s="2" t="s">
        <v>2074</v>
      </c>
      <c r="K813" s="2">
        <v>0</v>
      </c>
      <c r="R813" s="2" t="s">
        <v>2275</v>
      </c>
    </row>
    <row r="814" spans="1:18" ht="90" x14ac:dyDescent="0.25">
      <c r="A814" s="2">
        <v>812</v>
      </c>
      <c r="B814" s="2">
        <v>5</v>
      </c>
      <c r="C814" s="2" t="s">
        <v>921</v>
      </c>
      <c r="D814" s="2">
        <v>100</v>
      </c>
      <c r="E814" s="2" t="s">
        <v>35</v>
      </c>
      <c r="F814" s="2" t="s">
        <v>1592</v>
      </c>
      <c r="G814" s="2" t="s">
        <v>2709</v>
      </c>
      <c r="H814" s="2" t="s">
        <v>1632</v>
      </c>
      <c r="I814" s="2" t="s">
        <v>1806</v>
      </c>
      <c r="K814" s="2">
        <v>0</v>
      </c>
      <c r="R814" s="2" t="s">
        <v>1606</v>
      </c>
    </row>
    <row r="815" spans="1:18" ht="90" x14ac:dyDescent="0.25">
      <c r="A815" s="2">
        <v>813</v>
      </c>
      <c r="B815" s="2">
        <v>5</v>
      </c>
      <c r="C815" s="2" t="s">
        <v>922</v>
      </c>
      <c r="D815" s="2">
        <v>200</v>
      </c>
      <c r="E815" s="2" t="s">
        <v>35</v>
      </c>
      <c r="F815" s="2" t="s">
        <v>1592</v>
      </c>
      <c r="G815" s="2" t="s">
        <v>2709</v>
      </c>
      <c r="H815" s="2" t="s">
        <v>1634</v>
      </c>
      <c r="I815" s="2" t="s">
        <v>1596</v>
      </c>
      <c r="K815" s="2">
        <v>0</v>
      </c>
      <c r="R815" s="2" t="s">
        <v>2002</v>
      </c>
    </row>
    <row r="816" spans="1:18" ht="30" x14ac:dyDescent="0.25">
      <c r="A816" s="2">
        <v>814</v>
      </c>
      <c r="B816" s="2">
        <v>5</v>
      </c>
      <c r="C816" s="2" t="s">
        <v>923</v>
      </c>
      <c r="D816" s="2">
        <v>5</v>
      </c>
      <c r="E816" s="2" t="s">
        <v>35</v>
      </c>
      <c r="F816" s="2" t="s">
        <v>1603</v>
      </c>
      <c r="G816" s="2" t="s">
        <v>1746</v>
      </c>
      <c r="H816" s="2" t="s">
        <v>1637</v>
      </c>
      <c r="I816" s="2" t="s">
        <v>1961</v>
      </c>
      <c r="K816" s="2">
        <v>0</v>
      </c>
      <c r="R816" s="2" t="s">
        <v>2664</v>
      </c>
    </row>
    <row r="817" spans="1:18" ht="30" x14ac:dyDescent="0.25">
      <c r="A817" s="2">
        <v>815</v>
      </c>
      <c r="B817" s="2">
        <v>5</v>
      </c>
      <c r="C817" s="2" t="s">
        <v>924</v>
      </c>
      <c r="D817" s="2">
        <v>250</v>
      </c>
      <c r="E817" s="2" t="s">
        <v>35</v>
      </c>
      <c r="F817" s="2" t="s">
        <v>1592</v>
      </c>
      <c r="G817" s="2" t="s">
        <v>1746</v>
      </c>
      <c r="H817" s="2" t="s">
        <v>1641</v>
      </c>
      <c r="I817" s="2" t="s">
        <v>1736</v>
      </c>
      <c r="K817" s="2">
        <v>0</v>
      </c>
      <c r="R817" s="2" t="s">
        <v>2272</v>
      </c>
    </row>
    <row r="818" spans="1:18" ht="30" x14ac:dyDescent="0.25">
      <c r="A818" s="2">
        <v>816</v>
      </c>
      <c r="B818" s="2">
        <v>5</v>
      </c>
      <c r="C818" s="2" t="s">
        <v>925</v>
      </c>
      <c r="D818" s="2">
        <v>250</v>
      </c>
      <c r="E818" s="2" t="s">
        <v>35</v>
      </c>
      <c r="F818" s="2" t="s">
        <v>1592</v>
      </c>
      <c r="G818" s="2" t="s">
        <v>1746</v>
      </c>
      <c r="H818" s="2" t="s">
        <v>1643</v>
      </c>
      <c r="I818" s="2" t="s">
        <v>2092</v>
      </c>
      <c r="K818" s="2">
        <v>0</v>
      </c>
      <c r="R818" s="2" t="s">
        <v>2701</v>
      </c>
    </row>
    <row r="819" spans="1:18" ht="30" x14ac:dyDescent="0.25">
      <c r="A819" s="2">
        <v>817</v>
      </c>
      <c r="B819" s="2">
        <v>5</v>
      </c>
      <c r="C819" s="2" t="s">
        <v>926</v>
      </c>
      <c r="D819" s="2">
        <v>25</v>
      </c>
      <c r="E819" s="2" t="s">
        <v>1674</v>
      </c>
      <c r="F819" s="2" t="s">
        <v>1592</v>
      </c>
      <c r="G819" s="2" t="s">
        <v>2714</v>
      </c>
      <c r="H819" s="2" t="s">
        <v>1646</v>
      </c>
      <c r="I819" s="2" t="s">
        <v>2715</v>
      </c>
      <c r="K819" s="2">
        <v>0</v>
      </c>
      <c r="R819" s="2" t="s">
        <v>2716</v>
      </c>
    </row>
    <row r="820" spans="1:18" ht="30" x14ac:dyDescent="0.25">
      <c r="A820" s="2">
        <v>818</v>
      </c>
      <c r="B820" s="2">
        <v>5</v>
      </c>
      <c r="C820" s="2" t="s">
        <v>927</v>
      </c>
      <c r="D820" s="2">
        <v>25</v>
      </c>
      <c r="E820" s="2" t="s">
        <v>1674</v>
      </c>
      <c r="F820" s="2" t="s">
        <v>1592</v>
      </c>
      <c r="G820" s="2" t="s">
        <v>2714</v>
      </c>
      <c r="H820" s="2" t="s">
        <v>1649</v>
      </c>
      <c r="I820" s="2" t="s">
        <v>1949</v>
      </c>
      <c r="K820" s="2">
        <v>0</v>
      </c>
      <c r="R820" s="2" t="s">
        <v>1695</v>
      </c>
    </row>
    <row r="821" spans="1:18" ht="30" x14ac:dyDescent="0.25">
      <c r="A821" s="2">
        <v>819</v>
      </c>
      <c r="B821" s="2">
        <v>5</v>
      </c>
      <c r="C821" s="2" t="s">
        <v>927</v>
      </c>
      <c r="D821" s="2">
        <v>12.5</v>
      </c>
      <c r="E821" s="2" t="s">
        <v>1674</v>
      </c>
      <c r="F821" s="2" t="s">
        <v>1592</v>
      </c>
      <c r="G821" s="2" t="s">
        <v>2714</v>
      </c>
      <c r="H821" s="2" t="s">
        <v>1653</v>
      </c>
      <c r="I821" s="2" t="s">
        <v>2717</v>
      </c>
      <c r="K821" s="2">
        <v>0</v>
      </c>
      <c r="R821" s="2" t="s">
        <v>1695</v>
      </c>
    </row>
    <row r="822" spans="1:18" ht="30" x14ac:dyDescent="0.25">
      <c r="A822" s="2">
        <v>820</v>
      </c>
      <c r="B822" s="2">
        <v>5</v>
      </c>
      <c r="C822" s="2" t="s">
        <v>928</v>
      </c>
      <c r="D822" s="2">
        <v>50</v>
      </c>
      <c r="E822" s="2" t="s">
        <v>1674</v>
      </c>
      <c r="F822" s="2" t="s">
        <v>1592</v>
      </c>
      <c r="G822" s="2" t="s">
        <v>2714</v>
      </c>
      <c r="H822" s="2" t="s">
        <v>1656</v>
      </c>
      <c r="I822" s="2" t="s">
        <v>2417</v>
      </c>
      <c r="K822" s="2">
        <v>0</v>
      </c>
      <c r="R822" s="2" t="s">
        <v>2418</v>
      </c>
    </row>
    <row r="823" spans="1:18" ht="30" x14ac:dyDescent="0.25">
      <c r="A823" s="2">
        <v>821</v>
      </c>
      <c r="B823" s="2">
        <v>5</v>
      </c>
      <c r="C823" s="2" t="s">
        <v>929</v>
      </c>
      <c r="D823" s="2">
        <v>88</v>
      </c>
      <c r="E823" s="2" t="s">
        <v>1674</v>
      </c>
      <c r="F823" s="2" t="s">
        <v>1592</v>
      </c>
      <c r="G823" s="2" t="s">
        <v>2714</v>
      </c>
      <c r="H823" s="2" t="s">
        <v>1660</v>
      </c>
      <c r="I823" s="2" t="s">
        <v>2718</v>
      </c>
      <c r="K823" s="2">
        <v>0</v>
      </c>
      <c r="R823" s="2" t="s">
        <v>2719</v>
      </c>
    </row>
    <row r="824" spans="1:18" ht="30" x14ac:dyDescent="0.25">
      <c r="A824" s="2">
        <v>822</v>
      </c>
      <c r="B824" s="2">
        <v>5</v>
      </c>
      <c r="C824" s="2" t="s">
        <v>930</v>
      </c>
      <c r="D824" s="2">
        <v>100</v>
      </c>
      <c r="E824" s="2" t="s">
        <v>1674</v>
      </c>
      <c r="F824" s="2" t="s">
        <v>1592</v>
      </c>
      <c r="G824" s="2" t="s">
        <v>2714</v>
      </c>
      <c r="H824" s="2" t="s">
        <v>1663</v>
      </c>
      <c r="I824" s="2" t="s">
        <v>2400</v>
      </c>
      <c r="K824" s="2">
        <v>0</v>
      </c>
      <c r="R824" s="2" t="s">
        <v>2657</v>
      </c>
    </row>
    <row r="825" spans="1:18" ht="30" x14ac:dyDescent="0.25">
      <c r="A825" s="2">
        <v>823</v>
      </c>
      <c r="B825" s="2">
        <v>5</v>
      </c>
      <c r="C825" s="2" t="s">
        <v>930</v>
      </c>
      <c r="D825" s="2">
        <v>100</v>
      </c>
      <c r="E825" s="2" t="s">
        <v>1674</v>
      </c>
      <c r="F825" s="2" t="s">
        <v>1592</v>
      </c>
      <c r="G825" s="2" t="s">
        <v>2714</v>
      </c>
      <c r="H825" s="2" t="s">
        <v>1668</v>
      </c>
      <c r="I825" s="2" t="s">
        <v>2720</v>
      </c>
      <c r="K825" s="2">
        <v>0</v>
      </c>
      <c r="R825" s="2" t="s">
        <v>2239</v>
      </c>
    </row>
    <row r="826" spans="1:18" ht="30" x14ac:dyDescent="0.25">
      <c r="A826" s="2">
        <v>824</v>
      </c>
      <c r="B826" s="2">
        <v>5</v>
      </c>
      <c r="C826" s="2" t="s">
        <v>931</v>
      </c>
      <c r="D826" s="2">
        <v>112</v>
      </c>
      <c r="E826" s="2" t="s">
        <v>1674</v>
      </c>
      <c r="F826" s="2" t="s">
        <v>1592</v>
      </c>
      <c r="G826" s="2" t="s">
        <v>2714</v>
      </c>
      <c r="H826" s="2" t="s">
        <v>1670</v>
      </c>
      <c r="I826" s="2" t="s">
        <v>2721</v>
      </c>
      <c r="K826" s="2">
        <v>0</v>
      </c>
      <c r="R826" s="2" t="s">
        <v>2424</v>
      </c>
    </row>
    <row r="827" spans="1:18" ht="30" x14ac:dyDescent="0.25">
      <c r="A827" s="2">
        <v>825</v>
      </c>
      <c r="B827" s="2">
        <v>5</v>
      </c>
      <c r="C827" s="2" t="s">
        <v>932</v>
      </c>
      <c r="D827" s="2">
        <v>125</v>
      </c>
      <c r="E827" s="2" t="s">
        <v>1674</v>
      </c>
      <c r="F827" s="2" t="s">
        <v>1592</v>
      </c>
      <c r="G827" s="2" t="s">
        <v>2714</v>
      </c>
      <c r="H827" s="2" t="s">
        <v>1672</v>
      </c>
      <c r="I827" s="2" t="s">
        <v>2722</v>
      </c>
      <c r="K827" s="2">
        <v>0</v>
      </c>
      <c r="R827" s="2" t="s">
        <v>2424</v>
      </c>
    </row>
    <row r="828" spans="1:18" ht="30" x14ac:dyDescent="0.25">
      <c r="A828" s="2">
        <v>826</v>
      </c>
      <c r="B828" s="2">
        <v>5</v>
      </c>
      <c r="C828" s="2" t="s">
        <v>933</v>
      </c>
      <c r="D828" s="2">
        <v>68.5</v>
      </c>
      <c r="E828" s="2" t="s">
        <v>1674</v>
      </c>
      <c r="F828" s="2" t="s">
        <v>1592</v>
      </c>
      <c r="G828" s="2" t="s">
        <v>2714</v>
      </c>
      <c r="K828" s="2">
        <v>0</v>
      </c>
      <c r="R828" s="2" t="s">
        <v>2236</v>
      </c>
    </row>
    <row r="829" spans="1:18" ht="30" x14ac:dyDescent="0.25">
      <c r="A829" s="2">
        <v>827</v>
      </c>
      <c r="B829" s="2">
        <v>5</v>
      </c>
      <c r="C829" s="2" t="s">
        <v>934</v>
      </c>
      <c r="D829" s="2">
        <v>150</v>
      </c>
      <c r="E829" s="2" t="s">
        <v>1674</v>
      </c>
      <c r="F829" s="2" t="s">
        <v>1592</v>
      </c>
      <c r="G829" s="2" t="s">
        <v>2714</v>
      </c>
      <c r="H829" s="2" t="s">
        <v>1595</v>
      </c>
      <c r="I829" s="2" t="s">
        <v>2723</v>
      </c>
      <c r="K829" s="2">
        <v>0</v>
      </c>
      <c r="R829" s="2" t="s">
        <v>2724</v>
      </c>
    </row>
    <row r="830" spans="1:18" ht="30" x14ac:dyDescent="0.25">
      <c r="A830" s="2">
        <v>828</v>
      </c>
      <c r="B830" s="2">
        <v>5</v>
      </c>
      <c r="C830" s="2" t="s">
        <v>935</v>
      </c>
      <c r="D830" s="2">
        <v>175</v>
      </c>
      <c r="E830" s="2" t="s">
        <v>1674</v>
      </c>
      <c r="F830" s="2" t="s">
        <v>1592</v>
      </c>
      <c r="G830" s="2" t="s">
        <v>2714</v>
      </c>
      <c r="H830" s="2" t="s">
        <v>1600</v>
      </c>
      <c r="I830" s="2" t="s">
        <v>2725</v>
      </c>
      <c r="K830" s="2">
        <v>0</v>
      </c>
      <c r="R830" s="2" t="s">
        <v>2726</v>
      </c>
    </row>
    <row r="831" spans="1:18" x14ac:dyDescent="0.25">
      <c r="A831" s="2">
        <v>829</v>
      </c>
      <c r="B831" s="2">
        <v>5</v>
      </c>
      <c r="C831" s="2" t="s">
        <v>936</v>
      </c>
      <c r="D831" s="2">
        <v>20</v>
      </c>
      <c r="E831" s="2" t="s">
        <v>35</v>
      </c>
      <c r="G831" s="2" t="s">
        <v>2727</v>
      </c>
      <c r="H831" s="2" t="s">
        <v>1604</v>
      </c>
      <c r="I831" s="2" t="s">
        <v>2728</v>
      </c>
      <c r="K831" s="2">
        <v>0</v>
      </c>
      <c r="R831" s="2" t="s">
        <v>2729</v>
      </c>
    </row>
    <row r="832" spans="1:18" ht="30" x14ac:dyDescent="0.25">
      <c r="A832" s="2">
        <v>830</v>
      </c>
      <c r="B832" s="2">
        <v>5</v>
      </c>
      <c r="C832" s="2" t="s">
        <v>937</v>
      </c>
      <c r="D832" s="2">
        <v>20</v>
      </c>
      <c r="E832" s="2" t="s">
        <v>35</v>
      </c>
      <c r="F832" s="2" t="s">
        <v>1592</v>
      </c>
      <c r="G832" s="2" t="s">
        <v>2727</v>
      </c>
      <c r="H832" s="2" t="s">
        <v>1608</v>
      </c>
      <c r="I832" s="2" t="s">
        <v>1827</v>
      </c>
      <c r="K832" s="2">
        <v>0</v>
      </c>
      <c r="R832" s="2" t="s">
        <v>2730</v>
      </c>
    </row>
    <row r="833" spans="1:18" ht="45" x14ac:dyDescent="0.25">
      <c r="A833" s="2">
        <v>831</v>
      </c>
      <c r="B833" s="2">
        <v>5</v>
      </c>
      <c r="C833" s="2" t="s">
        <v>938</v>
      </c>
      <c r="D833" s="2">
        <v>20</v>
      </c>
      <c r="E833" s="2" t="s">
        <v>35</v>
      </c>
      <c r="F833" s="2" t="s">
        <v>2069</v>
      </c>
      <c r="G833" s="2" t="s">
        <v>2727</v>
      </c>
      <c r="H833" s="2" t="s">
        <v>1612</v>
      </c>
      <c r="I833" s="2" t="s">
        <v>2218</v>
      </c>
      <c r="K833" s="2">
        <v>0</v>
      </c>
      <c r="R833" s="2" t="s">
        <v>2549</v>
      </c>
    </row>
    <row r="834" spans="1:18" ht="30" x14ac:dyDescent="0.25">
      <c r="A834" s="2">
        <v>832</v>
      </c>
      <c r="B834" s="2">
        <v>5</v>
      </c>
      <c r="C834" s="2" t="s">
        <v>939</v>
      </c>
      <c r="D834" s="2">
        <v>20</v>
      </c>
      <c r="E834" s="2" t="s">
        <v>35</v>
      </c>
      <c r="F834" s="2" t="s">
        <v>2731</v>
      </c>
      <c r="G834" s="2" t="s">
        <v>2727</v>
      </c>
      <c r="H834" s="2" t="s">
        <v>1615</v>
      </c>
      <c r="I834" s="2" t="s">
        <v>2732</v>
      </c>
      <c r="K834" s="2">
        <v>0</v>
      </c>
      <c r="R834" s="2" t="s">
        <v>2611</v>
      </c>
    </row>
    <row r="835" spans="1:18" ht="30" x14ac:dyDescent="0.25">
      <c r="A835" s="2">
        <v>833</v>
      </c>
      <c r="B835" s="2">
        <v>5</v>
      </c>
      <c r="C835" s="2" t="s">
        <v>940</v>
      </c>
      <c r="D835" s="2">
        <v>10</v>
      </c>
      <c r="E835" s="2" t="s">
        <v>35</v>
      </c>
      <c r="F835" s="2" t="s">
        <v>2731</v>
      </c>
      <c r="G835" s="2" t="s">
        <v>2727</v>
      </c>
      <c r="H835" s="2" t="s">
        <v>1619</v>
      </c>
      <c r="I835" s="2" t="s">
        <v>1842</v>
      </c>
      <c r="K835" s="2">
        <v>0</v>
      </c>
      <c r="R835" s="2" t="s">
        <v>2733</v>
      </c>
    </row>
    <row r="836" spans="1:18" ht="30" x14ac:dyDescent="0.25">
      <c r="A836" s="2">
        <v>834</v>
      </c>
      <c r="B836" s="2">
        <v>5</v>
      </c>
      <c r="C836" s="2" t="s">
        <v>940</v>
      </c>
      <c r="D836" s="2">
        <v>10</v>
      </c>
      <c r="E836" s="2" t="s">
        <v>35</v>
      </c>
      <c r="F836" s="2" t="s">
        <v>2731</v>
      </c>
      <c r="G836" s="2" t="s">
        <v>2727</v>
      </c>
      <c r="H836" s="2" t="s">
        <v>1622</v>
      </c>
      <c r="I836" s="2" t="s">
        <v>2473</v>
      </c>
      <c r="K836" s="2">
        <v>0</v>
      </c>
      <c r="R836" s="2" t="s">
        <v>2549</v>
      </c>
    </row>
    <row r="837" spans="1:18" ht="30" x14ac:dyDescent="0.25">
      <c r="A837" s="2">
        <v>835</v>
      </c>
      <c r="B837" s="2">
        <v>5</v>
      </c>
      <c r="C837" s="2" t="s">
        <v>941</v>
      </c>
      <c r="D837" s="2">
        <v>5</v>
      </c>
      <c r="E837" s="2" t="s">
        <v>35</v>
      </c>
      <c r="F837" s="2" t="s">
        <v>1861</v>
      </c>
      <c r="G837" s="2" t="s">
        <v>2734</v>
      </c>
      <c r="H837" s="2" t="s">
        <v>1625</v>
      </c>
      <c r="I837" s="2" t="s">
        <v>1749</v>
      </c>
      <c r="K837" s="2">
        <v>0</v>
      </c>
      <c r="R837" s="2" t="s">
        <v>2276</v>
      </c>
    </row>
    <row r="838" spans="1:18" x14ac:dyDescent="0.25">
      <c r="A838" s="2">
        <v>836</v>
      </c>
      <c r="B838" s="2">
        <v>5</v>
      </c>
      <c r="C838" s="2" t="s">
        <v>942</v>
      </c>
      <c r="D838" s="2">
        <v>100</v>
      </c>
      <c r="E838" s="2" t="s">
        <v>35</v>
      </c>
      <c r="G838" s="2" t="s">
        <v>2727</v>
      </c>
      <c r="H838" s="2" t="s">
        <v>1628</v>
      </c>
      <c r="I838" s="2" t="s">
        <v>2273</v>
      </c>
      <c r="K838" s="2">
        <v>0</v>
      </c>
      <c r="R838" s="2" t="s">
        <v>2735</v>
      </c>
    </row>
    <row r="839" spans="1:18" ht="30" x14ac:dyDescent="0.25">
      <c r="A839" s="2">
        <v>837</v>
      </c>
      <c r="B839" s="2">
        <v>5</v>
      </c>
      <c r="C839" s="2" t="s">
        <v>943</v>
      </c>
      <c r="D839" s="2">
        <v>25</v>
      </c>
      <c r="E839" s="2" t="s">
        <v>35</v>
      </c>
      <c r="F839" s="2" t="s">
        <v>1658</v>
      </c>
      <c r="G839" s="2" t="s">
        <v>2736</v>
      </c>
      <c r="H839" s="2" t="s">
        <v>1632</v>
      </c>
      <c r="I839" s="2" t="s">
        <v>1740</v>
      </c>
      <c r="K839" s="2">
        <v>0</v>
      </c>
      <c r="R839" s="2" t="s">
        <v>2101</v>
      </c>
    </row>
    <row r="840" spans="1:18" ht="30" x14ac:dyDescent="0.25">
      <c r="A840" s="2">
        <v>838</v>
      </c>
      <c r="B840" s="2">
        <v>5</v>
      </c>
      <c r="C840" s="2" t="s">
        <v>944</v>
      </c>
      <c r="D840" s="2">
        <v>25</v>
      </c>
      <c r="E840" s="2" t="s">
        <v>35</v>
      </c>
      <c r="F840" s="2" t="s">
        <v>1658</v>
      </c>
      <c r="G840" s="2" t="s">
        <v>2736</v>
      </c>
      <c r="H840" s="2" t="s">
        <v>1634</v>
      </c>
      <c r="I840" s="2" t="s">
        <v>1993</v>
      </c>
      <c r="K840" s="2">
        <v>0</v>
      </c>
      <c r="R840" s="2" t="s">
        <v>2737</v>
      </c>
    </row>
    <row r="841" spans="1:18" ht="30" x14ac:dyDescent="0.25">
      <c r="A841" s="2">
        <v>839</v>
      </c>
      <c r="B841" s="2">
        <v>5</v>
      </c>
      <c r="C841" s="2" t="s">
        <v>945</v>
      </c>
      <c r="D841" s="2">
        <v>70</v>
      </c>
      <c r="E841" s="2" t="s">
        <v>35</v>
      </c>
      <c r="F841" s="2" t="s">
        <v>1658</v>
      </c>
      <c r="G841" s="2" t="s">
        <v>2736</v>
      </c>
      <c r="H841" s="2" t="s">
        <v>1637</v>
      </c>
      <c r="I841" s="2" t="s">
        <v>2738</v>
      </c>
      <c r="K841" s="2">
        <v>0</v>
      </c>
      <c r="R841" s="2" t="s">
        <v>2739</v>
      </c>
    </row>
    <row r="842" spans="1:18" ht="30" x14ac:dyDescent="0.25">
      <c r="A842" s="2">
        <v>840</v>
      </c>
      <c r="B842" s="2">
        <v>5</v>
      </c>
      <c r="C842" s="2" t="s">
        <v>946</v>
      </c>
      <c r="D842" s="2">
        <v>600</v>
      </c>
      <c r="E842" s="2" t="s">
        <v>35</v>
      </c>
      <c r="F842" s="2" t="s">
        <v>1592</v>
      </c>
      <c r="G842" s="2" t="s">
        <v>2740</v>
      </c>
      <c r="H842" s="2" t="s">
        <v>1641</v>
      </c>
      <c r="I842" s="2" t="s">
        <v>2741</v>
      </c>
      <c r="K842" s="2">
        <v>0</v>
      </c>
      <c r="R842" s="2" t="s">
        <v>2742</v>
      </c>
    </row>
    <row r="843" spans="1:18" ht="30" x14ac:dyDescent="0.25">
      <c r="A843" s="2">
        <v>841</v>
      </c>
      <c r="B843" s="2">
        <v>5</v>
      </c>
      <c r="C843" s="2" t="s">
        <v>947</v>
      </c>
      <c r="D843" s="2">
        <v>2</v>
      </c>
      <c r="E843" s="2" t="s">
        <v>35</v>
      </c>
      <c r="F843" s="2" t="s">
        <v>1603</v>
      </c>
      <c r="G843" s="2" t="s">
        <v>2740</v>
      </c>
      <c r="H843" s="2" t="s">
        <v>1643</v>
      </c>
      <c r="I843" s="2" t="s">
        <v>1857</v>
      </c>
      <c r="K843" s="2">
        <v>0</v>
      </c>
      <c r="R843" s="2" t="s">
        <v>72</v>
      </c>
    </row>
    <row r="844" spans="1:18" x14ac:dyDescent="0.25">
      <c r="A844" s="2">
        <v>842</v>
      </c>
      <c r="B844" s="2">
        <v>5</v>
      </c>
      <c r="C844" s="2" t="s">
        <v>948</v>
      </c>
      <c r="D844" s="2">
        <v>2.5</v>
      </c>
      <c r="E844" s="2" t="s">
        <v>35</v>
      </c>
      <c r="F844" s="2" t="s">
        <v>1592</v>
      </c>
      <c r="G844" s="2" t="s">
        <v>1742</v>
      </c>
      <c r="H844" s="2" t="s">
        <v>1646</v>
      </c>
      <c r="I844" s="2" t="s">
        <v>1609</v>
      </c>
      <c r="K844" s="2">
        <v>0</v>
      </c>
      <c r="R844" s="2" t="s">
        <v>1804</v>
      </c>
    </row>
    <row r="845" spans="1:18" x14ac:dyDescent="0.25">
      <c r="A845" s="2">
        <v>843</v>
      </c>
      <c r="B845" s="2">
        <v>5</v>
      </c>
      <c r="C845" s="2" t="s">
        <v>949</v>
      </c>
      <c r="D845" s="2">
        <v>5</v>
      </c>
      <c r="E845" s="2" t="s">
        <v>35</v>
      </c>
      <c r="F845" s="2" t="s">
        <v>1592</v>
      </c>
      <c r="G845" s="2" t="s">
        <v>1742</v>
      </c>
      <c r="H845" s="2" t="s">
        <v>1649</v>
      </c>
      <c r="I845" s="2" t="s">
        <v>1717</v>
      </c>
      <c r="K845" s="2">
        <v>0</v>
      </c>
      <c r="R845" s="2" t="s">
        <v>91</v>
      </c>
    </row>
    <row r="846" spans="1:18" x14ac:dyDescent="0.25">
      <c r="A846" s="2">
        <v>844</v>
      </c>
      <c r="B846" s="2">
        <v>5</v>
      </c>
      <c r="C846" s="2" t="s">
        <v>950</v>
      </c>
      <c r="D846" s="2">
        <v>10</v>
      </c>
      <c r="E846" s="2" t="s">
        <v>35</v>
      </c>
      <c r="F846" s="2" t="s">
        <v>1592</v>
      </c>
      <c r="G846" s="2" t="s">
        <v>1742</v>
      </c>
      <c r="H846" s="2" t="s">
        <v>1653</v>
      </c>
      <c r="I846" s="2" t="s">
        <v>1704</v>
      </c>
      <c r="K846" s="2">
        <v>0</v>
      </c>
      <c r="R846" s="2" t="s">
        <v>75</v>
      </c>
    </row>
    <row r="847" spans="1:18" ht="45" x14ac:dyDescent="0.25">
      <c r="A847" s="2">
        <v>845</v>
      </c>
      <c r="B847" s="2">
        <v>5</v>
      </c>
      <c r="C847" s="2" t="s">
        <v>951</v>
      </c>
      <c r="D847" s="2">
        <v>100</v>
      </c>
      <c r="E847" s="2" t="s">
        <v>35</v>
      </c>
      <c r="F847" s="2" t="s">
        <v>1592</v>
      </c>
      <c r="G847" s="2" t="s">
        <v>2743</v>
      </c>
      <c r="H847" s="2" t="s">
        <v>1656</v>
      </c>
      <c r="I847" s="2" t="s">
        <v>1710</v>
      </c>
      <c r="K847" s="2">
        <v>0</v>
      </c>
      <c r="R847" s="2" t="s">
        <v>1645</v>
      </c>
    </row>
    <row r="848" spans="1:18" ht="45" x14ac:dyDescent="0.25">
      <c r="A848" s="2">
        <v>846</v>
      </c>
      <c r="B848" s="2">
        <v>5</v>
      </c>
      <c r="C848" s="2" t="s">
        <v>952</v>
      </c>
      <c r="D848" s="2">
        <v>300</v>
      </c>
      <c r="E848" s="2" t="s">
        <v>35</v>
      </c>
      <c r="F848" s="2" t="s">
        <v>1592</v>
      </c>
      <c r="G848" s="2" t="s">
        <v>2743</v>
      </c>
      <c r="H848" s="2" t="s">
        <v>1660</v>
      </c>
      <c r="I848" s="2" t="s">
        <v>1623</v>
      </c>
      <c r="K848" s="2">
        <v>0</v>
      </c>
      <c r="R848" s="2" t="s">
        <v>1651</v>
      </c>
    </row>
    <row r="849" spans="1:18" ht="45" x14ac:dyDescent="0.25">
      <c r="A849" s="2">
        <v>847</v>
      </c>
      <c r="B849" s="2">
        <v>5</v>
      </c>
      <c r="C849" s="2" t="s">
        <v>953</v>
      </c>
      <c r="D849" s="2">
        <v>200</v>
      </c>
      <c r="E849" s="2" t="s">
        <v>35</v>
      </c>
      <c r="F849" s="2" t="s">
        <v>1592</v>
      </c>
      <c r="G849" s="2" t="s">
        <v>2743</v>
      </c>
      <c r="H849" s="2" t="s">
        <v>1663</v>
      </c>
      <c r="I849" s="2" t="s">
        <v>2744</v>
      </c>
      <c r="K849" s="2">
        <v>0</v>
      </c>
      <c r="R849" s="2" t="s">
        <v>1955</v>
      </c>
    </row>
    <row r="850" spans="1:18" ht="45" x14ac:dyDescent="0.25">
      <c r="A850" s="2">
        <v>848</v>
      </c>
      <c r="B850" s="2">
        <v>5</v>
      </c>
      <c r="C850" s="2" t="s">
        <v>954</v>
      </c>
      <c r="D850" s="2">
        <v>400</v>
      </c>
      <c r="E850" s="2" t="s">
        <v>35</v>
      </c>
      <c r="F850" s="2" t="s">
        <v>1592</v>
      </c>
      <c r="G850" s="2" t="s">
        <v>2743</v>
      </c>
      <c r="H850" s="2" t="s">
        <v>1668</v>
      </c>
      <c r="I850" s="2" t="s">
        <v>2676</v>
      </c>
      <c r="K850" s="2">
        <v>0</v>
      </c>
      <c r="R850" s="2" t="s">
        <v>1983</v>
      </c>
    </row>
    <row r="851" spans="1:18" ht="45" x14ac:dyDescent="0.25">
      <c r="A851" s="2">
        <v>849</v>
      </c>
      <c r="B851" s="2">
        <v>5</v>
      </c>
      <c r="C851" s="2" t="s">
        <v>955</v>
      </c>
      <c r="D851" s="2">
        <v>34</v>
      </c>
      <c r="E851" s="2" t="s">
        <v>35</v>
      </c>
      <c r="F851" s="2" t="s">
        <v>1592</v>
      </c>
      <c r="G851" s="2" t="s">
        <v>2743</v>
      </c>
      <c r="H851" s="2" t="s">
        <v>1670</v>
      </c>
      <c r="I851" s="2" t="s">
        <v>2745</v>
      </c>
      <c r="K851" s="2">
        <v>0</v>
      </c>
      <c r="R851" s="2" t="s">
        <v>1804</v>
      </c>
    </row>
    <row r="852" spans="1:18" ht="30" x14ac:dyDescent="0.25">
      <c r="A852" s="2">
        <v>850</v>
      </c>
      <c r="B852" s="2">
        <v>5</v>
      </c>
      <c r="C852" s="2" t="s">
        <v>956</v>
      </c>
      <c r="D852" s="2">
        <v>2</v>
      </c>
      <c r="E852" s="2" t="s">
        <v>35</v>
      </c>
      <c r="F852" s="2" t="s">
        <v>1592</v>
      </c>
      <c r="G852" s="2" t="s">
        <v>2746</v>
      </c>
      <c r="H852" s="2" t="s">
        <v>1672</v>
      </c>
      <c r="I852" s="2" t="s">
        <v>1961</v>
      </c>
      <c r="K852" s="2">
        <v>0</v>
      </c>
      <c r="R852" s="2" t="s">
        <v>1980</v>
      </c>
    </row>
    <row r="853" spans="1:18" x14ac:dyDescent="0.25">
      <c r="A853" s="2">
        <v>851</v>
      </c>
      <c r="B853" s="2">
        <v>5</v>
      </c>
      <c r="C853" s="2" t="s">
        <v>957</v>
      </c>
      <c r="D853" s="2">
        <v>0.2</v>
      </c>
      <c r="E853" s="2" t="s">
        <v>35</v>
      </c>
      <c r="F853" s="2" t="s">
        <v>1592</v>
      </c>
      <c r="G853" s="2" t="s">
        <v>2746</v>
      </c>
      <c r="K853" s="2">
        <v>0</v>
      </c>
      <c r="R853" s="2" t="s">
        <v>1594</v>
      </c>
    </row>
    <row r="854" spans="1:18" ht="30" x14ac:dyDescent="0.25">
      <c r="A854" s="2">
        <v>852</v>
      </c>
      <c r="B854" s="2">
        <v>5</v>
      </c>
      <c r="C854" s="2" t="s">
        <v>958</v>
      </c>
      <c r="D854" s="2">
        <v>2</v>
      </c>
      <c r="E854" s="2" t="s">
        <v>35</v>
      </c>
      <c r="F854" s="2" t="s">
        <v>1592</v>
      </c>
      <c r="G854" s="2" t="s">
        <v>2746</v>
      </c>
      <c r="H854" s="2" t="s">
        <v>1595</v>
      </c>
      <c r="I854" s="2" t="s">
        <v>1671</v>
      </c>
      <c r="K854" s="2">
        <v>0</v>
      </c>
      <c r="R854" s="2" t="s">
        <v>1722</v>
      </c>
    </row>
    <row r="855" spans="1:18" ht="30" x14ac:dyDescent="0.25">
      <c r="A855" s="2">
        <v>853</v>
      </c>
      <c r="B855" s="2">
        <v>5</v>
      </c>
      <c r="C855" s="2" t="s">
        <v>959</v>
      </c>
      <c r="D855" s="2">
        <v>1</v>
      </c>
      <c r="E855" s="2" t="s">
        <v>35</v>
      </c>
      <c r="F855" s="2" t="s">
        <v>1592</v>
      </c>
      <c r="G855" s="2" t="s">
        <v>2228</v>
      </c>
      <c r="H855" s="2" t="s">
        <v>1600</v>
      </c>
      <c r="I855" s="2" t="s">
        <v>2016</v>
      </c>
      <c r="K855" s="2">
        <v>0</v>
      </c>
      <c r="R855" s="2" t="s">
        <v>1610</v>
      </c>
    </row>
    <row r="856" spans="1:18" ht="30" x14ac:dyDescent="0.25">
      <c r="A856" s="2">
        <v>854</v>
      </c>
      <c r="B856" s="2">
        <v>5</v>
      </c>
      <c r="C856" s="2" t="s">
        <v>960</v>
      </c>
      <c r="D856" s="2">
        <v>5</v>
      </c>
      <c r="E856" s="2" t="s">
        <v>35</v>
      </c>
      <c r="F856" s="2" t="s">
        <v>1592</v>
      </c>
      <c r="G856" s="2" t="s">
        <v>2228</v>
      </c>
      <c r="H856" s="2" t="s">
        <v>1604</v>
      </c>
      <c r="I856" s="2" t="s">
        <v>1798</v>
      </c>
      <c r="K856" s="2">
        <v>0</v>
      </c>
      <c r="R856" s="2" t="s">
        <v>2219</v>
      </c>
    </row>
    <row r="857" spans="1:18" ht="30" x14ac:dyDescent="0.25">
      <c r="A857" s="2">
        <v>855</v>
      </c>
      <c r="B857" s="2">
        <v>5</v>
      </c>
      <c r="C857" s="2" t="s">
        <v>961</v>
      </c>
      <c r="D857" s="2">
        <v>4</v>
      </c>
      <c r="E857" s="2" t="s">
        <v>35</v>
      </c>
      <c r="F857" s="2" t="s">
        <v>1666</v>
      </c>
      <c r="G857" s="2" t="s">
        <v>2076</v>
      </c>
      <c r="H857" s="2" t="s">
        <v>1608</v>
      </c>
      <c r="I857" s="2" t="s">
        <v>1873</v>
      </c>
      <c r="K857" s="2">
        <v>0</v>
      </c>
      <c r="R857" s="2" t="s">
        <v>1850</v>
      </c>
    </row>
    <row r="858" spans="1:18" x14ac:dyDescent="0.25">
      <c r="A858" s="2">
        <v>856</v>
      </c>
      <c r="B858" s="2">
        <v>5</v>
      </c>
      <c r="C858" s="2" t="s">
        <v>962</v>
      </c>
      <c r="D858" s="2">
        <v>0.5</v>
      </c>
      <c r="E858" s="2" t="s">
        <v>35</v>
      </c>
      <c r="F858" s="2" t="s">
        <v>1592</v>
      </c>
      <c r="G858" s="2" t="s">
        <v>2076</v>
      </c>
      <c r="H858" s="2" t="s">
        <v>1612</v>
      </c>
      <c r="I858" s="2" t="s">
        <v>1719</v>
      </c>
      <c r="K858" s="2">
        <v>0</v>
      </c>
      <c r="R858" s="2" t="s">
        <v>1724</v>
      </c>
    </row>
    <row r="859" spans="1:18" x14ac:dyDescent="0.25">
      <c r="A859" s="2">
        <v>857</v>
      </c>
      <c r="B859" s="2">
        <v>5</v>
      </c>
      <c r="C859" s="2" t="s">
        <v>963</v>
      </c>
      <c r="D859" s="2">
        <v>1</v>
      </c>
      <c r="E859" s="2" t="s">
        <v>35</v>
      </c>
      <c r="F859" s="2" t="s">
        <v>1592</v>
      </c>
      <c r="G859" s="2" t="s">
        <v>2076</v>
      </c>
      <c r="H859" s="2" t="s">
        <v>1615</v>
      </c>
      <c r="I859" s="2" t="s">
        <v>2366</v>
      </c>
      <c r="K859" s="2">
        <v>0</v>
      </c>
      <c r="R859" s="2" t="s">
        <v>1770</v>
      </c>
    </row>
    <row r="860" spans="1:18" x14ac:dyDescent="0.25">
      <c r="A860" s="2">
        <v>858</v>
      </c>
      <c r="B860" s="2">
        <v>5</v>
      </c>
      <c r="C860" s="2" t="s">
        <v>964</v>
      </c>
      <c r="D860" s="2">
        <v>1.25</v>
      </c>
      <c r="E860" s="2" t="s">
        <v>35</v>
      </c>
      <c r="F860" s="2" t="s">
        <v>1592</v>
      </c>
      <c r="G860" s="2" t="s">
        <v>2076</v>
      </c>
      <c r="H860" s="2" t="s">
        <v>1619</v>
      </c>
      <c r="I860" s="2" t="s">
        <v>2253</v>
      </c>
      <c r="K860" s="2">
        <v>0</v>
      </c>
      <c r="R860" s="2" t="s">
        <v>1807</v>
      </c>
    </row>
    <row r="861" spans="1:18" ht="30" x14ac:dyDescent="0.25">
      <c r="A861" s="2">
        <v>859</v>
      </c>
      <c r="B861" s="2">
        <v>5</v>
      </c>
      <c r="C861" s="2" t="s">
        <v>965</v>
      </c>
      <c r="D861" s="2">
        <v>25</v>
      </c>
      <c r="E861" s="2" t="s">
        <v>35</v>
      </c>
      <c r="F861" s="2" t="s">
        <v>1592</v>
      </c>
      <c r="G861" s="2" t="s">
        <v>2747</v>
      </c>
      <c r="H861" s="2" t="s">
        <v>1622</v>
      </c>
      <c r="I861" s="2" t="s">
        <v>2147</v>
      </c>
      <c r="K861" s="2">
        <v>0</v>
      </c>
      <c r="R861" s="2" t="s">
        <v>2748</v>
      </c>
    </row>
    <row r="862" spans="1:18" ht="30" x14ac:dyDescent="0.25">
      <c r="A862" s="2">
        <v>860</v>
      </c>
      <c r="B862" s="2">
        <v>5</v>
      </c>
      <c r="C862" s="2" t="s">
        <v>966</v>
      </c>
      <c r="D862" s="2">
        <v>50</v>
      </c>
      <c r="E862" s="2" t="s">
        <v>35</v>
      </c>
      <c r="F862" s="2" t="s">
        <v>1592</v>
      </c>
      <c r="G862" s="2" t="s">
        <v>2747</v>
      </c>
      <c r="H862" s="2" t="s">
        <v>1625</v>
      </c>
      <c r="I862" s="2" t="s">
        <v>1605</v>
      </c>
      <c r="K862" s="2">
        <v>0</v>
      </c>
      <c r="R862" s="2" t="s">
        <v>2749</v>
      </c>
    </row>
    <row r="863" spans="1:18" ht="30" x14ac:dyDescent="0.25">
      <c r="A863" s="2">
        <v>861</v>
      </c>
      <c r="B863" s="2">
        <v>5</v>
      </c>
      <c r="C863" s="2" t="s">
        <v>967</v>
      </c>
      <c r="D863" s="2">
        <v>2.5</v>
      </c>
      <c r="E863" s="2" t="s">
        <v>35</v>
      </c>
      <c r="F863" s="2" t="s">
        <v>1592</v>
      </c>
      <c r="G863" s="2" t="s">
        <v>2747</v>
      </c>
      <c r="H863" s="2" t="s">
        <v>1628</v>
      </c>
      <c r="I863" s="2" t="s">
        <v>2750</v>
      </c>
      <c r="K863" s="2">
        <v>0</v>
      </c>
      <c r="R863" s="2" t="s">
        <v>2751</v>
      </c>
    </row>
    <row r="864" spans="1:18" x14ac:dyDescent="0.25">
      <c r="A864" s="2">
        <v>862</v>
      </c>
      <c r="B864" s="2">
        <v>5</v>
      </c>
      <c r="C864" s="2" t="s">
        <v>968</v>
      </c>
      <c r="D864" s="2">
        <v>2.5</v>
      </c>
      <c r="E864" s="2" t="s">
        <v>35</v>
      </c>
      <c r="F864" s="2" t="s">
        <v>1592</v>
      </c>
      <c r="G864" s="2" t="s">
        <v>2752</v>
      </c>
      <c r="H864" s="2" t="s">
        <v>1632</v>
      </c>
      <c r="I864" s="2" t="s">
        <v>2753</v>
      </c>
      <c r="K864" s="2">
        <v>0</v>
      </c>
      <c r="R864" s="2" t="s">
        <v>2198</v>
      </c>
    </row>
    <row r="865" spans="1:18" ht="30" x14ac:dyDescent="0.25">
      <c r="A865" s="2">
        <v>863</v>
      </c>
      <c r="B865" s="2">
        <v>5</v>
      </c>
      <c r="C865" s="2" t="s">
        <v>969</v>
      </c>
      <c r="D865" s="2">
        <v>4</v>
      </c>
      <c r="E865" s="2" t="s">
        <v>1706</v>
      </c>
      <c r="F865" s="2" t="s">
        <v>1592</v>
      </c>
      <c r="G865" s="2" t="s">
        <v>1904</v>
      </c>
      <c r="H865" s="2" t="s">
        <v>1634</v>
      </c>
      <c r="I865" s="2" t="s">
        <v>2754</v>
      </c>
      <c r="K865" s="2">
        <v>0</v>
      </c>
      <c r="R865" s="2" t="s">
        <v>2755</v>
      </c>
    </row>
    <row r="866" spans="1:18" ht="30" x14ac:dyDescent="0.25">
      <c r="A866" s="2">
        <v>864</v>
      </c>
      <c r="B866" s="2">
        <v>5</v>
      </c>
      <c r="C866" s="2" t="s">
        <v>970</v>
      </c>
      <c r="D866" s="2">
        <v>10</v>
      </c>
      <c r="E866" s="2" t="s">
        <v>1706</v>
      </c>
      <c r="F866" s="2" t="s">
        <v>1592</v>
      </c>
      <c r="G866" s="2" t="s">
        <v>1904</v>
      </c>
      <c r="H866" s="2" t="s">
        <v>1637</v>
      </c>
      <c r="I866" s="2" t="s">
        <v>2756</v>
      </c>
      <c r="K866" s="2">
        <v>0</v>
      </c>
      <c r="R866" s="2" t="s">
        <v>2757</v>
      </c>
    </row>
    <row r="867" spans="1:18" ht="30" x14ac:dyDescent="0.25">
      <c r="A867" s="2">
        <v>865</v>
      </c>
      <c r="B867" s="2">
        <v>5</v>
      </c>
      <c r="C867" s="2" t="s">
        <v>971</v>
      </c>
      <c r="D867" s="2">
        <v>376</v>
      </c>
      <c r="E867" s="2" t="s">
        <v>35</v>
      </c>
      <c r="F867" s="2" t="s">
        <v>1592</v>
      </c>
      <c r="G867" s="2" t="s">
        <v>2758</v>
      </c>
      <c r="H867" s="2" t="s">
        <v>1641</v>
      </c>
      <c r="I867" s="2" t="s">
        <v>2759</v>
      </c>
      <c r="K867" s="2">
        <v>0</v>
      </c>
      <c r="R867" s="2" t="s">
        <v>2760</v>
      </c>
    </row>
    <row r="868" spans="1:18" ht="30" x14ac:dyDescent="0.25">
      <c r="A868" s="2">
        <v>866</v>
      </c>
      <c r="B868" s="2">
        <v>5</v>
      </c>
      <c r="C868" s="2" t="s">
        <v>972</v>
      </c>
      <c r="D868" s="2">
        <v>100</v>
      </c>
      <c r="E868" s="2" t="s">
        <v>35</v>
      </c>
      <c r="F868" s="2" t="s">
        <v>1603</v>
      </c>
      <c r="G868" s="2" t="s">
        <v>2761</v>
      </c>
      <c r="H868" s="2" t="s">
        <v>1643</v>
      </c>
      <c r="I868" s="2" t="s">
        <v>2273</v>
      </c>
      <c r="K868" s="2">
        <v>0</v>
      </c>
      <c r="R868" s="2" t="s">
        <v>2274</v>
      </c>
    </row>
    <row r="869" spans="1:18" ht="30" x14ac:dyDescent="0.25">
      <c r="A869" s="2">
        <v>867</v>
      </c>
      <c r="B869" s="2">
        <v>5</v>
      </c>
      <c r="C869" s="2" t="s">
        <v>973</v>
      </c>
      <c r="D869" s="2">
        <v>150</v>
      </c>
      <c r="E869" s="2" t="s">
        <v>35</v>
      </c>
      <c r="F869" s="2" t="s">
        <v>1603</v>
      </c>
      <c r="G869" s="2" t="s">
        <v>2761</v>
      </c>
      <c r="H869" s="2" t="s">
        <v>1646</v>
      </c>
      <c r="I869" s="2" t="s">
        <v>2762</v>
      </c>
      <c r="K869" s="2">
        <v>0</v>
      </c>
      <c r="R869" s="2" t="s">
        <v>2265</v>
      </c>
    </row>
    <row r="870" spans="1:18" ht="90" x14ac:dyDescent="0.25">
      <c r="A870" s="2">
        <v>868</v>
      </c>
      <c r="B870" s="2">
        <v>5</v>
      </c>
      <c r="C870" s="2" t="s">
        <v>974</v>
      </c>
      <c r="D870" s="2">
        <v>1000</v>
      </c>
      <c r="E870" s="2" t="s">
        <v>2763</v>
      </c>
      <c r="F870" s="2" t="s">
        <v>1666</v>
      </c>
      <c r="G870" s="2" t="s">
        <v>2764</v>
      </c>
      <c r="H870" s="2" t="s">
        <v>1649</v>
      </c>
      <c r="I870" s="2" t="s">
        <v>2765</v>
      </c>
      <c r="K870" s="2">
        <v>0</v>
      </c>
      <c r="R870" s="2" t="s">
        <v>2766</v>
      </c>
    </row>
    <row r="871" spans="1:18" ht="30" x14ac:dyDescent="0.25">
      <c r="A871" s="2">
        <v>869</v>
      </c>
      <c r="B871" s="2">
        <v>5</v>
      </c>
      <c r="C871" s="2" t="s">
        <v>975</v>
      </c>
      <c r="D871" s="2">
        <v>50</v>
      </c>
      <c r="E871" s="2" t="s">
        <v>35</v>
      </c>
      <c r="F871" s="2" t="s">
        <v>1592</v>
      </c>
      <c r="G871" s="2" t="s">
        <v>2767</v>
      </c>
      <c r="H871" s="2" t="s">
        <v>1653</v>
      </c>
      <c r="I871" s="2" t="s">
        <v>1852</v>
      </c>
      <c r="K871" s="2">
        <v>0</v>
      </c>
      <c r="R871" s="2" t="s">
        <v>1853</v>
      </c>
    </row>
    <row r="872" spans="1:18" ht="45" x14ac:dyDescent="0.25">
      <c r="A872" s="2">
        <v>870</v>
      </c>
      <c r="B872" s="2">
        <v>5</v>
      </c>
      <c r="C872" s="2" t="s">
        <v>976</v>
      </c>
      <c r="D872" s="2">
        <v>200</v>
      </c>
      <c r="E872" s="2" t="s">
        <v>35</v>
      </c>
      <c r="F872" s="2" t="s">
        <v>1592</v>
      </c>
      <c r="G872" s="2" t="s">
        <v>2768</v>
      </c>
      <c r="H872" s="2" t="s">
        <v>1656</v>
      </c>
      <c r="I872" s="2" t="s">
        <v>1684</v>
      </c>
      <c r="K872" s="2">
        <v>0</v>
      </c>
      <c r="R872" s="2" t="s">
        <v>1762</v>
      </c>
    </row>
    <row r="873" spans="1:18" ht="45" x14ac:dyDescent="0.25">
      <c r="A873" s="2">
        <v>871</v>
      </c>
      <c r="B873" s="2">
        <v>5</v>
      </c>
      <c r="C873" s="2" t="s">
        <v>977</v>
      </c>
      <c r="D873" s="2">
        <v>10</v>
      </c>
      <c r="E873" s="2" t="s">
        <v>35</v>
      </c>
      <c r="F873" s="2" t="s">
        <v>1598</v>
      </c>
      <c r="G873" s="2" t="s">
        <v>2769</v>
      </c>
      <c r="H873" s="2" t="s">
        <v>1660</v>
      </c>
      <c r="I873" s="2" t="s">
        <v>1687</v>
      </c>
      <c r="K873" s="2">
        <v>0</v>
      </c>
      <c r="R873" s="2" t="s">
        <v>70</v>
      </c>
    </row>
    <row r="874" spans="1:18" ht="45" x14ac:dyDescent="0.25">
      <c r="A874" s="2">
        <v>872</v>
      </c>
      <c r="B874" s="2">
        <v>5</v>
      </c>
      <c r="C874" s="2" t="s">
        <v>978</v>
      </c>
      <c r="D874" s="2">
        <v>150</v>
      </c>
      <c r="E874" s="2" t="s">
        <v>35</v>
      </c>
      <c r="F874" s="2" t="s">
        <v>1666</v>
      </c>
      <c r="G874" s="2" t="s">
        <v>2770</v>
      </c>
      <c r="H874" s="2" t="s">
        <v>1663</v>
      </c>
      <c r="I874" s="2" t="s">
        <v>1767</v>
      </c>
      <c r="K874" s="2">
        <v>0</v>
      </c>
      <c r="R874" s="2" t="s">
        <v>90</v>
      </c>
    </row>
    <row r="875" spans="1:18" ht="30" x14ac:dyDescent="0.25">
      <c r="A875" s="2">
        <v>873</v>
      </c>
      <c r="B875" s="2">
        <v>5</v>
      </c>
      <c r="C875" s="2" t="s">
        <v>979</v>
      </c>
      <c r="D875" s="2">
        <v>62.5</v>
      </c>
      <c r="E875" s="2" t="s">
        <v>35</v>
      </c>
      <c r="F875" s="2" t="s">
        <v>1592</v>
      </c>
      <c r="G875" s="2" t="s">
        <v>2078</v>
      </c>
      <c r="H875" s="2" t="s">
        <v>1668</v>
      </c>
      <c r="I875" s="2" t="s">
        <v>1793</v>
      </c>
      <c r="K875" s="2">
        <v>0</v>
      </c>
      <c r="R875" s="2" t="s">
        <v>70</v>
      </c>
    </row>
    <row r="876" spans="1:18" ht="30" x14ac:dyDescent="0.25">
      <c r="A876" s="2">
        <v>874</v>
      </c>
      <c r="B876" s="2">
        <v>5</v>
      </c>
      <c r="C876" s="2" t="s">
        <v>980</v>
      </c>
      <c r="D876" s="2">
        <v>1</v>
      </c>
      <c r="E876" s="2" t="s">
        <v>35</v>
      </c>
      <c r="F876" s="2" t="s">
        <v>1592</v>
      </c>
      <c r="G876" s="2" t="s">
        <v>2771</v>
      </c>
      <c r="H876" s="2" t="s">
        <v>1670</v>
      </c>
      <c r="I876" s="2" t="s">
        <v>1954</v>
      </c>
      <c r="K876" s="2">
        <v>0</v>
      </c>
      <c r="R876" s="2" t="s">
        <v>1860</v>
      </c>
    </row>
    <row r="877" spans="1:18" ht="30" x14ac:dyDescent="0.25">
      <c r="A877" s="2">
        <v>875</v>
      </c>
      <c r="B877" s="2">
        <v>5</v>
      </c>
      <c r="C877" s="2" t="s">
        <v>981</v>
      </c>
      <c r="D877" s="2">
        <v>3</v>
      </c>
      <c r="E877" s="2" t="s">
        <v>35</v>
      </c>
      <c r="F877" s="2" t="s">
        <v>1592</v>
      </c>
      <c r="G877" s="2" t="s">
        <v>2771</v>
      </c>
      <c r="H877" s="2" t="s">
        <v>1672</v>
      </c>
      <c r="I877" s="2" t="s">
        <v>1717</v>
      </c>
      <c r="K877" s="2">
        <v>0</v>
      </c>
      <c r="R877" s="2" t="s">
        <v>1858</v>
      </c>
    </row>
    <row r="878" spans="1:18" ht="45" x14ac:dyDescent="0.25">
      <c r="A878" s="2">
        <v>876</v>
      </c>
      <c r="B878" s="2">
        <v>5</v>
      </c>
      <c r="C878" s="2" t="s">
        <v>982</v>
      </c>
      <c r="D878" s="2">
        <v>2</v>
      </c>
      <c r="E878" s="2" t="s">
        <v>35</v>
      </c>
      <c r="F878" s="2" t="s">
        <v>1592</v>
      </c>
      <c r="G878" s="2" t="s">
        <v>2771</v>
      </c>
      <c r="K878" s="2">
        <v>0</v>
      </c>
      <c r="R878" s="2" t="s">
        <v>1594</v>
      </c>
    </row>
    <row r="879" spans="1:18" ht="45" x14ac:dyDescent="0.25">
      <c r="A879" s="2">
        <v>877</v>
      </c>
      <c r="B879" s="2">
        <v>5</v>
      </c>
      <c r="C879" s="2" t="s">
        <v>983</v>
      </c>
      <c r="D879" s="2">
        <v>10</v>
      </c>
      <c r="E879" s="2" t="s">
        <v>35</v>
      </c>
      <c r="F879" s="2" t="s">
        <v>1675</v>
      </c>
      <c r="G879" s="2" t="s">
        <v>2772</v>
      </c>
      <c r="H879" s="2" t="s">
        <v>1595</v>
      </c>
      <c r="I879" s="2" t="s">
        <v>1798</v>
      </c>
      <c r="K879" s="2">
        <v>0</v>
      </c>
      <c r="R879" s="2" t="s">
        <v>2059</v>
      </c>
    </row>
    <row r="880" spans="1:18" ht="45" x14ac:dyDescent="0.25">
      <c r="A880" s="2">
        <v>878</v>
      </c>
      <c r="B880" s="2">
        <v>5</v>
      </c>
      <c r="C880" s="2" t="s">
        <v>984</v>
      </c>
      <c r="D880" s="2">
        <v>20</v>
      </c>
      <c r="E880" s="2" t="s">
        <v>35</v>
      </c>
      <c r="F880" s="2" t="s">
        <v>1675</v>
      </c>
      <c r="G880" s="2" t="s">
        <v>2772</v>
      </c>
      <c r="H880" s="2" t="s">
        <v>1600</v>
      </c>
      <c r="I880" s="2" t="s">
        <v>2178</v>
      </c>
      <c r="K880" s="2">
        <v>0</v>
      </c>
      <c r="R880" s="2" t="s">
        <v>2773</v>
      </c>
    </row>
    <row r="881" spans="1:18" ht="30" x14ac:dyDescent="0.25">
      <c r="A881" s="2">
        <v>879</v>
      </c>
      <c r="B881" s="2">
        <v>5</v>
      </c>
      <c r="C881" s="2" t="s">
        <v>985</v>
      </c>
      <c r="D881" s="2">
        <v>50</v>
      </c>
      <c r="E881" s="2" t="s">
        <v>35</v>
      </c>
      <c r="F881" s="2" t="s">
        <v>1592</v>
      </c>
      <c r="G881" s="2" t="s">
        <v>2774</v>
      </c>
      <c r="H881" s="2" t="s">
        <v>1604</v>
      </c>
      <c r="I881" s="2" t="s">
        <v>1801</v>
      </c>
      <c r="K881" s="2">
        <v>0</v>
      </c>
      <c r="R881" s="2" t="s">
        <v>2000</v>
      </c>
    </row>
    <row r="882" spans="1:18" ht="30" x14ac:dyDescent="0.25">
      <c r="A882" s="2">
        <v>880</v>
      </c>
      <c r="B882" s="2">
        <v>5</v>
      </c>
      <c r="C882" s="2" t="s">
        <v>986</v>
      </c>
      <c r="D882" s="2">
        <v>150</v>
      </c>
      <c r="E882" s="2" t="s">
        <v>35</v>
      </c>
      <c r="F882" s="2" t="s">
        <v>1592</v>
      </c>
      <c r="G882" s="2" t="s">
        <v>2774</v>
      </c>
      <c r="H882" s="2" t="s">
        <v>1608</v>
      </c>
      <c r="I882" s="2" t="s">
        <v>2092</v>
      </c>
      <c r="K882" s="2">
        <v>0</v>
      </c>
      <c r="R882" s="2" t="s">
        <v>2775</v>
      </c>
    </row>
    <row r="883" spans="1:18" ht="45" x14ac:dyDescent="0.25">
      <c r="A883" s="2">
        <v>881</v>
      </c>
      <c r="B883" s="2">
        <v>5</v>
      </c>
      <c r="C883" s="2" t="s">
        <v>987</v>
      </c>
      <c r="D883" s="2">
        <v>100</v>
      </c>
      <c r="E883" s="2" t="s">
        <v>35</v>
      </c>
      <c r="F883" s="2" t="s">
        <v>1603</v>
      </c>
      <c r="G883" s="2" t="s">
        <v>2776</v>
      </c>
      <c r="H883" s="2" t="s">
        <v>1612</v>
      </c>
      <c r="I883" s="2" t="s">
        <v>2102</v>
      </c>
      <c r="K883" s="2">
        <v>0</v>
      </c>
      <c r="R883" s="2" t="s">
        <v>2103</v>
      </c>
    </row>
    <row r="884" spans="1:18" ht="45" x14ac:dyDescent="0.25">
      <c r="A884" s="2">
        <v>882</v>
      </c>
      <c r="B884" s="2">
        <v>5</v>
      </c>
      <c r="C884" s="2" t="s">
        <v>988</v>
      </c>
      <c r="D884" s="2">
        <v>400</v>
      </c>
      <c r="E884" s="2" t="s">
        <v>35</v>
      </c>
      <c r="F884" s="2" t="s">
        <v>1592</v>
      </c>
      <c r="G884" s="2" t="s">
        <v>2776</v>
      </c>
      <c r="H884" s="2" t="s">
        <v>1615</v>
      </c>
      <c r="I884" s="2" t="s">
        <v>1620</v>
      </c>
      <c r="K884" s="2">
        <v>0</v>
      </c>
      <c r="R884" s="2" t="s">
        <v>1998</v>
      </c>
    </row>
    <row r="885" spans="1:18" ht="45" x14ac:dyDescent="0.25">
      <c r="A885" s="2">
        <v>883</v>
      </c>
      <c r="B885" s="2">
        <v>5</v>
      </c>
      <c r="C885" s="2" t="s">
        <v>989</v>
      </c>
      <c r="D885" s="2">
        <v>600</v>
      </c>
      <c r="E885" s="2" t="s">
        <v>35</v>
      </c>
      <c r="F885" s="2" t="s">
        <v>1592</v>
      </c>
      <c r="G885" s="2" t="s">
        <v>2776</v>
      </c>
      <c r="H885" s="2" t="s">
        <v>1619</v>
      </c>
      <c r="I885" s="2" t="s">
        <v>2777</v>
      </c>
      <c r="K885" s="2">
        <v>0</v>
      </c>
      <c r="R885" s="2" t="s">
        <v>2778</v>
      </c>
    </row>
    <row r="886" spans="1:18" ht="30" x14ac:dyDescent="0.25">
      <c r="A886" s="2">
        <v>884</v>
      </c>
      <c r="B886" s="2">
        <v>5</v>
      </c>
      <c r="C886" s="2" t="s">
        <v>990</v>
      </c>
      <c r="D886" s="2">
        <v>20</v>
      </c>
      <c r="E886" s="2" t="s">
        <v>35</v>
      </c>
      <c r="F886" s="2" t="s">
        <v>1592</v>
      </c>
      <c r="G886" s="2" t="s">
        <v>1773</v>
      </c>
      <c r="H886" s="2" t="s">
        <v>1622</v>
      </c>
      <c r="I886" s="2" t="s">
        <v>2122</v>
      </c>
      <c r="K886" s="2">
        <v>0</v>
      </c>
      <c r="R886" s="2" t="s">
        <v>2779</v>
      </c>
    </row>
    <row r="887" spans="1:18" ht="30" x14ac:dyDescent="0.25">
      <c r="A887" s="2">
        <v>885</v>
      </c>
      <c r="B887" s="2">
        <v>5</v>
      </c>
      <c r="C887" s="2" t="s">
        <v>991</v>
      </c>
      <c r="D887" s="2">
        <v>50</v>
      </c>
      <c r="E887" s="2" t="s">
        <v>35</v>
      </c>
      <c r="F887" s="2" t="s">
        <v>1592</v>
      </c>
      <c r="G887" s="2" t="s">
        <v>1773</v>
      </c>
      <c r="H887" s="2" t="s">
        <v>1625</v>
      </c>
      <c r="I887" s="2" t="s">
        <v>1751</v>
      </c>
      <c r="K887" s="2">
        <v>0</v>
      </c>
      <c r="R887" s="2" t="s">
        <v>2049</v>
      </c>
    </row>
    <row r="888" spans="1:18" ht="45" x14ac:dyDescent="0.25">
      <c r="A888" s="2">
        <v>886</v>
      </c>
      <c r="B888" s="2">
        <v>5</v>
      </c>
      <c r="C888" s="2" t="s">
        <v>992</v>
      </c>
      <c r="D888" s="2">
        <v>500</v>
      </c>
      <c r="E888" s="2" t="s">
        <v>35</v>
      </c>
      <c r="F888" s="2" t="s">
        <v>1603</v>
      </c>
      <c r="G888" s="2" t="s">
        <v>2246</v>
      </c>
      <c r="H888" s="2" t="s">
        <v>1628</v>
      </c>
      <c r="I888" s="2" t="s">
        <v>2054</v>
      </c>
      <c r="K888" s="2">
        <v>0</v>
      </c>
      <c r="R888" s="2" t="s">
        <v>2780</v>
      </c>
    </row>
    <row r="889" spans="1:18" ht="45" x14ac:dyDescent="0.25">
      <c r="A889" s="2">
        <v>887</v>
      </c>
      <c r="B889" s="2">
        <v>5</v>
      </c>
      <c r="C889" s="2" t="s">
        <v>993</v>
      </c>
      <c r="D889" s="2">
        <v>1000</v>
      </c>
      <c r="E889" s="2" t="s">
        <v>35</v>
      </c>
      <c r="F889" s="2" t="s">
        <v>1603</v>
      </c>
      <c r="G889" s="2" t="s">
        <v>2246</v>
      </c>
      <c r="H889" s="2" t="s">
        <v>1632</v>
      </c>
      <c r="I889" s="2" t="s">
        <v>2781</v>
      </c>
      <c r="K889" s="2">
        <v>0</v>
      </c>
      <c r="R889" s="2" t="s">
        <v>2782</v>
      </c>
    </row>
    <row r="890" spans="1:18" ht="45" x14ac:dyDescent="0.25">
      <c r="A890" s="2">
        <v>888</v>
      </c>
      <c r="B890" s="2">
        <v>5</v>
      </c>
      <c r="C890" s="2" t="s">
        <v>994</v>
      </c>
      <c r="D890" s="2">
        <v>1</v>
      </c>
      <c r="E890" s="2" t="s">
        <v>1706</v>
      </c>
      <c r="F890" s="2" t="s">
        <v>1592</v>
      </c>
      <c r="G890" s="2" t="s">
        <v>2783</v>
      </c>
      <c r="H890" s="2" t="s">
        <v>1634</v>
      </c>
      <c r="I890" s="2" t="s">
        <v>2784</v>
      </c>
      <c r="K890" s="2">
        <v>0</v>
      </c>
      <c r="R890" s="2" t="s">
        <v>2785</v>
      </c>
    </row>
    <row r="891" spans="1:18" ht="45" x14ac:dyDescent="0.25">
      <c r="A891" s="2">
        <v>889</v>
      </c>
      <c r="B891" s="2">
        <v>5</v>
      </c>
      <c r="C891" s="2" t="s">
        <v>995</v>
      </c>
      <c r="D891" s="2">
        <v>500</v>
      </c>
      <c r="E891" s="2" t="s">
        <v>35</v>
      </c>
      <c r="F891" s="2" t="s">
        <v>1592</v>
      </c>
      <c r="G891" s="2" t="s">
        <v>2783</v>
      </c>
      <c r="H891" s="2" t="s">
        <v>1637</v>
      </c>
      <c r="I891" s="2" t="s">
        <v>1982</v>
      </c>
      <c r="K891" s="2">
        <v>0</v>
      </c>
      <c r="R891" s="2" t="s">
        <v>2113</v>
      </c>
    </row>
    <row r="892" spans="1:18" ht="45" x14ac:dyDescent="0.25">
      <c r="A892" s="2">
        <v>890</v>
      </c>
      <c r="B892" s="2">
        <v>5</v>
      </c>
      <c r="C892" s="2" t="s">
        <v>996</v>
      </c>
      <c r="D892" s="2">
        <v>10</v>
      </c>
      <c r="E892" s="2" t="s">
        <v>35</v>
      </c>
      <c r="F892" s="2" t="s">
        <v>1905</v>
      </c>
      <c r="G892" s="2" t="s">
        <v>2783</v>
      </c>
      <c r="H892" s="2" t="s">
        <v>1641</v>
      </c>
      <c r="I892" s="2" t="s">
        <v>1806</v>
      </c>
      <c r="K892" s="2">
        <v>0</v>
      </c>
      <c r="R892" s="2" t="s">
        <v>1955</v>
      </c>
    </row>
    <row r="893" spans="1:18" ht="45" x14ac:dyDescent="0.25">
      <c r="A893" s="2">
        <v>891</v>
      </c>
      <c r="B893" s="2">
        <v>5</v>
      </c>
      <c r="C893" s="2" t="s">
        <v>997</v>
      </c>
      <c r="D893" s="2">
        <v>66.7</v>
      </c>
      <c r="E893" s="2" t="s">
        <v>35</v>
      </c>
      <c r="F893" s="2" t="s">
        <v>1905</v>
      </c>
      <c r="G893" s="2" t="s">
        <v>2783</v>
      </c>
      <c r="H893" s="2" t="s">
        <v>1643</v>
      </c>
      <c r="I893" s="2" t="s">
        <v>2786</v>
      </c>
      <c r="K893" s="2">
        <v>0</v>
      </c>
      <c r="R893" s="2" t="s">
        <v>2220</v>
      </c>
    </row>
    <row r="894" spans="1:18" ht="45" x14ac:dyDescent="0.25">
      <c r="A894" s="2">
        <v>892</v>
      </c>
      <c r="B894" s="2">
        <v>5</v>
      </c>
      <c r="C894" s="2" t="s">
        <v>998</v>
      </c>
      <c r="D894" s="2">
        <v>250</v>
      </c>
      <c r="E894" s="2" t="s">
        <v>35</v>
      </c>
      <c r="F894" s="2" t="s">
        <v>1592</v>
      </c>
      <c r="G894" s="2" t="s">
        <v>2783</v>
      </c>
      <c r="H894" s="2" t="s">
        <v>1646</v>
      </c>
      <c r="I894" s="2" t="s">
        <v>1728</v>
      </c>
      <c r="K894" s="2">
        <v>0</v>
      </c>
      <c r="R894" s="2" t="s">
        <v>2787</v>
      </c>
    </row>
    <row r="895" spans="1:18" ht="45" x14ac:dyDescent="0.25">
      <c r="A895" s="2">
        <v>893</v>
      </c>
      <c r="B895" s="2">
        <v>5</v>
      </c>
      <c r="C895" s="2" t="s">
        <v>999</v>
      </c>
      <c r="D895" s="2">
        <v>400</v>
      </c>
      <c r="E895" s="2" t="s">
        <v>35</v>
      </c>
      <c r="F895" s="2" t="s">
        <v>1592</v>
      </c>
      <c r="G895" s="2" t="s">
        <v>2783</v>
      </c>
      <c r="H895" s="2" t="s">
        <v>1649</v>
      </c>
      <c r="I895" s="2" t="s">
        <v>2788</v>
      </c>
      <c r="K895" s="2">
        <v>0</v>
      </c>
      <c r="R895" s="2" t="s">
        <v>2789</v>
      </c>
    </row>
    <row r="896" spans="1:18" ht="45" x14ac:dyDescent="0.25">
      <c r="A896" s="2">
        <v>894</v>
      </c>
      <c r="B896" s="2">
        <v>5</v>
      </c>
      <c r="C896" s="2" t="s">
        <v>1000</v>
      </c>
      <c r="D896" s="2">
        <v>500</v>
      </c>
      <c r="E896" s="2" t="s">
        <v>35</v>
      </c>
      <c r="F896" s="2" t="s">
        <v>1592</v>
      </c>
      <c r="G896" s="2" t="s">
        <v>2783</v>
      </c>
      <c r="H896" s="2" t="s">
        <v>1653</v>
      </c>
      <c r="I896" s="2" t="s">
        <v>2048</v>
      </c>
      <c r="K896" s="2">
        <v>0</v>
      </c>
      <c r="R896" s="2" t="s">
        <v>2790</v>
      </c>
    </row>
    <row r="897" spans="1:18" ht="45" x14ac:dyDescent="0.25">
      <c r="A897" s="2">
        <v>895</v>
      </c>
      <c r="B897" s="2">
        <v>5</v>
      </c>
      <c r="C897" s="2" t="s">
        <v>1001</v>
      </c>
      <c r="D897" s="2">
        <v>1</v>
      </c>
      <c r="E897" s="2" t="s">
        <v>1706</v>
      </c>
      <c r="F897" s="2" t="s">
        <v>1905</v>
      </c>
      <c r="G897" s="2" t="s">
        <v>2783</v>
      </c>
      <c r="H897" s="2" t="s">
        <v>1656</v>
      </c>
      <c r="I897" s="2" t="s">
        <v>2791</v>
      </c>
      <c r="K897" s="2">
        <v>0</v>
      </c>
      <c r="R897" s="2" t="s">
        <v>2685</v>
      </c>
    </row>
    <row r="898" spans="1:18" ht="45" x14ac:dyDescent="0.25">
      <c r="A898" s="2">
        <v>896</v>
      </c>
      <c r="B898" s="2">
        <v>5</v>
      </c>
      <c r="C898" s="2" t="s">
        <v>1002</v>
      </c>
      <c r="D898" s="2">
        <v>1.2</v>
      </c>
      <c r="E898" s="2" t="s">
        <v>1706</v>
      </c>
      <c r="F898" s="2" t="s">
        <v>1592</v>
      </c>
      <c r="G898" s="2" t="s">
        <v>2783</v>
      </c>
      <c r="H898" s="2" t="s">
        <v>1660</v>
      </c>
      <c r="I898" s="2" t="s">
        <v>2792</v>
      </c>
      <c r="K898" s="2">
        <v>0</v>
      </c>
      <c r="R898" s="2" t="s">
        <v>2793</v>
      </c>
    </row>
    <row r="899" spans="1:18" ht="45" x14ac:dyDescent="0.25">
      <c r="A899" s="2">
        <v>897</v>
      </c>
      <c r="B899" s="2">
        <v>5</v>
      </c>
      <c r="C899" s="2" t="s">
        <v>1003</v>
      </c>
      <c r="D899" s="2">
        <v>250</v>
      </c>
      <c r="E899" s="2" t="s">
        <v>35</v>
      </c>
      <c r="F899" s="2" t="s">
        <v>1592</v>
      </c>
      <c r="G899" s="2" t="s">
        <v>2783</v>
      </c>
      <c r="H899" s="2" t="s">
        <v>1663</v>
      </c>
      <c r="I899" s="2" t="s">
        <v>2794</v>
      </c>
      <c r="K899" s="2">
        <v>0</v>
      </c>
      <c r="R899" s="2" t="s">
        <v>2132</v>
      </c>
    </row>
    <row r="900" spans="1:18" ht="45" x14ac:dyDescent="0.25">
      <c r="A900" s="2">
        <v>898</v>
      </c>
      <c r="B900" s="2">
        <v>5</v>
      </c>
      <c r="C900" s="2" t="s">
        <v>1004</v>
      </c>
      <c r="D900" s="2">
        <v>250</v>
      </c>
      <c r="E900" s="2" t="s">
        <v>35</v>
      </c>
      <c r="F900" s="2" t="s">
        <v>1905</v>
      </c>
      <c r="G900" s="2" t="s">
        <v>2783</v>
      </c>
      <c r="H900" s="2" t="s">
        <v>1668</v>
      </c>
      <c r="I900" s="2" t="s">
        <v>1769</v>
      </c>
      <c r="K900" s="2">
        <v>0</v>
      </c>
      <c r="R900" s="2" t="s">
        <v>1711</v>
      </c>
    </row>
    <row r="901" spans="1:18" ht="45" x14ac:dyDescent="0.25">
      <c r="A901" s="2">
        <v>899</v>
      </c>
      <c r="B901" s="2">
        <v>5</v>
      </c>
      <c r="C901" s="2" t="s">
        <v>1005</v>
      </c>
      <c r="D901" s="2">
        <v>500</v>
      </c>
      <c r="E901" s="2" t="s">
        <v>35</v>
      </c>
      <c r="F901" s="2" t="s">
        <v>1905</v>
      </c>
      <c r="G901" s="2" t="s">
        <v>2783</v>
      </c>
      <c r="H901" s="2" t="s">
        <v>1670</v>
      </c>
      <c r="I901" s="2" t="s">
        <v>2795</v>
      </c>
      <c r="K901" s="2">
        <v>0</v>
      </c>
      <c r="R901" s="2" t="s">
        <v>2443</v>
      </c>
    </row>
    <row r="902" spans="1:18" ht="30" x14ac:dyDescent="0.25">
      <c r="A902" s="2">
        <v>900</v>
      </c>
      <c r="B902" s="2">
        <v>5</v>
      </c>
      <c r="C902" s="2" t="s">
        <v>1006</v>
      </c>
      <c r="D902" s="2">
        <v>500</v>
      </c>
      <c r="E902" s="2" t="s">
        <v>35</v>
      </c>
      <c r="F902" s="2" t="s">
        <v>1592</v>
      </c>
      <c r="G902" s="2" t="s">
        <v>2796</v>
      </c>
      <c r="H902" s="2" t="s">
        <v>1672</v>
      </c>
      <c r="I902" s="2" t="s">
        <v>1747</v>
      </c>
      <c r="K902" s="2">
        <v>0</v>
      </c>
      <c r="R902" s="2" t="s">
        <v>2151</v>
      </c>
    </row>
    <row r="903" spans="1:18" ht="30" x14ac:dyDescent="0.25">
      <c r="A903" s="2">
        <v>901</v>
      </c>
      <c r="B903" s="2">
        <v>5</v>
      </c>
      <c r="C903" s="2" t="s">
        <v>1007</v>
      </c>
      <c r="D903" s="2">
        <v>850</v>
      </c>
      <c r="E903" s="2" t="s">
        <v>35</v>
      </c>
      <c r="F903" s="2" t="s">
        <v>1592</v>
      </c>
      <c r="G903" s="2" t="s">
        <v>2796</v>
      </c>
      <c r="K903" s="2">
        <v>0</v>
      </c>
      <c r="R903" s="2" t="s">
        <v>1594</v>
      </c>
    </row>
    <row r="904" spans="1:18" ht="30" x14ac:dyDescent="0.25">
      <c r="A904" s="2">
        <v>902</v>
      </c>
      <c r="B904" s="2">
        <v>5</v>
      </c>
      <c r="C904" s="2" t="s">
        <v>1008</v>
      </c>
      <c r="D904" s="2">
        <v>500</v>
      </c>
      <c r="E904" s="2" t="s">
        <v>35</v>
      </c>
      <c r="F904" s="2" t="s">
        <v>1592</v>
      </c>
      <c r="G904" s="2" t="s">
        <v>2796</v>
      </c>
      <c r="H904" s="2" t="s">
        <v>1595</v>
      </c>
      <c r="I904" s="2" t="s">
        <v>1605</v>
      </c>
      <c r="K904" s="2">
        <v>0</v>
      </c>
      <c r="R904" s="2" t="s">
        <v>2276</v>
      </c>
    </row>
    <row r="905" spans="1:18" x14ac:dyDescent="0.25">
      <c r="A905" s="2">
        <v>903</v>
      </c>
      <c r="B905" s="2">
        <v>5</v>
      </c>
      <c r="C905" s="2" t="s">
        <v>1009</v>
      </c>
      <c r="D905" s="2">
        <v>5</v>
      </c>
      <c r="E905" s="2" t="s">
        <v>35</v>
      </c>
      <c r="F905" s="2" t="s">
        <v>1592</v>
      </c>
      <c r="G905" s="2" t="s">
        <v>2263</v>
      </c>
      <c r="H905" s="2" t="s">
        <v>1600</v>
      </c>
      <c r="I905" s="2" t="s">
        <v>1717</v>
      </c>
      <c r="K905" s="2">
        <v>0</v>
      </c>
      <c r="R905" s="2" t="s">
        <v>1610</v>
      </c>
    </row>
    <row r="906" spans="1:18" ht="30" x14ac:dyDescent="0.25">
      <c r="A906" s="2">
        <v>904</v>
      </c>
      <c r="B906" s="2">
        <v>5</v>
      </c>
      <c r="C906" s="2" t="s">
        <v>1010</v>
      </c>
      <c r="D906" s="2">
        <v>5</v>
      </c>
      <c r="E906" s="2" t="s">
        <v>35</v>
      </c>
      <c r="F906" s="2" t="s">
        <v>1666</v>
      </c>
      <c r="G906" s="2" t="s">
        <v>2263</v>
      </c>
      <c r="H906" s="2" t="s">
        <v>1604</v>
      </c>
      <c r="I906" s="2" t="s">
        <v>1961</v>
      </c>
      <c r="K906" s="2">
        <v>0</v>
      </c>
      <c r="R906" s="2" t="s">
        <v>1688</v>
      </c>
    </row>
    <row r="907" spans="1:18" ht="30" x14ac:dyDescent="0.25">
      <c r="A907" s="2">
        <v>905</v>
      </c>
      <c r="B907" s="2">
        <v>5</v>
      </c>
      <c r="C907" s="2" t="s">
        <v>1011</v>
      </c>
      <c r="D907" s="2">
        <v>10</v>
      </c>
      <c r="E907" s="2" t="s">
        <v>35</v>
      </c>
      <c r="F907" s="2" t="s">
        <v>1666</v>
      </c>
      <c r="G907" s="2" t="s">
        <v>2263</v>
      </c>
      <c r="H907" s="2" t="s">
        <v>1608</v>
      </c>
      <c r="I907" s="2" t="s">
        <v>2062</v>
      </c>
      <c r="K907" s="2">
        <v>0</v>
      </c>
      <c r="R907" s="2" t="s">
        <v>2120</v>
      </c>
    </row>
    <row r="908" spans="1:18" x14ac:dyDescent="0.25">
      <c r="A908" s="2">
        <v>906</v>
      </c>
      <c r="B908" s="2">
        <v>5</v>
      </c>
      <c r="C908" s="2" t="s">
        <v>1012</v>
      </c>
      <c r="D908" s="2">
        <v>2.5</v>
      </c>
      <c r="E908" s="2" t="s">
        <v>35</v>
      </c>
      <c r="F908" s="2" t="s">
        <v>1592</v>
      </c>
      <c r="G908" s="2" t="s">
        <v>2263</v>
      </c>
      <c r="H908" s="2" t="s">
        <v>1612</v>
      </c>
      <c r="I908" s="2" t="s">
        <v>1717</v>
      </c>
      <c r="K908" s="2">
        <v>0</v>
      </c>
      <c r="R908" s="2" t="s">
        <v>2064</v>
      </c>
    </row>
    <row r="909" spans="1:18" x14ac:dyDescent="0.25">
      <c r="A909" s="2">
        <v>907</v>
      </c>
      <c r="B909" s="2">
        <v>5</v>
      </c>
      <c r="C909" s="2" t="s">
        <v>1013</v>
      </c>
      <c r="D909" s="2">
        <v>20</v>
      </c>
      <c r="E909" s="2" t="s">
        <v>35</v>
      </c>
      <c r="F909" s="2" t="s">
        <v>1592</v>
      </c>
      <c r="G909" s="2" t="s">
        <v>2263</v>
      </c>
      <c r="H909" s="2" t="s">
        <v>1615</v>
      </c>
      <c r="I909" s="2" t="s">
        <v>1689</v>
      </c>
      <c r="K909" s="2">
        <v>0</v>
      </c>
      <c r="R909" s="2" t="s">
        <v>1690</v>
      </c>
    </row>
    <row r="910" spans="1:18" ht="30" x14ac:dyDescent="0.25">
      <c r="A910" s="2">
        <v>908</v>
      </c>
      <c r="B910" s="2">
        <v>5</v>
      </c>
      <c r="C910" s="2" t="s">
        <v>1014</v>
      </c>
      <c r="D910" s="2">
        <v>2.5</v>
      </c>
      <c r="E910" s="2" t="s">
        <v>35</v>
      </c>
      <c r="F910" s="2" t="s">
        <v>1592</v>
      </c>
      <c r="G910" s="2" t="s">
        <v>1599</v>
      </c>
      <c r="H910" s="2" t="s">
        <v>1619</v>
      </c>
      <c r="I910" s="2" t="s">
        <v>1961</v>
      </c>
      <c r="K910" s="2">
        <v>0</v>
      </c>
      <c r="R910" s="2" t="s">
        <v>2104</v>
      </c>
    </row>
    <row r="911" spans="1:18" ht="30" x14ac:dyDescent="0.25">
      <c r="A911" s="2">
        <v>909</v>
      </c>
      <c r="B911" s="2">
        <v>5</v>
      </c>
      <c r="C911" s="2" t="s">
        <v>1015</v>
      </c>
      <c r="D911" s="2">
        <v>5</v>
      </c>
      <c r="E911" s="2" t="s">
        <v>35</v>
      </c>
      <c r="F911" s="2" t="s">
        <v>1592</v>
      </c>
      <c r="G911" s="2" t="s">
        <v>1599</v>
      </c>
      <c r="H911" s="2" t="s">
        <v>1622</v>
      </c>
      <c r="I911" s="2" t="s">
        <v>2259</v>
      </c>
      <c r="K911" s="2">
        <v>0</v>
      </c>
      <c r="R911" s="2" t="s">
        <v>2797</v>
      </c>
    </row>
    <row r="912" spans="1:18" ht="30" x14ac:dyDescent="0.25">
      <c r="A912" s="2">
        <v>910</v>
      </c>
      <c r="B912" s="2">
        <v>5</v>
      </c>
      <c r="C912" s="2" t="s">
        <v>1016</v>
      </c>
      <c r="D912" s="2">
        <v>5</v>
      </c>
      <c r="E912" s="2" t="s">
        <v>35</v>
      </c>
      <c r="F912" s="2" t="s">
        <v>1846</v>
      </c>
      <c r="G912" s="2" t="s">
        <v>2008</v>
      </c>
      <c r="H912" s="2" t="s">
        <v>1625</v>
      </c>
      <c r="I912" s="2" t="s">
        <v>2062</v>
      </c>
      <c r="K912" s="2">
        <v>0</v>
      </c>
      <c r="R912" s="2" t="s">
        <v>2357</v>
      </c>
    </row>
    <row r="913" spans="1:18" ht="45" x14ac:dyDescent="0.25">
      <c r="A913" s="2">
        <v>911</v>
      </c>
      <c r="B913" s="2">
        <v>5</v>
      </c>
      <c r="C913" s="2" t="s">
        <v>1017</v>
      </c>
      <c r="D913" s="2">
        <v>5</v>
      </c>
      <c r="E913" s="2" t="s">
        <v>35</v>
      </c>
      <c r="F913" s="2" t="s">
        <v>1592</v>
      </c>
      <c r="G913" s="2" t="s">
        <v>2798</v>
      </c>
      <c r="H913" s="2" t="s">
        <v>1628</v>
      </c>
      <c r="I913" s="2" t="s">
        <v>2753</v>
      </c>
      <c r="K913" s="2">
        <v>0</v>
      </c>
      <c r="R913" s="2" t="s">
        <v>2118</v>
      </c>
    </row>
    <row r="914" spans="1:18" ht="45" x14ac:dyDescent="0.25">
      <c r="A914" s="2">
        <v>912</v>
      </c>
      <c r="B914" s="2">
        <v>5</v>
      </c>
      <c r="C914" s="2" t="s">
        <v>1018</v>
      </c>
      <c r="D914" s="2">
        <v>10</v>
      </c>
      <c r="E914" s="2" t="s">
        <v>35</v>
      </c>
      <c r="F914" s="2" t="s">
        <v>1592</v>
      </c>
      <c r="G914" s="2" t="s">
        <v>2798</v>
      </c>
      <c r="H914" s="2" t="s">
        <v>1632</v>
      </c>
      <c r="I914" s="2" t="s">
        <v>2014</v>
      </c>
      <c r="K914" s="2">
        <v>0</v>
      </c>
      <c r="R914" s="2" t="s">
        <v>2730</v>
      </c>
    </row>
    <row r="915" spans="1:18" ht="45" x14ac:dyDescent="0.25">
      <c r="A915" s="2">
        <v>913</v>
      </c>
      <c r="B915" s="2">
        <v>5</v>
      </c>
      <c r="C915" s="2" t="s">
        <v>1019</v>
      </c>
      <c r="D915" s="2">
        <v>20</v>
      </c>
      <c r="E915" s="2" t="s">
        <v>35</v>
      </c>
      <c r="F915" s="2" t="s">
        <v>1592</v>
      </c>
      <c r="G915" s="2" t="s">
        <v>2798</v>
      </c>
      <c r="H915" s="2" t="s">
        <v>1634</v>
      </c>
      <c r="I915" s="2" t="s">
        <v>1738</v>
      </c>
      <c r="K915" s="2">
        <v>0</v>
      </c>
      <c r="R915" s="2" t="s">
        <v>2799</v>
      </c>
    </row>
    <row r="916" spans="1:18" ht="45" x14ac:dyDescent="0.25">
      <c r="A916" s="2">
        <v>914</v>
      </c>
      <c r="B916" s="2">
        <v>5</v>
      </c>
      <c r="C916" s="2" t="s">
        <v>1020</v>
      </c>
      <c r="D916" s="2">
        <v>30</v>
      </c>
      <c r="E916" s="2" t="s">
        <v>35</v>
      </c>
      <c r="F916" s="2" t="s">
        <v>1592</v>
      </c>
      <c r="G916" s="2" t="s">
        <v>2798</v>
      </c>
      <c r="H916" s="2" t="s">
        <v>1637</v>
      </c>
      <c r="I916" s="2" t="s">
        <v>2218</v>
      </c>
      <c r="K916" s="2">
        <v>0</v>
      </c>
      <c r="R916" s="2" t="s">
        <v>2800</v>
      </c>
    </row>
    <row r="917" spans="1:18" ht="45" x14ac:dyDescent="0.25">
      <c r="A917" s="2">
        <v>915</v>
      </c>
      <c r="B917" s="2">
        <v>5</v>
      </c>
      <c r="C917" s="2" t="s">
        <v>1021</v>
      </c>
      <c r="D917" s="2">
        <v>40</v>
      </c>
      <c r="E917" s="2" t="s">
        <v>35</v>
      </c>
      <c r="F917" s="2" t="s">
        <v>1592</v>
      </c>
      <c r="G917" s="2" t="s">
        <v>2798</v>
      </c>
      <c r="H917" s="2" t="s">
        <v>1641</v>
      </c>
      <c r="I917" s="2" t="s">
        <v>1596</v>
      </c>
      <c r="K917" s="2">
        <v>0</v>
      </c>
      <c r="R917" s="2" t="s">
        <v>1821</v>
      </c>
    </row>
    <row r="918" spans="1:18" ht="45" x14ac:dyDescent="0.25">
      <c r="A918" s="2">
        <v>916</v>
      </c>
      <c r="B918" s="2">
        <v>5</v>
      </c>
      <c r="C918" s="2" t="s">
        <v>1022</v>
      </c>
      <c r="D918" s="2">
        <v>5</v>
      </c>
      <c r="E918" s="2" t="s">
        <v>35</v>
      </c>
      <c r="F918" s="2" t="s">
        <v>1592</v>
      </c>
      <c r="G918" s="2" t="s">
        <v>2798</v>
      </c>
      <c r="H918" s="2" t="s">
        <v>1643</v>
      </c>
      <c r="I918" s="2" t="s">
        <v>2131</v>
      </c>
      <c r="K918" s="2">
        <v>0</v>
      </c>
      <c r="R918" s="2" t="s">
        <v>1722</v>
      </c>
    </row>
    <row r="919" spans="1:18" ht="45" x14ac:dyDescent="0.25">
      <c r="A919" s="2">
        <v>917</v>
      </c>
      <c r="B919" s="2">
        <v>5</v>
      </c>
      <c r="C919" s="2" t="s">
        <v>1023</v>
      </c>
      <c r="D919" s="2">
        <v>10</v>
      </c>
      <c r="E919" s="2" t="s">
        <v>35</v>
      </c>
      <c r="F919" s="2" t="s">
        <v>1592</v>
      </c>
      <c r="G919" s="2" t="s">
        <v>2798</v>
      </c>
      <c r="H919" s="2" t="s">
        <v>1646</v>
      </c>
      <c r="I919" s="2" t="s">
        <v>2188</v>
      </c>
      <c r="K919" s="2">
        <v>0</v>
      </c>
      <c r="R919" s="2" t="s">
        <v>1983</v>
      </c>
    </row>
    <row r="920" spans="1:18" ht="45" x14ac:dyDescent="0.25">
      <c r="A920" s="2">
        <v>918</v>
      </c>
      <c r="B920" s="2">
        <v>5</v>
      </c>
      <c r="C920" s="2" t="s">
        <v>1024</v>
      </c>
      <c r="D920" s="2">
        <v>18</v>
      </c>
      <c r="E920" s="2" t="s">
        <v>35</v>
      </c>
      <c r="F920" s="2" t="s">
        <v>1592</v>
      </c>
      <c r="G920" s="2" t="s">
        <v>2798</v>
      </c>
      <c r="H920" s="2" t="s">
        <v>1649</v>
      </c>
      <c r="I920" s="2" t="s">
        <v>2801</v>
      </c>
      <c r="K920" s="2">
        <v>0</v>
      </c>
      <c r="R920" s="2" t="s">
        <v>1849</v>
      </c>
    </row>
    <row r="921" spans="1:18" ht="45" x14ac:dyDescent="0.25">
      <c r="A921" s="2">
        <v>919</v>
      </c>
      <c r="B921" s="2">
        <v>5</v>
      </c>
      <c r="C921" s="2" t="s">
        <v>1025</v>
      </c>
      <c r="D921" s="2">
        <v>27</v>
      </c>
      <c r="E921" s="2" t="s">
        <v>35</v>
      </c>
      <c r="F921" s="2" t="s">
        <v>1592</v>
      </c>
      <c r="G921" s="2" t="s">
        <v>2798</v>
      </c>
      <c r="H921" s="2" t="s">
        <v>1653</v>
      </c>
      <c r="I921" s="2" t="s">
        <v>2802</v>
      </c>
      <c r="K921" s="2">
        <v>0</v>
      </c>
      <c r="R921" s="2" t="s">
        <v>1772</v>
      </c>
    </row>
    <row r="922" spans="1:18" ht="45" x14ac:dyDescent="0.25">
      <c r="A922" s="2">
        <v>920</v>
      </c>
      <c r="B922" s="2">
        <v>5</v>
      </c>
      <c r="C922" s="2" t="s">
        <v>1026</v>
      </c>
      <c r="D922" s="2">
        <v>36</v>
      </c>
      <c r="E922" s="2" t="s">
        <v>35</v>
      </c>
      <c r="F922" s="2" t="s">
        <v>1592</v>
      </c>
      <c r="G922" s="2" t="s">
        <v>2798</v>
      </c>
      <c r="H922" s="2" t="s">
        <v>1656</v>
      </c>
      <c r="I922" s="2" t="s">
        <v>2803</v>
      </c>
      <c r="K922" s="2">
        <v>0</v>
      </c>
      <c r="R922" s="2" t="s">
        <v>2251</v>
      </c>
    </row>
    <row r="923" spans="1:18" ht="45" x14ac:dyDescent="0.25">
      <c r="A923" s="2">
        <v>921</v>
      </c>
      <c r="B923" s="2">
        <v>5</v>
      </c>
      <c r="C923" s="2" t="s">
        <v>1027</v>
      </c>
      <c r="D923" s="2">
        <v>54</v>
      </c>
      <c r="E923" s="2" t="s">
        <v>35</v>
      </c>
      <c r="F923" s="2" t="s">
        <v>1592</v>
      </c>
      <c r="G923" s="2" t="s">
        <v>2798</v>
      </c>
      <c r="H923" s="2" t="s">
        <v>1660</v>
      </c>
      <c r="I923" s="2" t="s">
        <v>2804</v>
      </c>
      <c r="K923" s="2">
        <v>0</v>
      </c>
      <c r="R923" s="2" t="s">
        <v>1822</v>
      </c>
    </row>
    <row r="924" spans="1:18" ht="45" x14ac:dyDescent="0.25">
      <c r="A924" s="2">
        <v>922</v>
      </c>
      <c r="B924" s="2">
        <v>5</v>
      </c>
      <c r="C924" s="2" t="s">
        <v>1028</v>
      </c>
      <c r="D924" s="2">
        <v>40</v>
      </c>
      <c r="E924" s="2" t="s">
        <v>35</v>
      </c>
      <c r="F924" s="2" t="s">
        <v>1666</v>
      </c>
      <c r="G924" s="2" t="s">
        <v>2805</v>
      </c>
      <c r="H924" s="2" t="s">
        <v>1663</v>
      </c>
      <c r="I924" s="2" t="s">
        <v>2535</v>
      </c>
      <c r="K924" s="2">
        <v>0</v>
      </c>
      <c r="R924" s="2" t="s">
        <v>2323</v>
      </c>
    </row>
    <row r="925" spans="1:18" ht="45" x14ac:dyDescent="0.25">
      <c r="A925" s="2">
        <v>923</v>
      </c>
      <c r="B925" s="2">
        <v>5</v>
      </c>
      <c r="C925" s="2" t="s">
        <v>1029</v>
      </c>
      <c r="D925" s="2">
        <v>40</v>
      </c>
      <c r="E925" s="2" t="s">
        <v>35</v>
      </c>
      <c r="F925" s="2" t="s">
        <v>1666</v>
      </c>
      <c r="G925" s="2" t="s">
        <v>2805</v>
      </c>
      <c r="H925" s="2" t="s">
        <v>1668</v>
      </c>
      <c r="I925" s="2" t="s">
        <v>2806</v>
      </c>
      <c r="K925" s="2">
        <v>0</v>
      </c>
      <c r="R925" s="2" t="s">
        <v>1702</v>
      </c>
    </row>
    <row r="926" spans="1:18" ht="45" x14ac:dyDescent="0.25">
      <c r="A926" s="2">
        <v>924</v>
      </c>
      <c r="B926" s="2">
        <v>5</v>
      </c>
      <c r="C926" s="2" t="s">
        <v>1030</v>
      </c>
      <c r="D926" s="2">
        <v>125</v>
      </c>
      <c r="E926" s="2" t="s">
        <v>35</v>
      </c>
      <c r="F926" s="2" t="s">
        <v>1666</v>
      </c>
      <c r="G926" s="2" t="s">
        <v>2805</v>
      </c>
      <c r="H926" s="2" t="s">
        <v>1670</v>
      </c>
      <c r="I926" s="2" t="s">
        <v>1613</v>
      </c>
      <c r="K926" s="2">
        <v>0</v>
      </c>
      <c r="R926" s="2" t="s">
        <v>1702</v>
      </c>
    </row>
    <row r="927" spans="1:18" ht="45" x14ac:dyDescent="0.25">
      <c r="A927" s="2">
        <v>925</v>
      </c>
      <c r="B927" s="2">
        <v>5</v>
      </c>
      <c r="C927" s="2" t="s">
        <v>1031</v>
      </c>
      <c r="D927" s="2">
        <v>500</v>
      </c>
      <c r="E927" s="2" t="s">
        <v>35</v>
      </c>
      <c r="F927" s="2" t="s">
        <v>1603</v>
      </c>
      <c r="G927" s="2" t="s">
        <v>2805</v>
      </c>
      <c r="H927" s="2" t="s">
        <v>1672</v>
      </c>
      <c r="I927" s="2" t="s">
        <v>2036</v>
      </c>
      <c r="K927" s="2">
        <v>0</v>
      </c>
      <c r="R927" s="2" t="s">
        <v>2219</v>
      </c>
    </row>
    <row r="928" spans="1:18" ht="30" x14ac:dyDescent="0.25">
      <c r="A928" s="2">
        <v>926</v>
      </c>
      <c r="B928" s="2">
        <v>5</v>
      </c>
      <c r="C928" s="2" t="s">
        <v>1032</v>
      </c>
      <c r="D928" s="2">
        <v>5</v>
      </c>
      <c r="E928" s="2" t="s">
        <v>35</v>
      </c>
      <c r="F928" s="2" t="s">
        <v>1603</v>
      </c>
      <c r="G928" s="2" t="s">
        <v>2807</v>
      </c>
      <c r="K928" s="2">
        <v>0</v>
      </c>
      <c r="R928" s="2" t="s">
        <v>1594</v>
      </c>
    </row>
    <row r="929" spans="1:18" ht="75" x14ac:dyDescent="0.25">
      <c r="A929" s="2">
        <v>927</v>
      </c>
      <c r="B929" s="2">
        <v>5</v>
      </c>
      <c r="C929" s="2" t="s">
        <v>1033</v>
      </c>
      <c r="D929" s="2">
        <v>1</v>
      </c>
      <c r="E929" s="2" t="s">
        <v>35</v>
      </c>
      <c r="F929" s="2" t="s">
        <v>1592</v>
      </c>
      <c r="G929" s="2" t="s">
        <v>2808</v>
      </c>
      <c r="H929" s="2" t="s">
        <v>1595</v>
      </c>
      <c r="I929" s="2" t="s">
        <v>1797</v>
      </c>
      <c r="K929" s="2">
        <v>0</v>
      </c>
      <c r="R929" s="2" t="s">
        <v>1722</v>
      </c>
    </row>
    <row r="930" spans="1:18" ht="75" x14ac:dyDescent="0.25">
      <c r="A930" s="2">
        <v>928</v>
      </c>
      <c r="B930" s="2">
        <v>5</v>
      </c>
      <c r="C930" s="2" t="s">
        <v>1034</v>
      </c>
      <c r="D930" s="2">
        <v>5</v>
      </c>
      <c r="E930" s="2" t="s">
        <v>35</v>
      </c>
      <c r="F930" s="2" t="s">
        <v>1666</v>
      </c>
      <c r="G930" s="2" t="s">
        <v>2808</v>
      </c>
      <c r="H930" s="2" t="s">
        <v>1600</v>
      </c>
      <c r="I930" s="2" t="s">
        <v>1689</v>
      </c>
      <c r="K930" s="2">
        <v>0</v>
      </c>
      <c r="R930" s="2" t="s">
        <v>2219</v>
      </c>
    </row>
    <row r="931" spans="1:18" ht="75" x14ac:dyDescent="0.25">
      <c r="A931" s="2">
        <v>929</v>
      </c>
      <c r="B931" s="2">
        <v>5</v>
      </c>
      <c r="C931" s="2" t="s">
        <v>1035</v>
      </c>
      <c r="D931" s="2">
        <v>5</v>
      </c>
      <c r="E931" s="2" t="s">
        <v>35</v>
      </c>
      <c r="F931" s="2" t="s">
        <v>1592</v>
      </c>
      <c r="G931" s="2" t="s">
        <v>2808</v>
      </c>
      <c r="H931" s="2" t="s">
        <v>1604</v>
      </c>
      <c r="I931" s="2" t="s">
        <v>2809</v>
      </c>
      <c r="K931" s="2">
        <v>0</v>
      </c>
      <c r="R931" s="2" t="s">
        <v>2294</v>
      </c>
    </row>
    <row r="932" spans="1:18" ht="75" x14ac:dyDescent="0.25">
      <c r="A932" s="2">
        <v>930</v>
      </c>
      <c r="B932" s="2">
        <v>5</v>
      </c>
      <c r="C932" s="2" t="s">
        <v>1036</v>
      </c>
      <c r="D932" s="2">
        <v>10</v>
      </c>
      <c r="E932" s="2" t="s">
        <v>35</v>
      </c>
      <c r="F932" s="2" t="s">
        <v>1905</v>
      </c>
      <c r="G932" s="2" t="s">
        <v>2808</v>
      </c>
      <c r="H932" s="2" t="s">
        <v>1608</v>
      </c>
      <c r="I932" s="2" t="s">
        <v>1767</v>
      </c>
      <c r="K932" s="2">
        <v>0</v>
      </c>
      <c r="R932" s="2" t="s">
        <v>2000</v>
      </c>
    </row>
    <row r="933" spans="1:18" ht="30" x14ac:dyDescent="0.25">
      <c r="A933" s="2">
        <v>931</v>
      </c>
      <c r="B933" s="2">
        <v>5</v>
      </c>
      <c r="C933" s="2" t="s">
        <v>1037</v>
      </c>
      <c r="D933" s="2">
        <v>1</v>
      </c>
      <c r="E933" s="2" t="s">
        <v>35</v>
      </c>
      <c r="F933" s="2" t="s">
        <v>1603</v>
      </c>
      <c r="G933" s="2" t="s">
        <v>1742</v>
      </c>
      <c r="H933" s="2" t="s">
        <v>1612</v>
      </c>
      <c r="I933" s="2" t="s">
        <v>2125</v>
      </c>
      <c r="K933" s="2">
        <v>0</v>
      </c>
      <c r="R933" s="2" t="s">
        <v>2126</v>
      </c>
    </row>
    <row r="934" spans="1:18" x14ac:dyDescent="0.25">
      <c r="A934" s="2">
        <v>932</v>
      </c>
      <c r="B934" s="2">
        <v>5</v>
      </c>
      <c r="C934" s="2" t="s">
        <v>1038</v>
      </c>
      <c r="D934" s="2">
        <v>25</v>
      </c>
      <c r="E934" s="2" t="s">
        <v>35</v>
      </c>
      <c r="F934" s="2" t="s">
        <v>1592</v>
      </c>
      <c r="G934" s="2" t="s">
        <v>1742</v>
      </c>
      <c r="H934" s="2" t="s">
        <v>1615</v>
      </c>
      <c r="I934" s="2" t="s">
        <v>2062</v>
      </c>
      <c r="K934" s="2">
        <v>0</v>
      </c>
      <c r="R934" s="2" t="s">
        <v>1711</v>
      </c>
    </row>
    <row r="935" spans="1:18" ht="30" x14ac:dyDescent="0.25">
      <c r="A935" s="2">
        <v>933</v>
      </c>
      <c r="B935" s="2">
        <v>5</v>
      </c>
      <c r="C935" s="2" t="s">
        <v>1039</v>
      </c>
      <c r="D935" s="2">
        <v>50</v>
      </c>
      <c r="E935" s="2" t="s">
        <v>35</v>
      </c>
      <c r="F935" s="2" t="s">
        <v>1592</v>
      </c>
      <c r="G935" s="2" t="s">
        <v>1742</v>
      </c>
      <c r="H935" s="2" t="s">
        <v>1619</v>
      </c>
      <c r="I935" s="2" t="s">
        <v>1808</v>
      </c>
      <c r="K935" s="2">
        <v>0</v>
      </c>
      <c r="R935" s="2" t="s">
        <v>2000</v>
      </c>
    </row>
    <row r="936" spans="1:18" ht="45" x14ac:dyDescent="0.25">
      <c r="A936" s="2">
        <v>934</v>
      </c>
      <c r="B936" s="2">
        <v>5</v>
      </c>
      <c r="C936" s="2" t="s">
        <v>1040</v>
      </c>
      <c r="D936" s="2">
        <v>11.875</v>
      </c>
      <c r="E936" s="2" t="s">
        <v>35</v>
      </c>
      <c r="F936" s="2" t="s">
        <v>1592</v>
      </c>
      <c r="G936" s="2" t="s">
        <v>1742</v>
      </c>
      <c r="H936" s="2" t="s">
        <v>1622</v>
      </c>
      <c r="I936" s="2" t="s">
        <v>2810</v>
      </c>
      <c r="K936" s="2">
        <v>0</v>
      </c>
      <c r="R936" s="2" t="s">
        <v>2139</v>
      </c>
    </row>
    <row r="937" spans="1:18" ht="45" x14ac:dyDescent="0.25">
      <c r="A937" s="2">
        <v>935</v>
      </c>
      <c r="B937" s="2">
        <v>5</v>
      </c>
      <c r="C937" s="2" t="s">
        <v>1041</v>
      </c>
      <c r="D937" s="2">
        <v>23.75</v>
      </c>
      <c r="E937" s="2" t="s">
        <v>35</v>
      </c>
      <c r="F937" s="2" t="s">
        <v>1592</v>
      </c>
      <c r="G937" s="2" t="s">
        <v>1742</v>
      </c>
      <c r="H937" s="2" t="s">
        <v>1625</v>
      </c>
      <c r="I937" s="2" t="s">
        <v>2811</v>
      </c>
      <c r="K937" s="2">
        <v>0</v>
      </c>
      <c r="R937" s="2" t="s">
        <v>2395</v>
      </c>
    </row>
    <row r="938" spans="1:18" ht="45" x14ac:dyDescent="0.25">
      <c r="A938" s="2">
        <v>936</v>
      </c>
      <c r="B938" s="2">
        <v>5</v>
      </c>
      <c r="C938" s="2" t="s">
        <v>1042</v>
      </c>
      <c r="D938" s="2">
        <v>47.5</v>
      </c>
      <c r="E938" s="2" t="s">
        <v>35</v>
      </c>
      <c r="F938" s="2" t="s">
        <v>1592</v>
      </c>
      <c r="G938" s="2" t="s">
        <v>1742</v>
      </c>
      <c r="H938" s="2" t="s">
        <v>1628</v>
      </c>
      <c r="I938" s="2" t="s">
        <v>2812</v>
      </c>
      <c r="K938" s="2">
        <v>0</v>
      </c>
      <c r="R938" s="2" t="s">
        <v>2813</v>
      </c>
    </row>
    <row r="939" spans="1:18" ht="45" x14ac:dyDescent="0.25">
      <c r="A939" s="2">
        <v>937</v>
      </c>
      <c r="B939" s="2">
        <v>5</v>
      </c>
      <c r="C939" s="2" t="s">
        <v>1043</v>
      </c>
      <c r="D939" s="2">
        <v>190</v>
      </c>
      <c r="E939" s="2" t="s">
        <v>35</v>
      </c>
      <c r="F939" s="2" t="s">
        <v>1592</v>
      </c>
      <c r="G939" s="2" t="s">
        <v>1742</v>
      </c>
      <c r="H939" s="2" t="s">
        <v>1632</v>
      </c>
      <c r="I939" s="2" t="s">
        <v>2814</v>
      </c>
      <c r="K939" s="2">
        <v>0</v>
      </c>
      <c r="R939" s="2" t="s">
        <v>2815</v>
      </c>
    </row>
    <row r="940" spans="1:18" ht="30" x14ac:dyDescent="0.25">
      <c r="A940" s="2">
        <v>938</v>
      </c>
      <c r="B940" s="2">
        <v>5</v>
      </c>
      <c r="C940" s="2" t="s">
        <v>1044</v>
      </c>
      <c r="D940" s="2">
        <v>40</v>
      </c>
      <c r="E940" s="2" t="s">
        <v>35</v>
      </c>
      <c r="F940" s="2" t="s">
        <v>1592</v>
      </c>
      <c r="G940" s="2" t="s">
        <v>2816</v>
      </c>
      <c r="H940" s="2" t="s">
        <v>1634</v>
      </c>
      <c r="I940" s="2" t="s">
        <v>2186</v>
      </c>
      <c r="K940" s="2">
        <v>0</v>
      </c>
      <c r="R940" s="2" t="s">
        <v>2817</v>
      </c>
    </row>
    <row r="941" spans="1:18" ht="30" x14ac:dyDescent="0.25">
      <c r="A941" s="2">
        <v>939</v>
      </c>
      <c r="B941" s="2">
        <v>5</v>
      </c>
      <c r="C941" s="2" t="s">
        <v>1045</v>
      </c>
      <c r="D941" s="2">
        <v>125</v>
      </c>
      <c r="E941" s="2" t="s">
        <v>35</v>
      </c>
      <c r="F941" s="2" t="s">
        <v>1592</v>
      </c>
      <c r="G941" s="2" t="s">
        <v>2816</v>
      </c>
      <c r="H941" s="2" t="s">
        <v>1637</v>
      </c>
      <c r="I941" s="2" t="s">
        <v>2818</v>
      </c>
      <c r="K941" s="2">
        <v>0</v>
      </c>
      <c r="R941" s="2" t="s">
        <v>2819</v>
      </c>
    </row>
    <row r="942" spans="1:18" ht="30" x14ac:dyDescent="0.25">
      <c r="A942" s="2">
        <v>940</v>
      </c>
      <c r="B942" s="2">
        <v>5</v>
      </c>
      <c r="C942" s="2" t="s">
        <v>1046</v>
      </c>
      <c r="D942" s="2">
        <v>250</v>
      </c>
      <c r="E942" s="2" t="s">
        <v>35</v>
      </c>
      <c r="F942" s="2" t="s">
        <v>1592</v>
      </c>
      <c r="G942" s="2" t="s">
        <v>2816</v>
      </c>
      <c r="H942" s="2" t="s">
        <v>1641</v>
      </c>
      <c r="I942" s="2" t="s">
        <v>1755</v>
      </c>
      <c r="K942" s="2">
        <v>0</v>
      </c>
      <c r="R942" s="2" t="s">
        <v>1756</v>
      </c>
    </row>
    <row r="943" spans="1:18" ht="45" x14ac:dyDescent="0.25">
      <c r="A943" s="2">
        <v>941</v>
      </c>
      <c r="B943" s="2">
        <v>5</v>
      </c>
      <c r="C943" s="2" t="s">
        <v>1047</v>
      </c>
      <c r="D943" s="2">
        <v>50</v>
      </c>
      <c r="E943" s="2" t="s">
        <v>35</v>
      </c>
      <c r="F943" s="2" t="s">
        <v>1603</v>
      </c>
      <c r="G943" s="2" t="s">
        <v>2820</v>
      </c>
      <c r="H943" s="2" t="s">
        <v>1643</v>
      </c>
      <c r="I943" s="2" t="s">
        <v>2197</v>
      </c>
      <c r="K943" s="2">
        <v>0</v>
      </c>
      <c r="R943" s="2" t="s">
        <v>2187</v>
      </c>
    </row>
    <row r="944" spans="1:18" ht="45" x14ac:dyDescent="0.25">
      <c r="A944" s="2">
        <v>942</v>
      </c>
      <c r="B944" s="2">
        <v>5</v>
      </c>
      <c r="C944" s="2" t="s">
        <v>1048</v>
      </c>
      <c r="D944" s="2">
        <v>100</v>
      </c>
      <c r="E944" s="2" t="s">
        <v>35</v>
      </c>
      <c r="F944" s="2" t="s">
        <v>1603</v>
      </c>
      <c r="G944" s="2" t="s">
        <v>2820</v>
      </c>
      <c r="H944" s="2" t="s">
        <v>1646</v>
      </c>
      <c r="I944" s="2" t="s">
        <v>1633</v>
      </c>
      <c r="K944" s="2">
        <v>0</v>
      </c>
      <c r="R944" s="2" t="s">
        <v>2663</v>
      </c>
    </row>
    <row r="945" spans="1:18" x14ac:dyDescent="0.25">
      <c r="A945" s="2">
        <v>943</v>
      </c>
      <c r="B945" s="2">
        <v>5</v>
      </c>
      <c r="C945" s="2" t="s">
        <v>1049</v>
      </c>
      <c r="D945" s="2">
        <v>20</v>
      </c>
      <c r="E945" s="2" t="s">
        <v>35</v>
      </c>
      <c r="F945" s="2" t="s">
        <v>1658</v>
      </c>
      <c r="G945" s="2" t="s">
        <v>2821</v>
      </c>
      <c r="H945" s="2" t="s">
        <v>1649</v>
      </c>
      <c r="I945" s="2" t="s">
        <v>1738</v>
      </c>
      <c r="K945" s="2">
        <v>0</v>
      </c>
      <c r="R945" s="2" t="s">
        <v>1702</v>
      </c>
    </row>
    <row r="946" spans="1:18" ht="30" x14ac:dyDescent="0.25">
      <c r="A946" s="2">
        <v>944</v>
      </c>
      <c r="B946" s="2">
        <v>5</v>
      </c>
      <c r="C946" s="2" t="s">
        <v>1050</v>
      </c>
      <c r="D946" s="2">
        <v>20</v>
      </c>
      <c r="E946" s="2" t="s">
        <v>35</v>
      </c>
      <c r="F946" s="2" t="s">
        <v>1592</v>
      </c>
      <c r="G946" s="2" t="s">
        <v>2822</v>
      </c>
      <c r="H946" s="2" t="s">
        <v>1653</v>
      </c>
      <c r="I946" s="2" t="s">
        <v>2122</v>
      </c>
      <c r="K946" s="2">
        <v>0</v>
      </c>
      <c r="R946" s="2" t="s">
        <v>1906</v>
      </c>
    </row>
    <row r="947" spans="1:18" ht="30" x14ac:dyDescent="0.25">
      <c r="A947" s="2">
        <v>945</v>
      </c>
      <c r="B947" s="2">
        <v>5</v>
      </c>
      <c r="C947" s="2" t="s">
        <v>1051</v>
      </c>
      <c r="D947" s="2">
        <v>20</v>
      </c>
      <c r="E947" s="2" t="s">
        <v>35</v>
      </c>
      <c r="F947" s="2" t="s">
        <v>1658</v>
      </c>
      <c r="G947" s="2" t="s">
        <v>2821</v>
      </c>
      <c r="H947" s="2" t="s">
        <v>1656</v>
      </c>
      <c r="I947" s="2" t="s">
        <v>1767</v>
      </c>
      <c r="K947" s="2">
        <v>0</v>
      </c>
      <c r="R947" s="2" t="s">
        <v>2065</v>
      </c>
    </row>
    <row r="948" spans="1:18" ht="30" x14ac:dyDescent="0.25">
      <c r="A948" s="2">
        <v>946</v>
      </c>
      <c r="B948" s="2">
        <v>5</v>
      </c>
      <c r="C948" s="2" t="s">
        <v>1052</v>
      </c>
      <c r="D948" s="2">
        <v>20</v>
      </c>
      <c r="E948" s="2" t="s">
        <v>35</v>
      </c>
      <c r="F948" s="2" t="s">
        <v>1658</v>
      </c>
      <c r="G948" s="2" t="s">
        <v>2821</v>
      </c>
      <c r="H948" s="2" t="s">
        <v>1660</v>
      </c>
      <c r="I948" s="2" t="s">
        <v>2186</v>
      </c>
      <c r="K948" s="2">
        <v>0</v>
      </c>
      <c r="R948" s="2" t="s">
        <v>2187</v>
      </c>
    </row>
    <row r="949" spans="1:18" ht="30" x14ac:dyDescent="0.25">
      <c r="A949" s="2">
        <v>947</v>
      </c>
      <c r="B949" s="2">
        <v>5</v>
      </c>
      <c r="C949" s="2" t="s">
        <v>1053</v>
      </c>
      <c r="D949" s="2">
        <v>1</v>
      </c>
      <c r="E949" s="2" t="s">
        <v>35</v>
      </c>
      <c r="F949" s="2" t="s">
        <v>1592</v>
      </c>
      <c r="G949" s="2" t="s">
        <v>2823</v>
      </c>
      <c r="H949" s="2" t="s">
        <v>1663</v>
      </c>
      <c r="I949" s="2" t="s">
        <v>2366</v>
      </c>
      <c r="K949" s="2">
        <v>0</v>
      </c>
      <c r="R949" s="2" t="s">
        <v>76</v>
      </c>
    </row>
    <row r="950" spans="1:18" ht="30" x14ac:dyDescent="0.25">
      <c r="A950" s="2">
        <v>948</v>
      </c>
      <c r="B950" s="2">
        <v>5</v>
      </c>
      <c r="C950" s="2" t="s">
        <v>1054</v>
      </c>
      <c r="D950" s="2">
        <v>5</v>
      </c>
      <c r="E950" s="2" t="s">
        <v>35</v>
      </c>
      <c r="F950" s="2" t="s">
        <v>1666</v>
      </c>
      <c r="G950" s="2" t="s">
        <v>2823</v>
      </c>
      <c r="H950" s="2" t="s">
        <v>1668</v>
      </c>
      <c r="I950" s="2" t="s">
        <v>2551</v>
      </c>
      <c r="K950" s="2">
        <v>0</v>
      </c>
      <c r="R950" s="2" t="s">
        <v>2594</v>
      </c>
    </row>
    <row r="951" spans="1:18" ht="30" x14ac:dyDescent="0.25">
      <c r="A951" s="2">
        <v>949</v>
      </c>
      <c r="B951" s="2">
        <v>5</v>
      </c>
      <c r="C951" s="2" t="s">
        <v>1055</v>
      </c>
      <c r="D951" s="2">
        <v>2.5</v>
      </c>
      <c r="E951" s="2" t="s">
        <v>35</v>
      </c>
      <c r="F951" s="2" t="s">
        <v>1855</v>
      </c>
      <c r="G951" s="2" t="s">
        <v>2823</v>
      </c>
      <c r="H951" s="2" t="s">
        <v>1670</v>
      </c>
      <c r="I951" s="2" t="s">
        <v>2810</v>
      </c>
      <c r="K951" s="2">
        <v>0</v>
      </c>
      <c r="R951" s="2" t="s">
        <v>72</v>
      </c>
    </row>
    <row r="952" spans="1:18" ht="30" x14ac:dyDescent="0.25">
      <c r="A952" s="2">
        <v>950</v>
      </c>
      <c r="B952" s="2">
        <v>5</v>
      </c>
      <c r="C952" s="2" t="s">
        <v>1056</v>
      </c>
      <c r="D952" s="2">
        <v>7.5</v>
      </c>
      <c r="E952" s="2" t="s">
        <v>35</v>
      </c>
      <c r="F952" s="2" t="s">
        <v>1592</v>
      </c>
      <c r="G952" s="2" t="s">
        <v>2823</v>
      </c>
      <c r="H952" s="2" t="s">
        <v>1672</v>
      </c>
      <c r="I952" s="2" t="s">
        <v>1808</v>
      </c>
      <c r="K952" s="2">
        <v>0</v>
      </c>
      <c r="R952" s="2" t="s">
        <v>1903</v>
      </c>
    </row>
    <row r="953" spans="1:18" ht="30" x14ac:dyDescent="0.25">
      <c r="A953" s="2">
        <v>951</v>
      </c>
      <c r="B953" s="2">
        <v>5</v>
      </c>
      <c r="C953" s="2" t="s">
        <v>1057</v>
      </c>
      <c r="D953" s="2">
        <v>15</v>
      </c>
      <c r="E953" s="2" t="s">
        <v>35</v>
      </c>
      <c r="F953" s="2" t="s">
        <v>1592</v>
      </c>
      <c r="G953" s="2" t="s">
        <v>2823</v>
      </c>
      <c r="K953" s="2">
        <v>0</v>
      </c>
      <c r="R953" s="2" t="s">
        <v>1594</v>
      </c>
    </row>
    <row r="954" spans="1:18" x14ac:dyDescent="0.25">
      <c r="A954" s="2">
        <v>952</v>
      </c>
      <c r="B954" s="2">
        <v>5</v>
      </c>
      <c r="C954" s="2" t="s">
        <v>1058</v>
      </c>
      <c r="D954" s="2">
        <v>2.5</v>
      </c>
      <c r="E954" s="2" t="s">
        <v>35</v>
      </c>
      <c r="F954" s="2" t="s">
        <v>1592</v>
      </c>
      <c r="G954" s="2" t="s">
        <v>2824</v>
      </c>
      <c r="H954" s="2" t="s">
        <v>1595</v>
      </c>
      <c r="I954" s="2" t="s">
        <v>2753</v>
      </c>
      <c r="K954" s="2">
        <v>0</v>
      </c>
      <c r="R954" s="2" t="s">
        <v>1817</v>
      </c>
    </row>
    <row r="955" spans="1:18" ht="45" x14ac:dyDescent="0.25">
      <c r="A955" s="2">
        <v>953</v>
      </c>
      <c r="B955" s="2">
        <v>5</v>
      </c>
      <c r="C955" s="2" t="s">
        <v>1059</v>
      </c>
      <c r="D955" s="2">
        <v>1</v>
      </c>
      <c r="E955" s="2" t="s">
        <v>35</v>
      </c>
      <c r="F955" s="2" t="s">
        <v>1603</v>
      </c>
      <c r="G955" s="2" t="s">
        <v>2825</v>
      </c>
      <c r="H955" s="2" t="s">
        <v>1600</v>
      </c>
      <c r="I955" s="2" t="s">
        <v>1897</v>
      </c>
      <c r="K955" s="2">
        <v>0</v>
      </c>
      <c r="R955" s="2" t="s">
        <v>1722</v>
      </c>
    </row>
    <row r="956" spans="1:18" ht="30" x14ac:dyDescent="0.25">
      <c r="A956" s="2">
        <v>954</v>
      </c>
      <c r="B956" s="2">
        <v>5</v>
      </c>
      <c r="C956" s="2" t="s">
        <v>1060</v>
      </c>
      <c r="D956" s="2">
        <v>50</v>
      </c>
      <c r="E956" s="2" t="s">
        <v>35</v>
      </c>
      <c r="F956" s="2" t="s">
        <v>1592</v>
      </c>
      <c r="G956" s="2" t="s">
        <v>2826</v>
      </c>
      <c r="H956" s="2" t="s">
        <v>1604</v>
      </c>
      <c r="I956" s="2" t="s">
        <v>1633</v>
      </c>
      <c r="K956" s="2">
        <v>0</v>
      </c>
      <c r="R956" s="2" t="s">
        <v>2109</v>
      </c>
    </row>
    <row r="957" spans="1:18" ht="30" x14ac:dyDescent="0.25">
      <c r="A957" s="2">
        <v>955</v>
      </c>
      <c r="B957" s="2">
        <v>5</v>
      </c>
      <c r="C957" s="2" t="s">
        <v>1061</v>
      </c>
      <c r="D957" s="2">
        <v>100</v>
      </c>
      <c r="E957" s="2" t="s">
        <v>35</v>
      </c>
      <c r="F957" s="2" t="s">
        <v>1592</v>
      </c>
      <c r="G957" s="2" t="s">
        <v>2826</v>
      </c>
      <c r="H957" s="2" t="s">
        <v>1608</v>
      </c>
      <c r="I957" s="2" t="s">
        <v>1755</v>
      </c>
      <c r="K957" s="2">
        <v>0</v>
      </c>
      <c r="R957" s="2" t="s">
        <v>1752</v>
      </c>
    </row>
    <row r="958" spans="1:18" x14ac:dyDescent="0.25">
      <c r="A958" s="2">
        <v>956</v>
      </c>
      <c r="B958" s="2">
        <v>5</v>
      </c>
      <c r="C958" s="2" t="s">
        <v>1062</v>
      </c>
      <c r="D958" s="2">
        <v>5</v>
      </c>
      <c r="E958" s="2" t="s">
        <v>35</v>
      </c>
      <c r="F958" s="2" t="s">
        <v>1592</v>
      </c>
      <c r="G958" s="2" t="s">
        <v>1742</v>
      </c>
      <c r="H958" s="2" t="s">
        <v>1612</v>
      </c>
      <c r="I958" s="2" t="s">
        <v>1848</v>
      </c>
      <c r="K958" s="2">
        <v>0</v>
      </c>
      <c r="R958" s="2" t="s">
        <v>2827</v>
      </c>
    </row>
    <row r="959" spans="1:18" x14ac:dyDescent="0.25">
      <c r="A959" s="2">
        <v>957</v>
      </c>
      <c r="B959" s="2">
        <v>5</v>
      </c>
      <c r="C959" s="2" t="s">
        <v>1063</v>
      </c>
      <c r="D959" s="2">
        <v>500</v>
      </c>
      <c r="E959" s="2" t="s">
        <v>35</v>
      </c>
      <c r="F959" s="2" t="s">
        <v>1592</v>
      </c>
      <c r="G959" s="2" t="s">
        <v>2828</v>
      </c>
      <c r="H959" s="2" t="s">
        <v>1615</v>
      </c>
      <c r="I959" s="2" t="s">
        <v>2041</v>
      </c>
      <c r="K959" s="2">
        <v>0</v>
      </c>
      <c r="R959" s="2" t="s">
        <v>2829</v>
      </c>
    </row>
    <row r="960" spans="1:18" ht="45" x14ac:dyDescent="0.25">
      <c r="A960" s="2">
        <v>958</v>
      </c>
      <c r="B960" s="2">
        <v>5</v>
      </c>
      <c r="C960" s="2" t="s">
        <v>1064</v>
      </c>
      <c r="D960" s="2">
        <v>2</v>
      </c>
      <c r="E960" s="2" t="s">
        <v>35</v>
      </c>
      <c r="F960" s="2" t="s">
        <v>1603</v>
      </c>
      <c r="G960" s="2" t="s">
        <v>1773</v>
      </c>
      <c r="H960" s="2" t="s">
        <v>1619</v>
      </c>
      <c r="I960" s="2" t="s">
        <v>1925</v>
      </c>
      <c r="K960" s="2">
        <v>0</v>
      </c>
      <c r="R960" s="2" t="s">
        <v>2139</v>
      </c>
    </row>
    <row r="961" spans="1:18" ht="30" x14ac:dyDescent="0.25">
      <c r="A961" s="2">
        <v>959</v>
      </c>
      <c r="B961" s="2">
        <v>5</v>
      </c>
      <c r="C961" s="2" t="s">
        <v>1065</v>
      </c>
      <c r="D961" s="2">
        <v>2</v>
      </c>
      <c r="E961" s="2" t="s">
        <v>35</v>
      </c>
      <c r="F961" s="2" t="s">
        <v>1603</v>
      </c>
      <c r="G961" s="2" t="s">
        <v>1841</v>
      </c>
      <c r="H961" s="2" t="s">
        <v>1622</v>
      </c>
      <c r="I961" s="2" t="s">
        <v>2830</v>
      </c>
      <c r="K961" s="2">
        <v>0</v>
      </c>
      <c r="R961" s="2" t="s">
        <v>2831</v>
      </c>
    </row>
    <row r="962" spans="1:18" ht="45" x14ac:dyDescent="0.25">
      <c r="A962" s="2">
        <v>960</v>
      </c>
      <c r="B962" s="2">
        <v>5</v>
      </c>
      <c r="C962" s="2" t="s">
        <v>1066</v>
      </c>
      <c r="D962" s="2">
        <v>10</v>
      </c>
      <c r="E962" s="2" t="s">
        <v>35</v>
      </c>
      <c r="F962" s="2" t="s">
        <v>1592</v>
      </c>
      <c r="G962" s="2" t="s">
        <v>2832</v>
      </c>
      <c r="H962" s="2" t="s">
        <v>1625</v>
      </c>
      <c r="I962" s="2" t="s">
        <v>1767</v>
      </c>
      <c r="K962" s="2">
        <v>0</v>
      </c>
      <c r="R962" s="2" t="s">
        <v>2109</v>
      </c>
    </row>
    <row r="963" spans="1:18" ht="30" x14ac:dyDescent="0.25">
      <c r="A963" s="2">
        <v>961</v>
      </c>
      <c r="B963" s="2">
        <v>5</v>
      </c>
      <c r="C963" s="2" t="s">
        <v>1067</v>
      </c>
      <c r="D963" s="2">
        <v>50</v>
      </c>
      <c r="E963" s="2" t="s">
        <v>1674</v>
      </c>
      <c r="F963" s="2" t="s">
        <v>1855</v>
      </c>
      <c r="G963" s="2" t="s">
        <v>1856</v>
      </c>
      <c r="H963" s="2" t="s">
        <v>1628</v>
      </c>
      <c r="I963" s="2" t="s">
        <v>2833</v>
      </c>
      <c r="K963" s="2">
        <v>0</v>
      </c>
      <c r="R963" s="2" t="s">
        <v>2834</v>
      </c>
    </row>
    <row r="964" spans="1:18" ht="30" x14ac:dyDescent="0.25">
      <c r="A964" s="2">
        <v>962</v>
      </c>
      <c r="B964" s="2">
        <v>5</v>
      </c>
      <c r="C964" s="2" t="s">
        <v>1068</v>
      </c>
      <c r="D964" s="2">
        <v>1</v>
      </c>
      <c r="E964" s="2" t="s">
        <v>35</v>
      </c>
      <c r="F964" s="2" t="s">
        <v>1658</v>
      </c>
      <c r="G964" s="2" t="s">
        <v>1895</v>
      </c>
      <c r="H964" s="2" t="s">
        <v>1632</v>
      </c>
      <c r="I964" s="2" t="s">
        <v>1857</v>
      </c>
      <c r="K964" s="2">
        <v>0</v>
      </c>
      <c r="R964" s="2" t="s">
        <v>90</v>
      </c>
    </row>
    <row r="965" spans="1:18" x14ac:dyDescent="0.25">
      <c r="A965" s="2">
        <v>963</v>
      </c>
      <c r="B965" s="2">
        <v>5</v>
      </c>
      <c r="C965" s="2" t="s">
        <v>1069</v>
      </c>
      <c r="D965" s="2">
        <v>1</v>
      </c>
      <c r="E965" s="2" t="s">
        <v>35</v>
      </c>
      <c r="F965" s="2" t="s">
        <v>1658</v>
      </c>
      <c r="G965" s="2" t="s">
        <v>1895</v>
      </c>
      <c r="H965" s="2" t="s">
        <v>1634</v>
      </c>
      <c r="I965" s="2" t="s">
        <v>2128</v>
      </c>
      <c r="K965" s="2">
        <v>0</v>
      </c>
      <c r="R965" s="2" t="s">
        <v>1702</v>
      </c>
    </row>
    <row r="966" spans="1:18" ht="30" x14ac:dyDescent="0.25">
      <c r="A966" s="2">
        <v>964</v>
      </c>
      <c r="B966" s="2">
        <v>5</v>
      </c>
      <c r="C966" s="2" t="s">
        <v>1070</v>
      </c>
      <c r="D966" s="2">
        <v>4</v>
      </c>
      <c r="E966" s="2" t="s">
        <v>35</v>
      </c>
      <c r="F966" s="2" t="s">
        <v>1592</v>
      </c>
      <c r="G966" s="2" t="s">
        <v>2835</v>
      </c>
      <c r="H966" s="2" t="s">
        <v>1637</v>
      </c>
      <c r="I966" s="2" t="s">
        <v>2836</v>
      </c>
      <c r="K966" s="2">
        <v>0</v>
      </c>
      <c r="R966" s="2" t="s">
        <v>1642</v>
      </c>
    </row>
    <row r="967" spans="1:18" ht="30" x14ac:dyDescent="0.25">
      <c r="A967" s="2">
        <v>965</v>
      </c>
      <c r="B967" s="2">
        <v>5</v>
      </c>
      <c r="C967" s="2" t="s">
        <v>1071</v>
      </c>
      <c r="D967" s="2">
        <v>4</v>
      </c>
      <c r="E967" s="2" t="s">
        <v>35</v>
      </c>
      <c r="F967" s="2" t="s">
        <v>1592</v>
      </c>
      <c r="G967" s="2" t="s">
        <v>2835</v>
      </c>
      <c r="H967" s="2" t="s">
        <v>1641</v>
      </c>
      <c r="I967" s="2" t="s">
        <v>1961</v>
      </c>
      <c r="K967" s="2">
        <v>0</v>
      </c>
      <c r="R967" s="2" t="s">
        <v>75</v>
      </c>
    </row>
    <row r="968" spans="1:18" ht="30" x14ac:dyDescent="0.25">
      <c r="A968" s="2">
        <v>966</v>
      </c>
      <c r="B968" s="2">
        <v>5</v>
      </c>
      <c r="C968" s="2" t="s">
        <v>1072</v>
      </c>
      <c r="D968" s="2">
        <v>5</v>
      </c>
      <c r="E968" s="2" t="s">
        <v>35</v>
      </c>
      <c r="F968" s="2" t="s">
        <v>1592</v>
      </c>
      <c r="G968" s="2" t="s">
        <v>2835</v>
      </c>
      <c r="H968" s="2" t="s">
        <v>1643</v>
      </c>
      <c r="I968" s="2" t="s">
        <v>2010</v>
      </c>
      <c r="K968" s="2">
        <v>0</v>
      </c>
      <c r="R968" s="2" t="s">
        <v>75</v>
      </c>
    </row>
    <row r="969" spans="1:18" ht="30" x14ac:dyDescent="0.25">
      <c r="A969" s="2">
        <v>967</v>
      </c>
      <c r="B969" s="2">
        <v>5</v>
      </c>
      <c r="C969" s="2" t="s">
        <v>1073</v>
      </c>
      <c r="D969" s="2">
        <v>10</v>
      </c>
      <c r="E969" s="2" t="s">
        <v>35</v>
      </c>
      <c r="F969" s="2" t="s">
        <v>1592</v>
      </c>
      <c r="G969" s="2" t="s">
        <v>2835</v>
      </c>
      <c r="H969" s="2" t="s">
        <v>1646</v>
      </c>
      <c r="I969" s="2" t="s">
        <v>1798</v>
      </c>
      <c r="K969" s="2">
        <v>0</v>
      </c>
      <c r="R969" s="2" t="s">
        <v>1849</v>
      </c>
    </row>
    <row r="970" spans="1:18" ht="45" x14ac:dyDescent="0.25">
      <c r="A970" s="2">
        <v>968</v>
      </c>
      <c r="B970" s="2">
        <v>5</v>
      </c>
      <c r="C970" s="2" t="s">
        <v>1074</v>
      </c>
      <c r="D970" s="2">
        <v>20</v>
      </c>
      <c r="E970" s="2" t="s">
        <v>35</v>
      </c>
      <c r="F970" s="2" t="s">
        <v>1592</v>
      </c>
      <c r="G970" s="2" t="s">
        <v>2837</v>
      </c>
      <c r="H970" s="2" t="s">
        <v>1649</v>
      </c>
      <c r="I970" s="2" t="s">
        <v>2178</v>
      </c>
      <c r="K970" s="2">
        <v>0</v>
      </c>
      <c r="R970" s="2" t="s">
        <v>1722</v>
      </c>
    </row>
    <row r="971" spans="1:18" x14ac:dyDescent="0.25">
      <c r="A971" s="2">
        <v>969</v>
      </c>
      <c r="B971" s="2">
        <v>5</v>
      </c>
      <c r="C971" s="2" t="s">
        <v>1075</v>
      </c>
      <c r="D971" s="2">
        <v>2</v>
      </c>
      <c r="E971" s="2" t="s">
        <v>35</v>
      </c>
      <c r="F971" s="2" t="s">
        <v>1592</v>
      </c>
      <c r="G971" s="2" t="s">
        <v>2837</v>
      </c>
      <c r="H971" s="2" t="s">
        <v>1653</v>
      </c>
      <c r="I971" s="2" t="s">
        <v>2009</v>
      </c>
      <c r="K971" s="2">
        <v>0</v>
      </c>
      <c r="R971" s="2" t="s">
        <v>70</v>
      </c>
    </row>
    <row r="972" spans="1:18" x14ac:dyDescent="0.25">
      <c r="A972" s="2">
        <v>970</v>
      </c>
      <c r="B972" s="2">
        <v>5</v>
      </c>
      <c r="C972" s="2" t="s">
        <v>1076</v>
      </c>
      <c r="D972" s="2">
        <v>6</v>
      </c>
      <c r="E972" s="2" t="s">
        <v>35</v>
      </c>
      <c r="F972" s="2" t="s">
        <v>1592</v>
      </c>
      <c r="G972" s="2" t="s">
        <v>2837</v>
      </c>
      <c r="H972" s="2" t="s">
        <v>1656</v>
      </c>
      <c r="I972" s="2" t="s">
        <v>1873</v>
      </c>
      <c r="K972" s="2">
        <v>0</v>
      </c>
      <c r="R972" s="2" t="s">
        <v>1722</v>
      </c>
    </row>
    <row r="973" spans="1:18" x14ac:dyDescent="0.25">
      <c r="A973" s="2">
        <v>971</v>
      </c>
      <c r="B973" s="2">
        <v>5</v>
      </c>
      <c r="C973" s="2" t="s">
        <v>1077</v>
      </c>
      <c r="D973" s="2">
        <v>20</v>
      </c>
      <c r="E973" s="2" t="s">
        <v>35</v>
      </c>
      <c r="F973" s="2" t="s">
        <v>1592</v>
      </c>
      <c r="G973" s="2" t="s">
        <v>2837</v>
      </c>
      <c r="H973" s="2" t="s">
        <v>1660</v>
      </c>
      <c r="I973" s="2" t="s">
        <v>2472</v>
      </c>
      <c r="K973" s="2">
        <v>0</v>
      </c>
      <c r="R973" s="2" t="s">
        <v>1913</v>
      </c>
    </row>
    <row r="974" spans="1:18" ht="30" x14ac:dyDescent="0.25">
      <c r="A974" s="2">
        <v>972</v>
      </c>
      <c r="B974" s="2">
        <v>5</v>
      </c>
      <c r="C974" s="2" t="s">
        <v>1078</v>
      </c>
      <c r="D974" s="2">
        <v>10</v>
      </c>
      <c r="E974" s="2" t="s">
        <v>35</v>
      </c>
      <c r="F974" s="2" t="s">
        <v>1666</v>
      </c>
      <c r="G974" s="2" t="s">
        <v>2837</v>
      </c>
      <c r="H974" s="2" t="s">
        <v>1663</v>
      </c>
      <c r="I974" s="2" t="s">
        <v>2014</v>
      </c>
      <c r="K974" s="2">
        <v>0</v>
      </c>
      <c r="R974" s="2" t="s">
        <v>75</v>
      </c>
    </row>
    <row r="975" spans="1:18" ht="30" x14ac:dyDescent="0.25">
      <c r="A975" s="2">
        <v>973</v>
      </c>
      <c r="B975" s="2">
        <v>5</v>
      </c>
      <c r="C975" s="2" t="s">
        <v>1079</v>
      </c>
      <c r="D975" s="2">
        <v>20</v>
      </c>
      <c r="E975" s="2" t="s">
        <v>35</v>
      </c>
      <c r="F975" s="2" t="s">
        <v>1592</v>
      </c>
      <c r="G975" s="2" t="s">
        <v>2837</v>
      </c>
      <c r="H975" s="2" t="s">
        <v>1668</v>
      </c>
      <c r="I975" s="2" t="s">
        <v>1738</v>
      </c>
      <c r="K975" s="2">
        <v>0</v>
      </c>
      <c r="R975" s="2" t="s">
        <v>75</v>
      </c>
    </row>
    <row r="976" spans="1:18" ht="45" x14ac:dyDescent="0.25">
      <c r="A976" s="2">
        <v>974</v>
      </c>
      <c r="B976" s="2">
        <v>5</v>
      </c>
      <c r="C976" s="2" t="s">
        <v>1080</v>
      </c>
      <c r="D976" s="2">
        <v>10</v>
      </c>
      <c r="E976" s="2" t="s">
        <v>35</v>
      </c>
      <c r="F976" s="2" t="s">
        <v>1592</v>
      </c>
      <c r="G976" s="2" t="s">
        <v>2837</v>
      </c>
      <c r="H976" s="2" t="s">
        <v>1670</v>
      </c>
      <c r="I976" s="2" t="s">
        <v>1689</v>
      </c>
      <c r="K976" s="2">
        <v>0</v>
      </c>
      <c r="R976" s="2" t="s">
        <v>1903</v>
      </c>
    </row>
    <row r="977" spans="1:18" ht="45" x14ac:dyDescent="0.25">
      <c r="A977" s="2">
        <v>975</v>
      </c>
      <c r="B977" s="2">
        <v>5</v>
      </c>
      <c r="C977" s="2" t="s">
        <v>1081</v>
      </c>
      <c r="D977" s="2">
        <v>30</v>
      </c>
      <c r="E977" s="2" t="s">
        <v>35</v>
      </c>
      <c r="F977" s="2" t="s">
        <v>1592</v>
      </c>
      <c r="G977" s="2" t="s">
        <v>2837</v>
      </c>
      <c r="H977" s="2" t="s">
        <v>1672</v>
      </c>
      <c r="I977" s="2" t="s">
        <v>1801</v>
      </c>
      <c r="K977" s="2">
        <v>0</v>
      </c>
      <c r="R977" s="2" t="s">
        <v>70</v>
      </c>
    </row>
    <row r="978" spans="1:18" ht="45" x14ac:dyDescent="0.25">
      <c r="A978" s="2">
        <v>976</v>
      </c>
      <c r="B978" s="2">
        <v>5</v>
      </c>
      <c r="C978" s="2" t="s">
        <v>1082</v>
      </c>
      <c r="D978" s="2">
        <v>60</v>
      </c>
      <c r="E978" s="2" t="s">
        <v>35</v>
      </c>
      <c r="F978" s="2" t="s">
        <v>1592</v>
      </c>
      <c r="G978" s="2" t="s">
        <v>2837</v>
      </c>
      <c r="K978" s="2">
        <v>0</v>
      </c>
      <c r="R978" s="2" t="s">
        <v>1594</v>
      </c>
    </row>
    <row r="979" spans="1:18" ht="45" x14ac:dyDescent="0.25">
      <c r="A979" s="2">
        <v>977</v>
      </c>
      <c r="B979" s="2">
        <v>5</v>
      </c>
      <c r="C979" s="2" t="s">
        <v>1083</v>
      </c>
      <c r="D979" s="2">
        <v>100</v>
      </c>
      <c r="E979" s="2" t="s">
        <v>35</v>
      </c>
      <c r="F979" s="2" t="s">
        <v>1592</v>
      </c>
      <c r="G979" s="2" t="s">
        <v>2837</v>
      </c>
      <c r="H979" s="2" t="s">
        <v>1595</v>
      </c>
      <c r="I979" s="2" t="s">
        <v>2531</v>
      </c>
      <c r="K979" s="2">
        <v>0</v>
      </c>
      <c r="R979" s="2" t="s">
        <v>2604</v>
      </c>
    </row>
    <row r="980" spans="1:18" ht="30" x14ac:dyDescent="0.25">
      <c r="A980" s="2">
        <v>978</v>
      </c>
      <c r="B980" s="2">
        <v>5</v>
      </c>
      <c r="C980" s="2" t="s">
        <v>1084</v>
      </c>
      <c r="D980" s="2">
        <v>5</v>
      </c>
      <c r="E980" s="2" t="s">
        <v>35</v>
      </c>
      <c r="F980" s="2" t="s">
        <v>1846</v>
      </c>
      <c r="G980" s="2" t="s">
        <v>1864</v>
      </c>
      <c r="H980" s="2" t="s">
        <v>1600</v>
      </c>
      <c r="I980" s="2" t="s">
        <v>2551</v>
      </c>
      <c r="K980" s="2">
        <v>0</v>
      </c>
      <c r="R980" s="2" t="s">
        <v>1988</v>
      </c>
    </row>
    <row r="981" spans="1:18" x14ac:dyDescent="0.25">
      <c r="A981" s="2">
        <v>979</v>
      </c>
      <c r="B981" s="2">
        <v>5</v>
      </c>
      <c r="C981" s="2" t="s">
        <v>1085</v>
      </c>
      <c r="D981" s="2">
        <v>20</v>
      </c>
      <c r="E981" s="2" t="s">
        <v>35</v>
      </c>
      <c r="F981" s="2" t="s">
        <v>1658</v>
      </c>
      <c r="G981" s="2" t="s">
        <v>2838</v>
      </c>
      <c r="H981" s="2" t="s">
        <v>1604</v>
      </c>
      <c r="I981" s="2" t="s">
        <v>2728</v>
      </c>
      <c r="K981" s="2">
        <v>0</v>
      </c>
      <c r="R981" s="2" t="s">
        <v>2729</v>
      </c>
    </row>
    <row r="982" spans="1:18" ht="30" x14ac:dyDescent="0.25">
      <c r="A982" s="2">
        <v>980</v>
      </c>
      <c r="B982" s="2">
        <v>5</v>
      </c>
      <c r="C982" s="2" t="s">
        <v>1086</v>
      </c>
      <c r="D982" s="2">
        <v>250</v>
      </c>
      <c r="E982" s="2" t="s">
        <v>35</v>
      </c>
      <c r="F982" s="2" t="s">
        <v>1592</v>
      </c>
      <c r="G982" s="2" t="s">
        <v>2379</v>
      </c>
      <c r="H982" s="2" t="s">
        <v>1608</v>
      </c>
      <c r="I982" s="2" t="s">
        <v>2224</v>
      </c>
      <c r="K982" s="2">
        <v>0</v>
      </c>
      <c r="R982" s="2" t="s">
        <v>2458</v>
      </c>
    </row>
    <row r="983" spans="1:18" ht="45" x14ac:dyDescent="0.25">
      <c r="A983" s="2">
        <v>981</v>
      </c>
      <c r="B983" s="2">
        <v>5</v>
      </c>
      <c r="C983" s="2" t="s">
        <v>1087</v>
      </c>
      <c r="D983" s="2">
        <v>200</v>
      </c>
      <c r="E983" s="2" t="s">
        <v>35</v>
      </c>
      <c r="F983" s="2" t="s">
        <v>1592</v>
      </c>
      <c r="G983" s="2" t="s">
        <v>2379</v>
      </c>
      <c r="H983" s="2" t="s">
        <v>1612</v>
      </c>
      <c r="I983" s="2" t="s">
        <v>2839</v>
      </c>
      <c r="K983" s="2">
        <v>0</v>
      </c>
      <c r="R983" s="2" t="s">
        <v>2377</v>
      </c>
    </row>
    <row r="984" spans="1:18" ht="30" x14ac:dyDescent="0.25">
      <c r="A984" s="2">
        <v>982</v>
      </c>
      <c r="B984" s="2">
        <v>5</v>
      </c>
      <c r="C984" s="2" t="s">
        <v>1088</v>
      </c>
      <c r="D984" s="2">
        <v>500</v>
      </c>
      <c r="E984" s="2" t="s">
        <v>35</v>
      </c>
      <c r="F984" s="2" t="s">
        <v>1592</v>
      </c>
      <c r="G984" s="2" t="s">
        <v>2379</v>
      </c>
      <c r="H984" s="2" t="s">
        <v>1615</v>
      </c>
      <c r="I984" s="2" t="s">
        <v>2840</v>
      </c>
      <c r="K984" s="2">
        <v>0</v>
      </c>
      <c r="R984" s="2" t="s">
        <v>2841</v>
      </c>
    </row>
    <row r="985" spans="1:18" ht="60" x14ac:dyDescent="0.25">
      <c r="A985" s="2">
        <v>983</v>
      </c>
      <c r="B985" s="2">
        <v>5</v>
      </c>
      <c r="C985" s="2" t="s">
        <v>1089</v>
      </c>
      <c r="D985" s="2">
        <v>542.053</v>
      </c>
      <c r="E985" s="2" t="s">
        <v>35</v>
      </c>
      <c r="F985" s="2" t="s">
        <v>1603</v>
      </c>
      <c r="G985" s="2" t="s">
        <v>2379</v>
      </c>
      <c r="H985" s="2" t="s">
        <v>1619</v>
      </c>
      <c r="I985" s="2" t="s">
        <v>2842</v>
      </c>
      <c r="K985" s="2">
        <v>0</v>
      </c>
      <c r="R985" s="2" t="s">
        <v>2843</v>
      </c>
    </row>
    <row r="986" spans="1:18" ht="45" x14ac:dyDescent="0.25">
      <c r="A986" s="2">
        <v>984</v>
      </c>
      <c r="B986" s="2">
        <v>5</v>
      </c>
      <c r="C986" s="2" t="s">
        <v>1090</v>
      </c>
      <c r="D986" s="2">
        <v>192.351</v>
      </c>
      <c r="E986" s="2" t="s">
        <v>35</v>
      </c>
      <c r="F986" s="2" t="s">
        <v>1592</v>
      </c>
      <c r="G986" s="2" t="s">
        <v>2379</v>
      </c>
      <c r="H986" s="2" t="s">
        <v>1622</v>
      </c>
      <c r="I986" s="2" t="s">
        <v>2844</v>
      </c>
      <c r="K986" s="2">
        <v>0</v>
      </c>
      <c r="R986" s="2" t="s">
        <v>2845</v>
      </c>
    </row>
    <row r="987" spans="1:18" ht="45" x14ac:dyDescent="0.25">
      <c r="A987" s="2">
        <v>985</v>
      </c>
      <c r="B987" s="2">
        <v>5</v>
      </c>
      <c r="C987" s="2" t="s">
        <v>1091</v>
      </c>
      <c r="D987" s="2">
        <v>384.70100000000002</v>
      </c>
      <c r="E987" s="2" t="s">
        <v>35</v>
      </c>
      <c r="F987" s="2" t="s">
        <v>1592</v>
      </c>
      <c r="G987" s="2" t="s">
        <v>2379</v>
      </c>
      <c r="H987" s="2" t="s">
        <v>1625</v>
      </c>
      <c r="I987" s="2" t="s">
        <v>2846</v>
      </c>
      <c r="K987" s="2">
        <v>0</v>
      </c>
      <c r="R987" s="2" t="s">
        <v>2847</v>
      </c>
    </row>
    <row r="988" spans="1:18" ht="30" x14ac:dyDescent="0.25">
      <c r="A988" s="2">
        <v>986</v>
      </c>
      <c r="B988" s="2">
        <v>5</v>
      </c>
      <c r="C988" s="2" t="s">
        <v>1092</v>
      </c>
      <c r="D988" s="2">
        <v>9500</v>
      </c>
      <c r="E988" s="2" t="s">
        <v>77</v>
      </c>
      <c r="F988" s="2" t="s">
        <v>1598</v>
      </c>
      <c r="G988" s="2" t="s">
        <v>2319</v>
      </c>
      <c r="H988" s="2" t="s">
        <v>1628</v>
      </c>
      <c r="I988" s="2" t="s">
        <v>2848</v>
      </c>
      <c r="K988" s="2">
        <v>0</v>
      </c>
      <c r="R988" s="2" t="s">
        <v>2849</v>
      </c>
    </row>
    <row r="989" spans="1:18" ht="30" x14ac:dyDescent="0.25">
      <c r="A989" s="2">
        <v>987</v>
      </c>
      <c r="B989" s="2">
        <v>5</v>
      </c>
      <c r="C989" s="2" t="s">
        <v>1093</v>
      </c>
      <c r="D989" s="2">
        <v>19000</v>
      </c>
      <c r="E989" s="2" t="s">
        <v>77</v>
      </c>
      <c r="F989" s="2" t="s">
        <v>1598</v>
      </c>
      <c r="G989" s="2" t="s">
        <v>2319</v>
      </c>
      <c r="H989" s="2" t="s">
        <v>1632</v>
      </c>
      <c r="I989" s="2" t="s">
        <v>2850</v>
      </c>
      <c r="K989" s="2">
        <v>0</v>
      </c>
      <c r="R989" s="2" t="s">
        <v>2851</v>
      </c>
    </row>
    <row r="990" spans="1:18" ht="30" x14ac:dyDescent="0.25">
      <c r="A990" s="2">
        <v>988</v>
      </c>
      <c r="B990" s="2">
        <v>5</v>
      </c>
      <c r="C990" s="2" t="s">
        <v>1094</v>
      </c>
      <c r="D990" s="2">
        <v>0.4</v>
      </c>
      <c r="E990" s="2" t="s">
        <v>35</v>
      </c>
      <c r="F990" s="2" t="s">
        <v>1666</v>
      </c>
      <c r="G990" s="2" t="s">
        <v>2852</v>
      </c>
      <c r="H990" s="2" t="s">
        <v>1634</v>
      </c>
      <c r="I990" s="2" t="s">
        <v>2853</v>
      </c>
      <c r="K990" s="2">
        <v>0</v>
      </c>
      <c r="R990" s="2" t="s">
        <v>1913</v>
      </c>
    </row>
    <row r="991" spans="1:18" ht="30" x14ac:dyDescent="0.25">
      <c r="A991" s="2">
        <v>989</v>
      </c>
      <c r="B991" s="2">
        <v>5</v>
      </c>
      <c r="C991" s="2" t="s">
        <v>1095</v>
      </c>
      <c r="D991" s="2">
        <v>125</v>
      </c>
      <c r="E991" s="2" t="s">
        <v>35</v>
      </c>
      <c r="F991" s="2" t="s">
        <v>1592</v>
      </c>
      <c r="G991" s="2" t="s">
        <v>2854</v>
      </c>
      <c r="H991" s="2" t="s">
        <v>1637</v>
      </c>
      <c r="I991" s="2" t="s">
        <v>2855</v>
      </c>
      <c r="K991" s="2">
        <v>0</v>
      </c>
      <c r="R991" s="2" t="s">
        <v>2856</v>
      </c>
    </row>
    <row r="992" spans="1:18" ht="30" x14ac:dyDescent="0.25">
      <c r="A992" s="2">
        <v>990</v>
      </c>
      <c r="B992" s="2">
        <v>5</v>
      </c>
      <c r="C992" s="2" t="s">
        <v>1096</v>
      </c>
      <c r="D992" s="2">
        <v>250</v>
      </c>
      <c r="E992" s="2" t="s">
        <v>35</v>
      </c>
      <c r="F992" s="2" t="s">
        <v>1592</v>
      </c>
      <c r="G992" s="2" t="s">
        <v>2854</v>
      </c>
      <c r="H992" s="2" t="s">
        <v>1641</v>
      </c>
      <c r="I992" s="2" t="s">
        <v>2857</v>
      </c>
      <c r="K992" s="2">
        <v>0</v>
      </c>
      <c r="R992" s="2" t="s">
        <v>1737</v>
      </c>
    </row>
    <row r="993" spans="1:18" ht="30" x14ac:dyDescent="0.25">
      <c r="A993" s="2">
        <v>991</v>
      </c>
      <c r="B993" s="2">
        <v>5</v>
      </c>
      <c r="C993" s="2" t="s">
        <v>1097</v>
      </c>
      <c r="D993" s="2">
        <v>500</v>
      </c>
      <c r="E993" s="2" t="s">
        <v>35</v>
      </c>
      <c r="F993" s="2" t="s">
        <v>1905</v>
      </c>
      <c r="G993" s="2" t="s">
        <v>2854</v>
      </c>
      <c r="H993" s="2" t="s">
        <v>1643</v>
      </c>
      <c r="I993" s="2" t="s">
        <v>1710</v>
      </c>
      <c r="K993" s="2">
        <v>0</v>
      </c>
      <c r="R993" s="2" t="s">
        <v>2151</v>
      </c>
    </row>
    <row r="994" spans="1:18" ht="30" x14ac:dyDescent="0.25">
      <c r="A994" s="2">
        <v>992</v>
      </c>
      <c r="B994" s="2">
        <v>5</v>
      </c>
      <c r="C994" s="2" t="s">
        <v>1098</v>
      </c>
      <c r="D994" s="2">
        <v>9</v>
      </c>
      <c r="E994" s="2" t="s">
        <v>35</v>
      </c>
      <c r="F994" s="2" t="s">
        <v>2858</v>
      </c>
      <c r="G994" s="2" t="s">
        <v>2859</v>
      </c>
      <c r="H994" s="2" t="s">
        <v>1646</v>
      </c>
      <c r="I994" s="2" t="s">
        <v>2009</v>
      </c>
      <c r="K994" s="2">
        <v>0</v>
      </c>
      <c r="R994" s="2" t="s">
        <v>75</v>
      </c>
    </row>
    <row r="995" spans="1:18" ht="30" x14ac:dyDescent="0.25">
      <c r="A995" s="2">
        <v>993</v>
      </c>
      <c r="B995" s="2">
        <v>5</v>
      </c>
      <c r="C995" s="2" t="s">
        <v>1099</v>
      </c>
      <c r="D995" s="2">
        <v>6.5</v>
      </c>
      <c r="E995" s="2" t="s">
        <v>35</v>
      </c>
      <c r="F995" s="2" t="s">
        <v>1603</v>
      </c>
      <c r="G995" s="2" t="s">
        <v>1978</v>
      </c>
      <c r="H995" s="2" t="s">
        <v>1649</v>
      </c>
      <c r="I995" s="2" t="s">
        <v>2860</v>
      </c>
      <c r="K995" s="2">
        <v>0</v>
      </c>
      <c r="R995" s="2" t="s">
        <v>2594</v>
      </c>
    </row>
    <row r="996" spans="1:18" ht="30" x14ac:dyDescent="0.25">
      <c r="A996" s="2">
        <v>994</v>
      </c>
      <c r="B996" s="2">
        <v>5</v>
      </c>
      <c r="C996" s="2" t="s">
        <v>1100</v>
      </c>
      <c r="D996" s="2">
        <v>9</v>
      </c>
      <c r="E996" s="2" t="s">
        <v>35</v>
      </c>
      <c r="F996" s="2" t="s">
        <v>1603</v>
      </c>
      <c r="G996" s="2" t="s">
        <v>1978</v>
      </c>
      <c r="H996" s="2" t="s">
        <v>1653</v>
      </c>
      <c r="I996" s="2" t="s">
        <v>2050</v>
      </c>
      <c r="K996" s="2">
        <v>0</v>
      </c>
      <c r="R996" s="2" t="s">
        <v>75</v>
      </c>
    </row>
    <row r="997" spans="1:18" ht="30" x14ac:dyDescent="0.25">
      <c r="A997" s="2">
        <v>995</v>
      </c>
      <c r="B997" s="2">
        <v>5</v>
      </c>
      <c r="C997" s="2" t="s">
        <v>1101</v>
      </c>
      <c r="D997" s="2">
        <v>9</v>
      </c>
      <c r="E997" s="2" t="s">
        <v>35</v>
      </c>
      <c r="F997" s="2" t="s">
        <v>1603</v>
      </c>
      <c r="G997" s="2" t="s">
        <v>1978</v>
      </c>
      <c r="H997" s="2" t="s">
        <v>1656</v>
      </c>
      <c r="I997" s="2" t="s">
        <v>2259</v>
      </c>
      <c r="K997" s="2">
        <v>0</v>
      </c>
      <c r="R997" s="2" t="s">
        <v>90</v>
      </c>
    </row>
    <row r="998" spans="1:18" ht="30" x14ac:dyDescent="0.25">
      <c r="A998" s="2">
        <v>996</v>
      </c>
      <c r="B998" s="2">
        <v>5</v>
      </c>
      <c r="C998" s="2" t="s">
        <v>1102</v>
      </c>
      <c r="D998" s="2">
        <v>8</v>
      </c>
      <c r="E998" s="2" t="s">
        <v>35</v>
      </c>
      <c r="F998" s="2" t="s">
        <v>1855</v>
      </c>
      <c r="G998" s="2" t="s">
        <v>2861</v>
      </c>
      <c r="H998" s="2" t="s">
        <v>1660</v>
      </c>
      <c r="I998" s="2" t="s">
        <v>1929</v>
      </c>
      <c r="K998" s="2">
        <v>0</v>
      </c>
      <c r="R998" s="2" t="s">
        <v>1724</v>
      </c>
    </row>
    <row r="999" spans="1:18" ht="30" x14ac:dyDescent="0.25">
      <c r="A999" s="2">
        <v>997</v>
      </c>
      <c r="B999" s="2">
        <v>5</v>
      </c>
      <c r="C999" s="2" t="s">
        <v>1103</v>
      </c>
      <c r="D999" s="2">
        <v>9</v>
      </c>
      <c r="E999" s="2" t="s">
        <v>35</v>
      </c>
      <c r="G999" s="2" t="s">
        <v>2859</v>
      </c>
      <c r="H999" s="2" t="s">
        <v>1663</v>
      </c>
      <c r="I999" s="2" t="s">
        <v>2862</v>
      </c>
      <c r="K999" s="2">
        <v>0</v>
      </c>
      <c r="R999" s="2" t="s">
        <v>1665</v>
      </c>
    </row>
    <row r="1000" spans="1:18" ht="45" x14ac:dyDescent="0.25">
      <c r="A1000" s="2">
        <v>998</v>
      </c>
      <c r="B1000" s="2">
        <v>5</v>
      </c>
      <c r="C1000" s="2" t="s">
        <v>1104</v>
      </c>
      <c r="D1000" s="2">
        <v>123</v>
      </c>
      <c r="E1000" s="2" t="s">
        <v>35</v>
      </c>
      <c r="F1000" s="2" t="s">
        <v>1905</v>
      </c>
      <c r="G1000" s="2" t="s">
        <v>2863</v>
      </c>
      <c r="H1000" s="2" t="s">
        <v>1668</v>
      </c>
      <c r="I1000" s="2" t="s">
        <v>2864</v>
      </c>
      <c r="K1000" s="2">
        <v>0</v>
      </c>
      <c r="R1000" s="2" t="s">
        <v>1702</v>
      </c>
    </row>
    <row r="1001" spans="1:18" ht="45" x14ac:dyDescent="0.25">
      <c r="A1001" s="2">
        <v>999</v>
      </c>
      <c r="B1001" s="2">
        <v>5</v>
      </c>
      <c r="C1001" s="2" t="s">
        <v>1105</v>
      </c>
      <c r="D1001" s="2">
        <v>160</v>
      </c>
      <c r="E1001" s="2" t="s">
        <v>35</v>
      </c>
      <c r="F1001" s="2" t="s">
        <v>1905</v>
      </c>
      <c r="G1001" s="2" t="s">
        <v>2863</v>
      </c>
      <c r="H1001" s="2" t="s">
        <v>1670</v>
      </c>
      <c r="I1001" s="2" t="s">
        <v>2669</v>
      </c>
      <c r="K1001" s="2">
        <v>0</v>
      </c>
      <c r="R1001" s="2" t="s">
        <v>1610</v>
      </c>
    </row>
    <row r="1002" spans="1:18" ht="30" x14ac:dyDescent="0.25">
      <c r="A1002" s="2">
        <v>1000</v>
      </c>
      <c r="B1002" s="2">
        <v>5</v>
      </c>
      <c r="C1002" s="2" t="s">
        <v>1106</v>
      </c>
      <c r="D1002" s="2">
        <v>166</v>
      </c>
      <c r="E1002" s="2" t="s">
        <v>1674</v>
      </c>
      <c r="F1002" s="2" t="s">
        <v>1666</v>
      </c>
      <c r="G1002" s="2" t="s">
        <v>1805</v>
      </c>
      <c r="H1002" s="2" t="s">
        <v>1672</v>
      </c>
      <c r="I1002" s="2" t="s">
        <v>2865</v>
      </c>
      <c r="K1002" s="2">
        <v>0</v>
      </c>
      <c r="R1002" s="2" t="s">
        <v>2424</v>
      </c>
    </row>
    <row r="1003" spans="1:18" ht="30" x14ac:dyDescent="0.25">
      <c r="A1003" s="2">
        <v>1001</v>
      </c>
      <c r="B1003" s="2">
        <v>5</v>
      </c>
      <c r="C1003" s="2" t="s">
        <v>1107</v>
      </c>
      <c r="D1003" s="2">
        <v>14</v>
      </c>
      <c r="E1003" s="2" t="s">
        <v>35</v>
      </c>
      <c r="F1003" s="2" t="s">
        <v>1603</v>
      </c>
      <c r="G1003" s="2" t="s">
        <v>1978</v>
      </c>
      <c r="K1003" s="2">
        <v>0</v>
      </c>
      <c r="R1003" s="2" t="s">
        <v>1594</v>
      </c>
    </row>
    <row r="1004" spans="1:18" ht="30" x14ac:dyDescent="0.25">
      <c r="A1004" s="2">
        <v>1002</v>
      </c>
      <c r="B1004" s="2">
        <v>5</v>
      </c>
      <c r="C1004" s="2" t="s">
        <v>1108</v>
      </c>
      <c r="D1004" s="2">
        <v>42</v>
      </c>
      <c r="E1004" s="2" t="s">
        <v>35</v>
      </c>
      <c r="F1004" s="2" t="s">
        <v>1603</v>
      </c>
      <c r="G1004" s="2" t="s">
        <v>1978</v>
      </c>
      <c r="H1004" s="2" t="s">
        <v>1595</v>
      </c>
      <c r="I1004" s="2" t="s">
        <v>2866</v>
      </c>
      <c r="K1004" s="2">
        <v>0</v>
      </c>
      <c r="R1004" s="2" t="s">
        <v>2867</v>
      </c>
    </row>
    <row r="1005" spans="1:18" ht="30" x14ac:dyDescent="0.25">
      <c r="A1005" s="2">
        <v>1003</v>
      </c>
      <c r="B1005" s="2">
        <v>5</v>
      </c>
      <c r="C1005" s="2" t="s">
        <v>1109</v>
      </c>
      <c r="D1005" s="2">
        <v>84</v>
      </c>
      <c r="E1005" s="2" t="s">
        <v>35</v>
      </c>
      <c r="F1005" s="2" t="s">
        <v>1603</v>
      </c>
      <c r="G1005" s="2" t="s">
        <v>1978</v>
      </c>
      <c r="H1005" s="2" t="s">
        <v>1600</v>
      </c>
      <c r="I1005" s="2" t="s">
        <v>2868</v>
      </c>
      <c r="K1005" s="2">
        <v>0</v>
      </c>
      <c r="R1005" s="2" t="s">
        <v>2869</v>
      </c>
    </row>
    <row r="1006" spans="1:18" ht="45" x14ac:dyDescent="0.25">
      <c r="A1006" s="2">
        <v>1004</v>
      </c>
      <c r="B1006" s="2">
        <v>5</v>
      </c>
      <c r="C1006" s="2" t="s">
        <v>1110</v>
      </c>
      <c r="D1006" s="2">
        <v>26.7</v>
      </c>
      <c r="E1006" s="2" t="s">
        <v>35</v>
      </c>
      <c r="F1006" s="2" t="s">
        <v>1592</v>
      </c>
      <c r="G1006" s="2" t="s">
        <v>2290</v>
      </c>
      <c r="H1006" s="2" t="s">
        <v>1604</v>
      </c>
      <c r="I1006" s="2" t="s">
        <v>2870</v>
      </c>
      <c r="K1006" s="2">
        <v>0</v>
      </c>
      <c r="R1006" s="2" t="s">
        <v>2871</v>
      </c>
    </row>
    <row r="1007" spans="1:18" ht="60" x14ac:dyDescent="0.25">
      <c r="A1007" s="2">
        <v>1005</v>
      </c>
      <c r="B1007" s="2">
        <v>5</v>
      </c>
      <c r="C1007" s="2" t="s">
        <v>1111</v>
      </c>
      <c r="D1007" s="2">
        <v>20</v>
      </c>
      <c r="E1007" s="2" t="s">
        <v>1674</v>
      </c>
      <c r="F1007" s="2" t="s">
        <v>1666</v>
      </c>
      <c r="G1007" s="2" t="s">
        <v>2872</v>
      </c>
      <c r="H1007" s="2" t="s">
        <v>1608</v>
      </c>
      <c r="I1007" s="2" t="s">
        <v>2873</v>
      </c>
      <c r="K1007" s="2">
        <v>0</v>
      </c>
      <c r="R1007" s="2" t="s">
        <v>2874</v>
      </c>
    </row>
    <row r="1008" spans="1:18" ht="30" x14ac:dyDescent="0.25">
      <c r="A1008" s="2">
        <v>1006</v>
      </c>
      <c r="B1008" s="2">
        <v>5</v>
      </c>
      <c r="C1008" s="2" t="s">
        <v>1112</v>
      </c>
      <c r="D1008" s="2">
        <v>187.5</v>
      </c>
      <c r="E1008" s="2" t="s">
        <v>35</v>
      </c>
      <c r="F1008" s="2" t="s">
        <v>1592</v>
      </c>
      <c r="G1008" s="2" t="s">
        <v>2875</v>
      </c>
      <c r="H1008" s="2" t="s">
        <v>1612</v>
      </c>
      <c r="I1008" s="2" t="s">
        <v>1613</v>
      </c>
      <c r="K1008" s="2">
        <v>0</v>
      </c>
      <c r="R1008" s="2" t="s">
        <v>1614</v>
      </c>
    </row>
    <row r="1009" spans="1:18" ht="30" x14ac:dyDescent="0.25">
      <c r="A1009" s="2">
        <v>1007</v>
      </c>
      <c r="B1009" s="2">
        <v>5</v>
      </c>
      <c r="C1009" s="2" t="s">
        <v>1113</v>
      </c>
      <c r="D1009" s="2">
        <v>10</v>
      </c>
      <c r="E1009" s="2" t="s">
        <v>35</v>
      </c>
      <c r="F1009" s="2" t="s">
        <v>1592</v>
      </c>
      <c r="G1009" s="2" t="s">
        <v>2876</v>
      </c>
      <c r="H1009" s="2" t="s">
        <v>1615</v>
      </c>
      <c r="I1009" s="2" t="s">
        <v>2188</v>
      </c>
      <c r="K1009" s="2">
        <v>0</v>
      </c>
      <c r="R1009" s="2" t="s">
        <v>2021</v>
      </c>
    </row>
    <row r="1010" spans="1:18" ht="30" x14ac:dyDescent="0.25">
      <c r="A1010" s="2">
        <v>1008</v>
      </c>
      <c r="B1010" s="2">
        <v>5</v>
      </c>
      <c r="C1010" s="2" t="s">
        <v>1114</v>
      </c>
      <c r="D1010" s="2">
        <v>100</v>
      </c>
      <c r="E1010" s="2" t="s">
        <v>35</v>
      </c>
      <c r="F1010" s="2" t="s">
        <v>1592</v>
      </c>
      <c r="G1010" s="2" t="s">
        <v>2876</v>
      </c>
      <c r="H1010" s="2" t="s">
        <v>1619</v>
      </c>
      <c r="I1010" s="2" t="s">
        <v>1623</v>
      </c>
      <c r="K1010" s="2">
        <v>0</v>
      </c>
      <c r="R1010" s="2" t="s">
        <v>2431</v>
      </c>
    </row>
    <row r="1011" spans="1:18" ht="45" x14ac:dyDescent="0.25">
      <c r="A1011" s="2">
        <v>1009</v>
      </c>
      <c r="B1011" s="2">
        <v>5</v>
      </c>
      <c r="C1011" s="2" t="s">
        <v>1115</v>
      </c>
      <c r="D1011" s="2">
        <v>400</v>
      </c>
      <c r="E1011" s="2" t="s">
        <v>35</v>
      </c>
      <c r="F1011" s="2" t="s">
        <v>1592</v>
      </c>
      <c r="G1011" s="2" t="s">
        <v>2876</v>
      </c>
      <c r="H1011" s="2" t="s">
        <v>1622</v>
      </c>
      <c r="I1011" s="2" t="s">
        <v>2533</v>
      </c>
      <c r="K1011" s="2">
        <v>0</v>
      </c>
      <c r="R1011" s="2" t="s">
        <v>2877</v>
      </c>
    </row>
    <row r="1012" spans="1:18" ht="45" x14ac:dyDescent="0.25">
      <c r="A1012" s="2">
        <v>1010</v>
      </c>
      <c r="B1012" s="2">
        <v>5</v>
      </c>
      <c r="C1012" s="2" t="s">
        <v>1116</v>
      </c>
      <c r="D1012" s="2">
        <v>1</v>
      </c>
      <c r="E1012" s="2" t="s">
        <v>35</v>
      </c>
      <c r="F1012" s="2" t="s">
        <v>1603</v>
      </c>
      <c r="G1012" s="2" t="s">
        <v>2878</v>
      </c>
      <c r="H1012" s="2" t="s">
        <v>1625</v>
      </c>
      <c r="I1012" s="2" t="s">
        <v>1961</v>
      </c>
      <c r="K1012" s="2">
        <v>0</v>
      </c>
      <c r="R1012" s="2" t="s">
        <v>2773</v>
      </c>
    </row>
    <row r="1013" spans="1:18" x14ac:dyDescent="0.25">
      <c r="A1013" s="2">
        <v>1011</v>
      </c>
      <c r="B1013" s="2">
        <v>5</v>
      </c>
      <c r="C1013" s="2" t="s">
        <v>1117</v>
      </c>
      <c r="D1013" s="2">
        <v>5</v>
      </c>
      <c r="E1013" s="2" t="s">
        <v>35</v>
      </c>
      <c r="F1013" s="2" t="s">
        <v>1592</v>
      </c>
      <c r="G1013" s="2" t="s">
        <v>1742</v>
      </c>
      <c r="H1013" s="2" t="s">
        <v>1628</v>
      </c>
      <c r="I1013" s="2" t="s">
        <v>2507</v>
      </c>
      <c r="K1013" s="2">
        <v>0</v>
      </c>
      <c r="R1013" s="2" t="s">
        <v>2610</v>
      </c>
    </row>
    <row r="1014" spans="1:18" ht="30" x14ac:dyDescent="0.25">
      <c r="A1014" s="2">
        <v>1012</v>
      </c>
      <c r="B1014" s="2">
        <v>5</v>
      </c>
      <c r="C1014" s="2" t="s">
        <v>1118</v>
      </c>
      <c r="D1014" s="2">
        <v>10</v>
      </c>
      <c r="E1014" s="2" t="s">
        <v>35</v>
      </c>
      <c r="F1014" s="2" t="s">
        <v>1592</v>
      </c>
      <c r="G1014" s="2" t="s">
        <v>1742</v>
      </c>
      <c r="H1014" s="2" t="s">
        <v>1632</v>
      </c>
      <c r="I1014" s="2" t="s">
        <v>2472</v>
      </c>
      <c r="K1014" s="2">
        <v>0</v>
      </c>
      <c r="R1014" s="2" t="s">
        <v>2611</v>
      </c>
    </row>
    <row r="1015" spans="1:18" x14ac:dyDescent="0.25">
      <c r="A1015" s="2">
        <v>1013</v>
      </c>
      <c r="B1015" s="2">
        <v>5</v>
      </c>
      <c r="C1015" s="2" t="s">
        <v>1119</v>
      </c>
      <c r="D1015" s="2">
        <v>10</v>
      </c>
      <c r="E1015" s="2" t="s">
        <v>35</v>
      </c>
      <c r="F1015" s="2" t="s">
        <v>1592</v>
      </c>
      <c r="G1015" s="2" t="s">
        <v>1742</v>
      </c>
      <c r="H1015" s="2" t="s">
        <v>1634</v>
      </c>
      <c r="I1015" s="2" t="s">
        <v>1842</v>
      </c>
      <c r="K1015" s="2">
        <v>0</v>
      </c>
      <c r="R1015" s="2" t="s">
        <v>1843</v>
      </c>
    </row>
    <row r="1016" spans="1:18" x14ac:dyDescent="0.25">
      <c r="A1016" s="2">
        <v>1014</v>
      </c>
      <c r="B1016" s="2">
        <v>5</v>
      </c>
      <c r="C1016" s="2" t="s">
        <v>1120</v>
      </c>
      <c r="D1016" s="2">
        <v>10</v>
      </c>
      <c r="E1016" s="2" t="s">
        <v>35</v>
      </c>
      <c r="F1016" s="2" t="s">
        <v>1592</v>
      </c>
      <c r="G1016" s="2" t="s">
        <v>1742</v>
      </c>
      <c r="H1016" s="2" t="s">
        <v>1637</v>
      </c>
      <c r="I1016" s="2" t="s">
        <v>2473</v>
      </c>
      <c r="K1016" s="2">
        <v>0</v>
      </c>
      <c r="R1016" s="2" t="s">
        <v>2879</v>
      </c>
    </row>
    <row r="1017" spans="1:18" ht="45" x14ac:dyDescent="0.25">
      <c r="A1017" s="2">
        <v>1015</v>
      </c>
      <c r="B1017" s="2">
        <v>5</v>
      </c>
      <c r="C1017" s="2" t="s">
        <v>1121</v>
      </c>
      <c r="D1017" s="2">
        <v>30</v>
      </c>
      <c r="E1017" s="2" t="s">
        <v>35</v>
      </c>
      <c r="F1017" s="2" t="s">
        <v>1592</v>
      </c>
      <c r="G1017" s="2" t="s">
        <v>1742</v>
      </c>
      <c r="H1017" s="2" t="s">
        <v>1641</v>
      </c>
      <c r="I1017" s="2" t="s">
        <v>1751</v>
      </c>
      <c r="K1017" s="2">
        <v>0</v>
      </c>
      <c r="R1017" s="2" t="s">
        <v>1602</v>
      </c>
    </row>
    <row r="1018" spans="1:18" ht="45" x14ac:dyDescent="0.25">
      <c r="A1018" s="2">
        <v>1016</v>
      </c>
      <c r="B1018" s="2">
        <v>5</v>
      </c>
      <c r="C1018" s="2" t="s">
        <v>1122</v>
      </c>
      <c r="D1018" s="2">
        <v>60</v>
      </c>
      <c r="E1018" s="2" t="s">
        <v>35</v>
      </c>
      <c r="F1018" s="2" t="s">
        <v>1592</v>
      </c>
      <c r="G1018" s="2" t="s">
        <v>1742</v>
      </c>
      <c r="H1018" s="2" t="s">
        <v>1643</v>
      </c>
      <c r="I1018" s="2" t="s">
        <v>2389</v>
      </c>
      <c r="K1018" s="2">
        <v>0</v>
      </c>
      <c r="R1018" s="2" t="s">
        <v>2827</v>
      </c>
    </row>
    <row r="1019" spans="1:18" x14ac:dyDescent="0.25">
      <c r="A1019" s="2">
        <v>1017</v>
      </c>
      <c r="B1019" s="2">
        <v>5</v>
      </c>
      <c r="C1019" s="2" t="s">
        <v>1123</v>
      </c>
      <c r="D1019" s="2">
        <v>150</v>
      </c>
      <c r="E1019" s="2" t="s">
        <v>35</v>
      </c>
      <c r="F1019" s="2" t="s">
        <v>1592</v>
      </c>
      <c r="G1019" s="2" t="s">
        <v>2216</v>
      </c>
      <c r="H1019" s="2" t="s">
        <v>1646</v>
      </c>
      <c r="I1019" s="2" t="s">
        <v>2762</v>
      </c>
      <c r="K1019" s="2">
        <v>0</v>
      </c>
      <c r="R1019" s="2" t="s">
        <v>2265</v>
      </c>
    </row>
    <row r="1020" spans="1:18" x14ac:dyDescent="0.25">
      <c r="A1020" s="2">
        <v>1018</v>
      </c>
      <c r="B1020" s="2">
        <v>5</v>
      </c>
      <c r="C1020" s="2" t="s">
        <v>1124</v>
      </c>
      <c r="D1020" s="2">
        <v>200</v>
      </c>
      <c r="E1020" s="2" t="s">
        <v>35</v>
      </c>
      <c r="F1020" s="2" t="s">
        <v>1592</v>
      </c>
      <c r="G1020" s="2" t="s">
        <v>2216</v>
      </c>
      <c r="H1020" s="2" t="s">
        <v>1649</v>
      </c>
      <c r="I1020" s="2" t="s">
        <v>2880</v>
      </c>
      <c r="K1020" s="2">
        <v>0</v>
      </c>
      <c r="R1020" s="2" t="s">
        <v>2663</v>
      </c>
    </row>
    <row r="1021" spans="1:18" x14ac:dyDescent="0.25">
      <c r="A1021" s="2">
        <v>1019</v>
      </c>
      <c r="B1021" s="2">
        <v>5</v>
      </c>
      <c r="C1021" s="2" t="s">
        <v>1125</v>
      </c>
      <c r="D1021" s="2">
        <v>2</v>
      </c>
      <c r="E1021" s="2" t="s">
        <v>35</v>
      </c>
      <c r="F1021" s="2" t="s">
        <v>1592</v>
      </c>
      <c r="G1021" s="2" t="s">
        <v>2881</v>
      </c>
      <c r="H1021" s="2" t="s">
        <v>1653</v>
      </c>
      <c r="I1021" s="2" t="s">
        <v>2830</v>
      </c>
      <c r="K1021" s="2">
        <v>0</v>
      </c>
      <c r="R1021" s="2" t="s">
        <v>1610</v>
      </c>
    </row>
    <row r="1022" spans="1:18" ht="30" x14ac:dyDescent="0.25">
      <c r="A1022" s="2">
        <v>1020</v>
      </c>
      <c r="B1022" s="2">
        <v>5</v>
      </c>
      <c r="C1022" s="2" t="s">
        <v>1126</v>
      </c>
      <c r="D1022" s="2">
        <v>4</v>
      </c>
      <c r="E1022" s="2" t="s">
        <v>35</v>
      </c>
      <c r="F1022" s="2" t="s">
        <v>1592</v>
      </c>
      <c r="G1022" s="2" t="s">
        <v>2881</v>
      </c>
      <c r="H1022" s="2" t="s">
        <v>1656</v>
      </c>
      <c r="I1022" s="2" t="s">
        <v>2014</v>
      </c>
      <c r="K1022" s="2">
        <v>0</v>
      </c>
      <c r="R1022" s="2" t="s">
        <v>2260</v>
      </c>
    </row>
    <row r="1023" spans="1:18" x14ac:dyDescent="0.25">
      <c r="A1023" s="2">
        <v>1021</v>
      </c>
      <c r="B1023" s="2">
        <v>5</v>
      </c>
      <c r="C1023" s="2" t="s">
        <v>1127</v>
      </c>
      <c r="D1023" s="2">
        <v>2.5</v>
      </c>
      <c r="E1023" s="2" t="s">
        <v>35</v>
      </c>
      <c r="F1023" s="2" t="s">
        <v>1592</v>
      </c>
      <c r="G1023" s="2" t="s">
        <v>2882</v>
      </c>
      <c r="H1023" s="2" t="s">
        <v>1660</v>
      </c>
      <c r="I1023" s="2" t="s">
        <v>2127</v>
      </c>
      <c r="K1023" s="2">
        <v>0</v>
      </c>
      <c r="R1023" s="2" t="s">
        <v>1903</v>
      </c>
    </row>
    <row r="1024" spans="1:18" ht="30" x14ac:dyDescent="0.25">
      <c r="A1024" s="2">
        <v>1022</v>
      </c>
      <c r="B1024" s="2">
        <v>5</v>
      </c>
      <c r="C1024" s="2" t="s">
        <v>1128</v>
      </c>
      <c r="D1024" s="2">
        <v>50</v>
      </c>
      <c r="E1024" s="2" t="s">
        <v>35</v>
      </c>
      <c r="F1024" s="2" t="s">
        <v>1592</v>
      </c>
      <c r="G1024" s="2" t="s">
        <v>2883</v>
      </c>
      <c r="H1024" s="2" t="s">
        <v>1663</v>
      </c>
      <c r="I1024" s="2" t="s">
        <v>1999</v>
      </c>
      <c r="K1024" s="2">
        <v>0</v>
      </c>
      <c r="R1024" s="2" t="s">
        <v>70</v>
      </c>
    </row>
    <row r="1025" spans="1:18" ht="45" x14ac:dyDescent="0.25">
      <c r="A1025" s="2">
        <v>1023</v>
      </c>
      <c r="B1025" s="2">
        <v>5</v>
      </c>
      <c r="C1025" s="2" t="s">
        <v>1129</v>
      </c>
      <c r="D1025" s="2">
        <v>100</v>
      </c>
      <c r="E1025" s="2" t="s">
        <v>35</v>
      </c>
      <c r="F1025" s="2" t="s">
        <v>1592</v>
      </c>
      <c r="G1025" s="2" t="s">
        <v>2883</v>
      </c>
      <c r="H1025" s="2" t="s">
        <v>1668</v>
      </c>
      <c r="I1025" s="2" t="s">
        <v>1767</v>
      </c>
      <c r="K1025" s="2">
        <v>0</v>
      </c>
      <c r="R1025" s="2" t="s">
        <v>75</v>
      </c>
    </row>
    <row r="1026" spans="1:18" ht="30" x14ac:dyDescent="0.25">
      <c r="A1026" s="2">
        <v>1024</v>
      </c>
      <c r="B1026" s="2">
        <v>5</v>
      </c>
      <c r="C1026" s="2" t="s">
        <v>1130</v>
      </c>
      <c r="D1026" s="2">
        <v>5</v>
      </c>
      <c r="E1026" s="2" t="s">
        <v>35</v>
      </c>
      <c r="F1026" s="2" t="s">
        <v>1592</v>
      </c>
      <c r="G1026" s="2" t="s">
        <v>2883</v>
      </c>
      <c r="H1026" s="2" t="s">
        <v>1670</v>
      </c>
      <c r="I1026" s="2" t="s">
        <v>1961</v>
      </c>
      <c r="K1026" s="2">
        <v>0</v>
      </c>
      <c r="R1026" s="2" t="s">
        <v>73</v>
      </c>
    </row>
    <row r="1027" spans="1:18" ht="30" x14ac:dyDescent="0.25">
      <c r="A1027" s="2">
        <v>1025</v>
      </c>
      <c r="B1027" s="2">
        <v>5</v>
      </c>
      <c r="C1027" s="2" t="s">
        <v>1131</v>
      </c>
      <c r="D1027" s="2">
        <v>1</v>
      </c>
      <c r="E1027" s="2" t="s">
        <v>35</v>
      </c>
      <c r="F1027" s="2" t="s">
        <v>1603</v>
      </c>
      <c r="G1027" s="2" t="s">
        <v>2878</v>
      </c>
      <c r="H1027" s="2" t="s">
        <v>1672</v>
      </c>
      <c r="I1027" s="2" t="s">
        <v>1609</v>
      </c>
      <c r="K1027" s="2">
        <v>0</v>
      </c>
      <c r="R1027" s="2" t="s">
        <v>1860</v>
      </c>
    </row>
    <row r="1028" spans="1:18" ht="45" x14ac:dyDescent="0.25">
      <c r="A1028" s="2">
        <v>1026</v>
      </c>
      <c r="B1028" s="2">
        <v>5</v>
      </c>
      <c r="C1028" s="2" t="s">
        <v>1132</v>
      </c>
      <c r="D1028" s="2">
        <v>18.7</v>
      </c>
      <c r="E1028" s="2" t="s">
        <v>35</v>
      </c>
      <c r="F1028" s="2" t="s">
        <v>2360</v>
      </c>
      <c r="G1028" s="2" t="s">
        <v>2878</v>
      </c>
      <c r="K1028" s="2">
        <v>0</v>
      </c>
      <c r="R1028" s="2" t="s">
        <v>1594</v>
      </c>
    </row>
    <row r="1029" spans="1:18" ht="45" x14ac:dyDescent="0.25">
      <c r="A1029" s="2">
        <v>1027</v>
      </c>
      <c r="B1029" s="2">
        <v>5</v>
      </c>
      <c r="C1029" s="2" t="s">
        <v>1133</v>
      </c>
      <c r="D1029" s="2">
        <v>25</v>
      </c>
      <c r="E1029" s="2" t="s">
        <v>35</v>
      </c>
      <c r="F1029" s="2" t="s">
        <v>2360</v>
      </c>
      <c r="G1029" s="2" t="s">
        <v>2878</v>
      </c>
      <c r="H1029" s="2" t="s">
        <v>1595</v>
      </c>
      <c r="I1029" s="2" t="s">
        <v>2058</v>
      </c>
      <c r="K1029" s="2">
        <v>0</v>
      </c>
      <c r="R1029" s="2" t="s">
        <v>2443</v>
      </c>
    </row>
    <row r="1030" spans="1:18" ht="45" x14ac:dyDescent="0.25">
      <c r="A1030" s="2">
        <v>1028</v>
      </c>
      <c r="B1030" s="2">
        <v>5</v>
      </c>
      <c r="C1030" s="2" t="s">
        <v>1134</v>
      </c>
      <c r="D1030" s="2">
        <v>50</v>
      </c>
      <c r="E1030" s="2" t="s">
        <v>35</v>
      </c>
      <c r="F1030" s="2" t="s">
        <v>2360</v>
      </c>
      <c r="G1030" s="2" t="s">
        <v>2878</v>
      </c>
      <c r="H1030" s="2" t="s">
        <v>1600</v>
      </c>
      <c r="I1030" s="2" t="s">
        <v>1827</v>
      </c>
      <c r="K1030" s="2">
        <v>0</v>
      </c>
      <c r="R1030" s="2" t="s">
        <v>2357</v>
      </c>
    </row>
    <row r="1031" spans="1:18" ht="45" x14ac:dyDescent="0.25">
      <c r="A1031" s="2">
        <v>1029</v>
      </c>
      <c r="B1031" s="2">
        <v>5</v>
      </c>
      <c r="C1031" s="2" t="s">
        <v>1135</v>
      </c>
      <c r="D1031" s="2">
        <v>0.4</v>
      </c>
      <c r="E1031" s="2" t="s">
        <v>35</v>
      </c>
      <c r="F1031" s="2" t="s">
        <v>2235</v>
      </c>
      <c r="G1031" s="2" t="s">
        <v>2878</v>
      </c>
      <c r="H1031" s="2" t="s">
        <v>1604</v>
      </c>
      <c r="I1031" s="2" t="s">
        <v>2884</v>
      </c>
      <c r="K1031" s="2">
        <v>0</v>
      </c>
      <c r="R1031" s="2" t="s">
        <v>70</v>
      </c>
    </row>
    <row r="1032" spans="1:18" ht="45" x14ac:dyDescent="0.25">
      <c r="A1032" s="2">
        <v>1030</v>
      </c>
      <c r="B1032" s="2">
        <v>5</v>
      </c>
      <c r="C1032" s="2" t="s">
        <v>1136</v>
      </c>
      <c r="D1032" s="2">
        <v>1</v>
      </c>
      <c r="E1032" s="2" t="s">
        <v>35</v>
      </c>
      <c r="F1032" s="2" t="s">
        <v>1603</v>
      </c>
      <c r="G1032" s="2" t="s">
        <v>2885</v>
      </c>
      <c r="H1032" s="2" t="s">
        <v>1608</v>
      </c>
      <c r="I1032" s="2" t="s">
        <v>1687</v>
      </c>
      <c r="K1032" s="2">
        <v>0</v>
      </c>
      <c r="R1032" s="2" t="s">
        <v>1724</v>
      </c>
    </row>
    <row r="1033" spans="1:18" ht="30" x14ac:dyDescent="0.25">
      <c r="A1033" s="2">
        <v>1031</v>
      </c>
      <c r="B1033" s="2">
        <v>5</v>
      </c>
      <c r="C1033" s="2" t="s">
        <v>1137</v>
      </c>
      <c r="D1033" s="2">
        <v>0.1</v>
      </c>
      <c r="E1033" s="2" t="s">
        <v>35</v>
      </c>
      <c r="F1033" s="2" t="s">
        <v>1603</v>
      </c>
      <c r="G1033" s="2" t="s">
        <v>2885</v>
      </c>
      <c r="H1033" s="2" t="s">
        <v>1612</v>
      </c>
      <c r="I1033" s="2" t="s">
        <v>2886</v>
      </c>
      <c r="K1033" s="2">
        <v>0</v>
      </c>
      <c r="R1033" s="2" t="s">
        <v>1665</v>
      </c>
    </row>
    <row r="1034" spans="1:18" ht="60" x14ac:dyDescent="0.25">
      <c r="A1034" s="2">
        <v>1032</v>
      </c>
      <c r="B1034" s="2">
        <v>5</v>
      </c>
      <c r="C1034" s="2" t="s">
        <v>1138</v>
      </c>
      <c r="D1034" s="2">
        <v>1.25</v>
      </c>
      <c r="E1034" s="2" t="s">
        <v>35</v>
      </c>
      <c r="F1034" s="2" t="s">
        <v>1592</v>
      </c>
      <c r="G1034" s="2" t="s">
        <v>2887</v>
      </c>
      <c r="H1034" s="2" t="s">
        <v>1615</v>
      </c>
      <c r="I1034" s="2" t="s">
        <v>1717</v>
      </c>
      <c r="K1034" s="2">
        <v>0</v>
      </c>
      <c r="R1034" s="2" t="s">
        <v>1815</v>
      </c>
    </row>
    <row r="1035" spans="1:18" ht="30" x14ac:dyDescent="0.25">
      <c r="A1035" s="2">
        <v>1033</v>
      </c>
      <c r="B1035" s="2">
        <v>5</v>
      </c>
      <c r="C1035" s="2" t="s">
        <v>1139</v>
      </c>
      <c r="D1035" s="2">
        <v>200</v>
      </c>
      <c r="E1035" s="2" t="s">
        <v>35</v>
      </c>
      <c r="F1035" s="2" t="s">
        <v>1592</v>
      </c>
      <c r="G1035" s="2" t="s">
        <v>2883</v>
      </c>
      <c r="H1035" s="2" t="s">
        <v>1619</v>
      </c>
      <c r="I1035" s="2" t="s">
        <v>2273</v>
      </c>
      <c r="K1035" s="2">
        <v>0</v>
      </c>
      <c r="R1035" s="2" t="s">
        <v>2888</v>
      </c>
    </row>
    <row r="1036" spans="1:18" ht="30" x14ac:dyDescent="0.25">
      <c r="A1036" s="2">
        <v>1034</v>
      </c>
      <c r="B1036" s="2">
        <v>5</v>
      </c>
      <c r="C1036" s="2" t="s">
        <v>1140</v>
      </c>
      <c r="D1036" s="2">
        <v>10</v>
      </c>
      <c r="E1036" s="2" t="s">
        <v>35</v>
      </c>
      <c r="F1036" s="2" t="s">
        <v>1592</v>
      </c>
      <c r="G1036" s="2" t="s">
        <v>1823</v>
      </c>
      <c r="H1036" s="2" t="s">
        <v>1622</v>
      </c>
      <c r="I1036" s="2" t="s">
        <v>1689</v>
      </c>
      <c r="K1036" s="2">
        <v>0</v>
      </c>
      <c r="R1036" s="2" t="s">
        <v>2108</v>
      </c>
    </row>
    <row r="1037" spans="1:18" ht="30" x14ac:dyDescent="0.25">
      <c r="A1037" s="2">
        <v>1035</v>
      </c>
      <c r="B1037" s="2">
        <v>5</v>
      </c>
      <c r="C1037" s="2" t="s">
        <v>1141</v>
      </c>
      <c r="D1037" s="2">
        <v>25</v>
      </c>
      <c r="E1037" s="2" t="s">
        <v>35</v>
      </c>
      <c r="F1037" s="2" t="s">
        <v>1592</v>
      </c>
      <c r="G1037" s="2" t="s">
        <v>1823</v>
      </c>
      <c r="H1037" s="2" t="s">
        <v>1625</v>
      </c>
      <c r="I1037" s="2" t="s">
        <v>1601</v>
      </c>
      <c r="K1037" s="2">
        <v>0</v>
      </c>
      <c r="R1037" s="2" t="s">
        <v>2135</v>
      </c>
    </row>
    <row r="1038" spans="1:18" ht="30" x14ac:dyDescent="0.25">
      <c r="A1038" s="2">
        <v>1036</v>
      </c>
      <c r="B1038" s="2">
        <v>5</v>
      </c>
      <c r="C1038" s="2" t="s">
        <v>1142</v>
      </c>
      <c r="D1038" s="2">
        <v>50</v>
      </c>
      <c r="E1038" s="2" t="s">
        <v>35</v>
      </c>
      <c r="F1038" s="2" t="s">
        <v>1592</v>
      </c>
      <c r="G1038" s="2" t="s">
        <v>1823</v>
      </c>
      <c r="H1038" s="2" t="s">
        <v>1628</v>
      </c>
      <c r="I1038" s="2" t="s">
        <v>2464</v>
      </c>
      <c r="K1038" s="2">
        <v>0</v>
      </c>
      <c r="R1038" s="2" t="s">
        <v>2271</v>
      </c>
    </row>
    <row r="1039" spans="1:18" x14ac:dyDescent="0.25">
      <c r="A1039" s="2">
        <v>1037</v>
      </c>
      <c r="B1039" s="2">
        <v>5</v>
      </c>
      <c r="C1039" s="2" t="s">
        <v>1143</v>
      </c>
      <c r="D1039" s="2">
        <v>15</v>
      </c>
      <c r="E1039" s="2" t="s">
        <v>35</v>
      </c>
      <c r="F1039" s="2" t="s">
        <v>1592</v>
      </c>
      <c r="G1039" s="2" t="s">
        <v>2256</v>
      </c>
      <c r="H1039" s="2" t="s">
        <v>1632</v>
      </c>
      <c r="I1039" s="2" t="s">
        <v>2889</v>
      </c>
      <c r="K1039" s="2">
        <v>0</v>
      </c>
      <c r="R1039" s="2" t="s">
        <v>2890</v>
      </c>
    </row>
    <row r="1040" spans="1:18" ht="30" x14ac:dyDescent="0.25">
      <c r="A1040" s="2">
        <v>1038</v>
      </c>
      <c r="B1040" s="2">
        <v>5</v>
      </c>
      <c r="C1040" s="2" t="s">
        <v>1144</v>
      </c>
      <c r="D1040" s="2">
        <v>100000</v>
      </c>
      <c r="E1040" s="2" t="s">
        <v>6</v>
      </c>
      <c r="F1040" s="2" t="s">
        <v>1592</v>
      </c>
      <c r="G1040" s="2" t="s">
        <v>2891</v>
      </c>
      <c r="H1040" s="2" t="s">
        <v>1634</v>
      </c>
      <c r="I1040" s="2" t="s">
        <v>2892</v>
      </c>
      <c r="K1040" s="2">
        <v>0</v>
      </c>
      <c r="R1040" s="2" t="s">
        <v>2893</v>
      </c>
    </row>
    <row r="1041" spans="1:18" ht="45" x14ac:dyDescent="0.25">
      <c r="A1041" s="2">
        <v>1039</v>
      </c>
      <c r="B1041" s="2">
        <v>5</v>
      </c>
      <c r="C1041" s="2" t="s">
        <v>1145</v>
      </c>
      <c r="D1041" s="2">
        <v>250</v>
      </c>
      <c r="E1041" s="2" t="s">
        <v>35</v>
      </c>
      <c r="F1041" s="2" t="s">
        <v>1603</v>
      </c>
      <c r="G1041" s="2" t="s">
        <v>2894</v>
      </c>
      <c r="H1041" s="2" t="s">
        <v>1637</v>
      </c>
      <c r="I1041" s="2" t="s">
        <v>2024</v>
      </c>
      <c r="K1041" s="2">
        <v>0</v>
      </c>
      <c r="R1041" s="2" t="s">
        <v>2895</v>
      </c>
    </row>
    <row r="1042" spans="1:18" ht="45" x14ac:dyDescent="0.25">
      <c r="A1042" s="2">
        <v>1040</v>
      </c>
      <c r="B1042" s="2">
        <v>5</v>
      </c>
      <c r="C1042" s="2" t="s">
        <v>1146</v>
      </c>
      <c r="D1042" s="2">
        <v>250</v>
      </c>
      <c r="E1042" s="2" t="s">
        <v>77</v>
      </c>
      <c r="F1042" s="2" t="s">
        <v>1603</v>
      </c>
      <c r="G1042" s="2" t="s">
        <v>2306</v>
      </c>
      <c r="H1042" s="2" t="s">
        <v>1641</v>
      </c>
      <c r="I1042" s="2" t="s">
        <v>2896</v>
      </c>
      <c r="K1042" s="2">
        <v>0</v>
      </c>
      <c r="R1042" s="2" t="s">
        <v>2897</v>
      </c>
    </row>
    <row r="1043" spans="1:18" ht="45" x14ac:dyDescent="0.25">
      <c r="A1043" s="2">
        <v>1041</v>
      </c>
      <c r="B1043" s="2">
        <v>5</v>
      </c>
      <c r="C1043" s="2" t="s">
        <v>1146</v>
      </c>
      <c r="D1043" s="2">
        <v>250</v>
      </c>
      <c r="E1043" s="2" t="s">
        <v>77</v>
      </c>
      <c r="F1043" s="2" t="s">
        <v>1603</v>
      </c>
      <c r="G1043" s="2" t="s">
        <v>2306</v>
      </c>
      <c r="H1043" s="2" t="s">
        <v>1643</v>
      </c>
      <c r="I1043" s="2" t="s">
        <v>2898</v>
      </c>
      <c r="K1043" s="2">
        <v>0</v>
      </c>
      <c r="R1043" s="2" t="s">
        <v>2899</v>
      </c>
    </row>
    <row r="1044" spans="1:18" ht="45" x14ac:dyDescent="0.25">
      <c r="A1044" s="2">
        <v>1042</v>
      </c>
      <c r="B1044" s="2">
        <v>5</v>
      </c>
      <c r="C1044" s="2" t="s">
        <v>1147</v>
      </c>
      <c r="D1044" s="2">
        <v>500</v>
      </c>
      <c r="E1044" s="2" t="s">
        <v>77</v>
      </c>
      <c r="F1044" s="2" t="s">
        <v>1603</v>
      </c>
      <c r="G1044" s="2" t="s">
        <v>2306</v>
      </c>
      <c r="H1044" s="2" t="s">
        <v>1646</v>
      </c>
      <c r="I1044" s="2" t="s">
        <v>2900</v>
      </c>
      <c r="K1044" s="2">
        <v>0</v>
      </c>
      <c r="R1044" s="2" t="s">
        <v>2901</v>
      </c>
    </row>
    <row r="1045" spans="1:18" ht="45" x14ac:dyDescent="0.25">
      <c r="A1045" s="2">
        <v>1043</v>
      </c>
      <c r="B1045" s="2">
        <v>5</v>
      </c>
      <c r="C1045" s="2" t="s">
        <v>1147</v>
      </c>
      <c r="D1045" s="2">
        <v>500</v>
      </c>
      <c r="E1045" s="2" t="s">
        <v>77</v>
      </c>
      <c r="F1045" s="2" t="s">
        <v>1603</v>
      </c>
      <c r="G1045" s="2" t="s">
        <v>2306</v>
      </c>
      <c r="H1045" s="2" t="s">
        <v>1649</v>
      </c>
      <c r="I1045" s="2" t="s">
        <v>2902</v>
      </c>
      <c r="K1045" s="2">
        <v>0</v>
      </c>
      <c r="R1045" s="2" t="s">
        <v>2903</v>
      </c>
    </row>
    <row r="1046" spans="1:18" ht="45" x14ac:dyDescent="0.25">
      <c r="A1046" s="2">
        <v>1044</v>
      </c>
      <c r="B1046" s="2">
        <v>5</v>
      </c>
      <c r="C1046" s="2" t="s">
        <v>1148</v>
      </c>
      <c r="D1046" s="2">
        <v>1000</v>
      </c>
      <c r="E1046" s="2" t="s">
        <v>77</v>
      </c>
      <c r="F1046" s="2" t="s">
        <v>1603</v>
      </c>
      <c r="G1046" s="2" t="s">
        <v>2306</v>
      </c>
      <c r="H1046" s="2" t="s">
        <v>1653</v>
      </c>
      <c r="I1046" s="2" t="s">
        <v>2904</v>
      </c>
      <c r="K1046" s="2">
        <v>0</v>
      </c>
      <c r="R1046" s="2" t="s">
        <v>2905</v>
      </c>
    </row>
    <row r="1047" spans="1:18" ht="45" x14ac:dyDescent="0.25">
      <c r="A1047" s="2">
        <v>1045</v>
      </c>
      <c r="B1047" s="2">
        <v>5</v>
      </c>
      <c r="C1047" s="2" t="s">
        <v>1148</v>
      </c>
      <c r="D1047" s="2">
        <v>1000</v>
      </c>
      <c r="E1047" s="2" t="s">
        <v>77</v>
      </c>
      <c r="F1047" s="2" t="s">
        <v>1603</v>
      </c>
      <c r="G1047" s="2" t="s">
        <v>2306</v>
      </c>
      <c r="H1047" s="2" t="s">
        <v>1656</v>
      </c>
      <c r="I1047" s="2" t="s">
        <v>2906</v>
      </c>
      <c r="K1047" s="2">
        <v>0</v>
      </c>
      <c r="R1047" s="2" t="s">
        <v>2907</v>
      </c>
    </row>
    <row r="1048" spans="1:18" ht="45" x14ac:dyDescent="0.25">
      <c r="A1048" s="2">
        <v>1046</v>
      </c>
      <c r="B1048" s="2">
        <v>5</v>
      </c>
      <c r="C1048" s="2" t="s">
        <v>1149</v>
      </c>
      <c r="D1048" s="2">
        <v>1500</v>
      </c>
      <c r="E1048" s="2" t="s">
        <v>77</v>
      </c>
      <c r="F1048" s="2" t="s">
        <v>1603</v>
      </c>
      <c r="G1048" s="2" t="s">
        <v>2306</v>
      </c>
      <c r="H1048" s="2" t="s">
        <v>1660</v>
      </c>
      <c r="I1048" s="2" t="s">
        <v>2908</v>
      </c>
      <c r="K1048" s="2">
        <v>0</v>
      </c>
      <c r="R1048" s="2" t="s">
        <v>2909</v>
      </c>
    </row>
    <row r="1049" spans="1:18" ht="45" x14ac:dyDescent="0.25">
      <c r="A1049" s="2">
        <v>1047</v>
      </c>
      <c r="B1049" s="2">
        <v>5</v>
      </c>
      <c r="C1049" s="2" t="s">
        <v>1150</v>
      </c>
      <c r="D1049" s="2">
        <v>2000</v>
      </c>
      <c r="E1049" s="2" t="s">
        <v>77</v>
      </c>
      <c r="F1049" s="2" t="s">
        <v>1603</v>
      </c>
      <c r="G1049" s="2" t="s">
        <v>2306</v>
      </c>
      <c r="H1049" s="2" t="s">
        <v>1663</v>
      </c>
      <c r="I1049" s="2" t="s">
        <v>2910</v>
      </c>
      <c r="K1049" s="2">
        <v>0</v>
      </c>
      <c r="R1049" s="2" t="s">
        <v>2911</v>
      </c>
    </row>
    <row r="1050" spans="1:18" ht="45" x14ac:dyDescent="0.25">
      <c r="A1050" s="2">
        <v>1048</v>
      </c>
      <c r="B1050" s="2">
        <v>5</v>
      </c>
      <c r="C1050" s="2" t="s">
        <v>1150</v>
      </c>
      <c r="D1050" s="2">
        <v>2000</v>
      </c>
      <c r="E1050" s="2" t="s">
        <v>77</v>
      </c>
      <c r="F1050" s="2" t="s">
        <v>1603</v>
      </c>
      <c r="G1050" s="2" t="s">
        <v>2306</v>
      </c>
      <c r="H1050" s="2" t="s">
        <v>1668</v>
      </c>
      <c r="I1050" s="2" t="s">
        <v>2313</v>
      </c>
      <c r="K1050" s="2">
        <v>0</v>
      </c>
      <c r="R1050" s="2" t="s">
        <v>2314</v>
      </c>
    </row>
    <row r="1051" spans="1:18" ht="30" x14ac:dyDescent="0.25">
      <c r="A1051" s="2">
        <v>1049</v>
      </c>
      <c r="B1051" s="2">
        <v>5</v>
      </c>
      <c r="C1051" s="2" t="s">
        <v>1151</v>
      </c>
      <c r="D1051" s="2">
        <v>0.05</v>
      </c>
      <c r="E1051" s="2" t="s">
        <v>35</v>
      </c>
      <c r="F1051" s="2" t="s">
        <v>1603</v>
      </c>
      <c r="G1051" s="2" t="s">
        <v>2912</v>
      </c>
      <c r="H1051" s="2" t="s">
        <v>1670</v>
      </c>
      <c r="I1051" s="2" t="s">
        <v>2913</v>
      </c>
      <c r="K1051" s="2">
        <v>0</v>
      </c>
      <c r="R1051" s="2" t="s">
        <v>1594</v>
      </c>
    </row>
    <row r="1052" spans="1:18" ht="30" x14ac:dyDescent="0.25">
      <c r="A1052" s="2">
        <v>1050</v>
      </c>
      <c r="B1052" s="2">
        <v>5</v>
      </c>
      <c r="C1052" s="2" t="s">
        <v>1152</v>
      </c>
      <c r="D1052" s="2">
        <v>0.1</v>
      </c>
      <c r="E1052" s="2" t="s">
        <v>35</v>
      </c>
      <c r="F1052" s="2" t="s">
        <v>1603</v>
      </c>
      <c r="G1052" s="2" t="s">
        <v>2912</v>
      </c>
      <c r="H1052" s="2" t="s">
        <v>1672</v>
      </c>
      <c r="I1052" s="2" t="s">
        <v>2128</v>
      </c>
      <c r="K1052" s="2">
        <v>0</v>
      </c>
      <c r="R1052" s="2" t="s">
        <v>1860</v>
      </c>
    </row>
    <row r="1053" spans="1:18" ht="30" x14ac:dyDescent="0.25">
      <c r="A1053" s="2">
        <v>1051</v>
      </c>
      <c r="B1053" s="2">
        <v>5</v>
      </c>
      <c r="C1053" s="2" t="s">
        <v>1151</v>
      </c>
      <c r="D1053" s="2">
        <v>0.5</v>
      </c>
      <c r="E1053" s="2" t="s">
        <v>35</v>
      </c>
      <c r="F1053" s="2" t="s">
        <v>1603</v>
      </c>
      <c r="G1053" s="2" t="s">
        <v>2912</v>
      </c>
      <c r="K1053" s="2">
        <v>0</v>
      </c>
      <c r="R1053" s="2" t="s">
        <v>1594</v>
      </c>
    </row>
    <row r="1054" spans="1:18" ht="45" x14ac:dyDescent="0.25">
      <c r="A1054" s="2">
        <v>1052</v>
      </c>
      <c r="B1054" s="2">
        <v>5</v>
      </c>
      <c r="C1054" s="2" t="s">
        <v>1153</v>
      </c>
      <c r="D1054" s="2">
        <v>10</v>
      </c>
      <c r="E1054" s="2" t="s">
        <v>35</v>
      </c>
      <c r="F1054" s="2" t="s">
        <v>1666</v>
      </c>
      <c r="G1054" s="2" t="s">
        <v>2912</v>
      </c>
      <c r="H1054" s="2" t="s">
        <v>1595</v>
      </c>
      <c r="I1054" s="2" t="s">
        <v>1961</v>
      </c>
      <c r="K1054" s="2">
        <v>0</v>
      </c>
      <c r="R1054" s="2" t="s">
        <v>90</v>
      </c>
    </row>
    <row r="1055" spans="1:18" ht="45" x14ac:dyDescent="0.25">
      <c r="A1055" s="2">
        <v>1053</v>
      </c>
      <c r="B1055" s="2">
        <v>5</v>
      </c>
      <c r="C1055" s="2" t="s">
        <v>1154</v>
      </c>
      <c r="D1055" s="2">
        <v>20</v>
      </c>
      <c r="E1055" s="2" t="s">
        <v>35</v>
      </c>
      <c r="F1055" s="2" t="s">
        <v>1666</v>
      </c>
      <c r="G1055" s="2" t="s">
        <v>2912</v>
      </c>
      <c r="H1055" s="2" t="s">
        <v>1600</v>
      </c>
      <c r="I1055" s="2" t="s">
        <v>1873</v>
      </c>
      <c r="K1055" s="2">
        <v>0</v>
      </c>
      <c r="R1055" s="2" t="s">
        <v>2064</v>
      </c>
    </row>
    <row r="1056" spans="1:18" ht="45" x14ac:dyDescent="0.25">
      <c r="A1056" s="2">
        <v>1054</v>
      </c>
      <c r="B1056" s="2">
        <v>5</v>
      </c>
      <c r="C1056" s="2" t="s">
        <v>1155</v>
      </c>
      <c r="D1056" s="2">
        <v>30</v>
      </c>
      <c r="E1056" s="2" t="s">
        <v>35</v>
      </c>
      <c r="F1056" s="2" t="s">
        <v>1666</v>
      </c>
      <c r="G1056" s="2" t="s">
        <v>2912</v>
      </c>
      <c r="H1056" s="2" t="s">
        <v>1604</v>
      </c>
      <c r="I1056" s="2" t="s">
        <v>2014</v>
      </c>
      <c r="K1056" s="2">
        <v>0</v>
      </c>
      <c r="R1056" s="2" t="s">
        <v>2664</v>
      </c>
    </row>
    <row r="1057" spans="1:18" ht="30" x14ac:dyDescent="0.25">
      <c r="A1057" s="2">
        <v>1055</v>
      </c>
      <c r="B1057" s="2">
        <v>5</v>
      </c>
      <c r="C1057" s="2" t="s">
        <v>1156</v>
      </c>
      <c r="D1057" s="2">
        <v>0.625</v>
      </c>
      <c r="E1057" s="2" t="s">
        <v>35</v>
      </c>
      <c r="F1057" s="2" t="s">
        <v>1592</v>
      </c>
      <c r="G1057" s="2" t="s">
        <v>2914</v>
      </c>
      <c r="H1057" s="2" t="s">
        <v>1608</v>
      </c>
      <c r="I1057" s="2" t="s">
        <v>2915</v>
      </c>
      <c r="K1057" s="2">
        <v>0</v>
      </c>
      <c r="R1057" s="2" t="s">
        <v>75</v>
      </c>
    </row>
    <row r="1058" spans="1:18" ht="30" x14ac:dyDescent="0.25">
      <c r="A1058" s="2">
        <v>1056</v>
      </c>
      <c r="B1058" s="2">
        <v>5</v>
      </c>
      <c r="C1058" s="2" t="s">
        <v>1157</v>
      </c>
      <c r="D1058" s="2">
        <v>200</v>
      </c>
      <c r="E1058" s="2" t="s">
        <v>35</v>
      </c>
      <c r="F1058" s="2" t="s">
        <v>1592</v>
      </c>
      <c r="G1058" s="2" t="s">
        <v>2916</v>
      </c>
      <c r="H1058" s="2" t="s">
        <v>1612</v>
      </c>
      <c r="I1058" s="2" t="s">
        <v>1633</v>
      </c>
      <c r="K1058" s="2">
        <v>0</v>
      </c>
      <c r="R1058" s="2" t="s">
        <v>1734</v>
      </c>
    </row>
    <row r="1059" spans="1:18" ht="30" x14ac:dyDescent="0.25">
      <c r="A1059" s="2">
        <v>1057</v>
      </c>
      <c r="B1059" s="2">
        <v>5</v>
      </c>
      <c r="C1059" s="2" t="s">
        <v>1158</v>
      </c>
      <c r="D1059" s="2">
        <v>200</v>
      </c>
      <c r="E1059" s="2" t="s">
        <v>35</v>
      </c>
      <c r="F1059" s="2" t="s">
        <v>1592</v>
      </c>
      <c r="G1059" s="2" t="s">
        <v>2916</v>
      </c>
      <c r="H1059" s="2" t="s">
        <v>1615</v>
      </c>
      <c r="I1059" s="2" t="s">
        <v>2744</v>
      </c>
      <c r="K1059" s="2">
        <v>0</v>
      </c>
      <c r="R1059" s="2" t="s">
        <v>2176</v>
      </c>
    </row>
    <row r="1060" spans="1:18" ht="30" x14ac:dyDescent="0.25">
      <c r="A1060" s="2">
        <v>1058</v>
      </c>
      <c r="B1060" s="2">
        <v>5</v>
      </c>
      <c r="C1060" s="2" t="s">
        <v>1159</v>
      </c>
      <c r="D1060" s="2">
        <v>3</v>
      </c>
      <c r="E1060" s="2" t="s">
        <v>35</v>
      </c>
      <c r="F1060" s="2" t="s">
        <v>1846</v>
      </c>
      <c r="G1060" s="2" t="s">
        <v>2592</v>
      </c>
      <c r="H1060" s="2" t="s">
        <v>1619</v>
      </c>
      <c r="I1060" s="2" t="s">
        <v>1671</v>
      </c>
      <c r="K1060" s="2">
        <v>0</v>
      </c>
      <c r="R1060" s="2" t="s">
        <v>1772</v>
      </c>
    </row>
    <row r="1061" spans="1:18" x14ac:dyDescent="0.25">
      <c r="A1061" s="2">
        <v>1059</v>
      </c>
      <c r="B1061" s="2">
        <v>5</v>
      </c>
      <c r="C1061" s="2" t="s">
        <v>1160</v>
      </c>
      <c r="D1061" s="2">
        <v>3</v>
      </c>
      <c r="E1061" s="2" t="s">
        <v>35</v>
      </c>
      <c r="F1061" s="2" t="s">
        <v>1846</v>
      </c>
      <c r="G1061" s="2" t="s">
        <v>2592</v>
      </c>
      <c r="H1061" s="2" t="s">
        <v>1622</v>
      </c>
      <c r="I1061" s="2" t="s">
        <v>1797</v>
      </c>
      <c r="K1061" s="2">
        <v>0</v>
      </c>
      <c r="R1061" s="2" t="s">
        <v>1642</v>
      </c>
    </row>
    <row r="1062" spans="1:18" ht="30" x14ac:dyDescent="0.25">
      <c r="A1062" s="2">
        <v>1060</v>
      </c>
      <c r="B1062" s="2">
        <v>5</v>
      </c>
      <c r="C1062" s="2" t="s">
        <v>1161</v>
      </c>
      <c r="D1062" s="2">
        <v>10</v>
      </c>
      <c r="E1062" s="2" t="s">
        <v>35</v>
      </c>
      <c r="F1062" s="2" t="s">
        <v>1666</v>
      </c>
      <c r="G1062" s="2" t="s">
        <v>2917</v>
      </c>
      <c r="H1062" s="2" t="s">
        <v>1625</v>
      </c>
      <c r="I1062" s="2" t="s">
        <v>1999</v>
      </c>
      <c r="K1062" s="2">
        <v>0</v>
      </c>
      <c r="R1062" s="2" t="s">
        <v>2663</v>
      </c>
    </row>
    <row r="1063" spans="1:18" ht="45" x14ac:dyDescent="0.25">
      <c r="A1063" s="2">
        <v>1061</v>
      </c>
      <c r="B1063" s="2">
        <v>5</v>
      </c>
      <c r="C1063" s="2" t="s">
        <v>1162</v>
      </c>
      <c r="D1063" s="2">
        <v>210</v>
      </c>
      <c r="E1063" s="2" t="s">
        <v>35</v>
      </c>
      <c r="F1063" s="2" t="s">
        <v>1666</v>
      </c>
      <c r="G1063" s="2" t="s">
        <v>2917</v>
      </c>
      <c r="H1063" s="2" t="s">
        <v>1628</v>
      </c>
      <c r="I1063" s="2" t="s">
        <v>2918</v>
      </c>
      <c r="K1063" s="2">
        <v>0</v>
      </c>
      <c r="R1063" s="2" t="s">
        <v>2919</v>
      </c>
    </row>
    <row r="1064" spans="1:18" ht="45" x14ac:dyDescent="0.25">
      <c r="A1064" s="2">
        <v>1062</v>
      </c>
      <c r="B1064" s="2">
        <v>5</v>
      </c>
      <c r="C1064" s="2" t="s">
        <v>1163</v>
      </c>
      <c r="D1064" s="2">
        <v>300</v>
      </c>
      <c r="E1064" s="2" t="s">
        <v>35</v>
      </c>
      <c r="F1064" s="2" t="s">
        <v>1666</v>
      </c>
      <c r="G1064" s="2" t="s">
        <v>2917</v>
      </c>
      <c r="H1064" s="2" t="s">
        <v>1632</v>
      </c>
      <c r="I1064" s="2" t="s">
        <v>2467</v>
      </c>
      <c r="K1064" s="2">
        <v>0</v>
      </c>
      <c r="R1064" s="2" t="s">
        <v>2920</v>
      </c>
    </row>
    <row r="1065" spans="1:18" ht="45" x14ac:dyDescent="0.25">
      <c r="A1065" s="2">
        <v>1063</v>
      </c>
      <c r="B1065" s="2">
        <v>5</v>
      </c>
      <c r="C1065" s="2" t="s">
        <v>1164</v>
      </c>
      <c r="D1065" s="2">
        <v>405</v>
      </c>
      <c r="E1065" s="2" t="s">
        <v>35</v>
      </c>
      <c r="F1065" s="2" t="s">
        <v>1666</v>
      </c>
      <c r="G1065" s="2" t="s">
        <v>2917</v>
      </c>
      <c r="H1065" s="2" t="s">
        <v>1634</v>
      </c>
      <c r="I1065" s="2" t="s">
        <v>2921</v>
      </c>
      <c r="K1065" s="2">
        <v>0</v>
      </c>
      <c r="R1065" s="2" t="s">
        <v>2922</v>
      </c>
    </row>
    <row r="1066" spans="1:18" ht="30" x14ac:dyDescent="0.25">
      <c r="A1066" s="2">
        <v>1064</v>
      </c>
      <c r="B1066" s="2">
        <v>5</v>
      </c>
      <c r="C1066" s="2" t="s">
        <v>1165</v>
      </c>
      <c r="D1066" s="2">
        <v>5</v>
      </c>
      <c r="E1066" s="2" t="s">
        <v>35</v>
      </c>
      <c r="F1066" s="2" t="s">
        <v>1592</v>
      </c>
      <c r="G1066" s="2" t="s">
        <v>2917</v>
      </c>
      <c r="H1066" s="2" t="s">
        <v>1637</v>
      </c>
      <c r="I1066" s="2" t="s">
        <v>1798</v>
      </c>
      <c r="K1066" s="2">
        <v>0</v>
      </c>
      <c r="R1066" s="2" t="s">
        <v>1743</v>
      </c>
    </row>
    <row r="1067" spans="1:18" ht="30" x14ac:dyDescent="0.25">
      <c r="A1067" s="2">
        <v>1065</v>
      </c>
      <c r="B1067" s="2">
        <v>5</v>
      </c>
      <c r="C1067" s="2" t="s">
        <v>1166</v>
      </c>
      <c r="D1067" s="2">
        <v>10</v>
      </c>
      <c r="E1067" s="2" t="s">
        <v>35</v>
      </c>
      <c r="F1067" s="2" t="s">
        <v>1592</v>
      </c>
      <c r="G1067" s="2" t="s">
        <v>2917</v>
      </c>
      <c r="H1067" s="2" t="s">
        <v>1641</v>
      </c>
      <c r="I1067" s="2" t="s">
        <v>1808</v>
      </c>
      <c r="K1067" s="2">
        <v>0</v>
      </c>
      <c r="R1067" s="2" t="s">
        <v>1815</v>
      </c>
    </row>
    <row r="1068" spans="1:18" ht="30" x14ac:dyDescent="0.25">
      <c r="A1068" s="2">
        <v>1066</v>
      </c>
      <c r="B1068" s="2">
        <v>5</v>
      </c>
      <c r="C1068" s="2" t="s">
        <v>1167</v>
      </c>
      <c r="D1068" s="2">
        <v>15</v>
      </c>
      <c r="E1068" s="2" t="s">
        <v>35</v>
      </c>
      <c r="F1068" s="2" t="s">
        <v>1592</v>
      </c>
      <c r="G1068" s="2" t="s">
        <v>2917</v>
      </c>
      <c r="H1068" s="2" t="s">
        <v>1643</v>
      </c>
      <c r="I1068" s="2" t="s">
        <v>2473</v>
      </c>
      <c r="K1068" s="2">
        <v>0</v>
      </c>
      <c r="R1068" s="2" t="s">
        <v>1906</v>
      </c>
    </row>
    <row r="1069" spans="1:18" ht="30" x14ac:dyDescent="0.25">
      <c r="A1069" s="2">
        <v>1067</v>
      </c>
      <c r="B1069" s="2">
        <v>5</v>
      </c>
      <c r="C1069" s="2" t="s">
        <v>1168</v>
      </c>
      <c r="D1069" s="2">
        <v>20</v>
      </c>
      <c r="E1069" s="2" t="s">
        <v>35</v>
      </c>
      <c r="F1069" s="2" t="s">
        <v>1592</v>
      </c>
      <c r="G1069" s="2" t="s">
        <v>2917</v>
      </c>
      <c r="H1069" s="2" t="s">
        <v>1646</v>
      </c>
      <c r="I1069" s="2" t="s">
        <v>1721</v>
      </c>
      <c r="K1069" s="2">
        <v>0</v>
      </c>
      <c r="R1069" s="2" t="s">
        <v>1802</v>
      </c>
    </row>
    <row r="1070" spans="1:18" ht="30" x14ac:dyDescent="0.25">
      <c r="A1070" s="2">
        <v>1068</v>
      </c>
      <c r="B1070" s="2">
        <v>5</v>
      </c>
      <c r="C1070" s="2" t="s">
        <v>1169</v>
      </c>
      <c r="D1070" s="2">
        <v>2.5</v>
      </c>
      <c r="E1070" s="2" t="s">
        <v>35</v>
      </c>
      <c r="F1070" s="2" t="s">
        <v>1592</v>
      </c>
      <c r="G1070" s="2" t="s">
        <v>2917</v>
      </c>
      <c r="H1070" s="2" t="s">
        <v>1649</v>
      </c>
      <c r="I1070" s="2" t="s">
        <v>2259</v>
      </c>
      <c r="K1070" s="2">
        <v>0</v>
      </c>
      <c r="R1070" s="2" t="s">
        <v>70</v>
      </c>
    </row>
    <row r="1071" spans="1:18" ht="30" x14ac:dyDescent="0.25">
      <c r="A1071" s="2">
        <v>1069</v>
      </c>
      <c r="B1071" s="2">
        <v>5</v>
      </c>
      <c r="C1071" s="2" t="s">
        <v>1170</v>
      </c>
      <c r="D1071" s="2">
        <v>5</v>
      </c>
      <c r="E1071" s="2" t="s">
        <v>35</v>
      </c>
      <c r="F1071" s="2" t="s">
        <v>1592</v>
      </c>
      <c r="G1071" s="2" t="s">
        <v>2917</v>
      </c>
      <c r="H1071" s="2" t="s">
        <v>1653</v>
      </c>
      <c r="I1071" s="2" t="s">
        <v>1726</v>
      </c>
      <c r="K1071" s="2">
        <v>0</v>
      </c>
      <c r="R1071" s="2" t="s">
        <v>1722</v>
      </c>
    </row>
    <row r="1072" spans="1:18" ht="30" x14ac:dyDescent="0.25">
      <c r="A1072" s="2">
        <v>1070</v>
      </c>
      <c r="B1072" s="2">
        <v>5</v>
      </c>
      <c r="C1072" s="2" t="s">
        <v>1171</v>
      </c>
      <c r="D1072" s="2">
        <v>10</v>
      </c>
      <c r="E1072" s="2" t="s">
        <v>35</v>
      </c>
      <c r="F1072" s="2" t="s">
        <v>1592</v>
      </c>
      <c r="G1072" s="2" t="s">
        <v>2917</v>
      </c>
      <c r="H1072" s="2" t="s">
        <v>1656</v>
      </c>
      <c r="I1072" s="2" t="s">
        <v>1806</v>
      </c>
      <c r="K1072" s="2">
        <v>0</v>
      </c>
      <c r="R1072" s="2" t="s">
        <v>1770</v>
      </c>
    </row>
    <row r="1073" spans="1:18" ht="30" x14ac:dyDescent="0.25">
      <c r="A1073" s="2">
        <v>1071</v>
      </c>
      <c r="B1073" s="2">
        <v>5</v>
      </c>
      <c r="C1073" s="2" t="s">
        <v>1172</v>
      </c>
      <c r="D1073" s="2">
        <v>15</v>
      </c>
      <c r="E1073" s="2" t="s">
        <v>35</v>
      </c>
      <c r="F1073" s="2" t="s">
        <v>1592</v>
      </c>
      <c r="G1073" s="2" t="s">
        <v>2917</v>
      </c>
      <c r="H1073" s="2" t="s">
        <v>1660</v>
      </c>
      <c r="I1073" s="2" t="s">
        <v>2923</v>
      </c>
      <c r="K1073" s="2">
        <v>0</v>
      </c>
      <c r="R1073" s="2" t="s">
        <v>1850</v>
      </c>
    </row>
    <row r="1074" spans="1:18" ht="30" x14ac:dyDescent="0.25">
      <c r="A1074" s="2">
        <v>1072</v>
      </c>
      <c r="B1074" s="2">
        <v>5</v>
      </c>
      <c r="C1074" s="2" t="s">
        <v>1173</v>
      </c>
      <c r="D1074" s="2">
        <v>20</v>
      </c>
      <c r="E1074" s="2" t="s">
        <v>35</v>
      </c>
      <c r="F1074" s="2" t="s">
        <v>1592</v>
      </c>
      <c r="G1074" s="2" t="s">
        <v>2917</v>
      </c>
      <c r="H1074" s="2" t="s">
        <v>1663</v>
      </c>
      <c r="I1074" s="2" t="s">
        <v>2732</v>
      </c>
      <c r="K1074" s="2">
        <v>0</v>
      </c>
      <c r="R1074" s="2" t="s">
        <v>1724</v>
      </c>
    </row>
    <row r="1075" spans="1:18" ht="30" x14ac:dyDescent="0.25">
      <c r="A1075" s="2">
        <v>1073</v>
      </c>
      <c r="B1075" s="2">
        <v>5</v>
      </c>
      <c r="C1075" s="2" t="s">
        <v>1174</v>
      </c>
      <c r="D1075" s="2">
        <v>1</v>
      </c>
      <c r="E1075" s="2" t="s">
        <v>35</v>
      </c>
      <c r="F1075" s="2" t="s">
        <v>1846</v>
      </c>
      <c r="G1075" s="2" t="s">
        <v>2317</v>
      </c>
      <c r="H1075" s="2" t="s">
        <v>1668</v>
      </c>
      <c r="I1075" s="2" t="s">
        <v>1897</v>
      </c>
      <c r="K1075" s="2">
        <v>0</v>
      </c>
      <c r="R1075" s="2" t="s">
        <v>76</v>
      </c>
    </row>
    <row r="1076" spans="1:18" ht="30" x14ac:dyDescent="0.25">
      <c r="A1076" s="2">
        <v>1074</v>
      </c>
      <c r="B1076" s="2">
        <v>5</v>
      </c>
      <c r="C1076" s="2" t="s">
        <v>1175</v>
      </c>
      <c r="D1076" s="2">
        <v>150</v>
      </c>
      <c r="E1076" s="2" t="s">
        <v>35</v>
      </c>
      <c r="F1076" s="2" t="s">
        <v>1598</v>
      </c>
      <c r="G1076" s="2" t="s">
        <v>2924</v>
      </c>
      <c r="H1076" s="2" t="s">
        <v>1670</v>
      </c>
      <c r="I1076" s="2" t="s">
        <v>2467</v>
      </c>
      <c r="K1076" s="2">
        <v>0</v>
      </c>
      <c r="R1076" s="2" t="s">
        <v>1849</v>
      </c>
    </row>
    <row r="1077" spans="1:18" ht="30" x14ac:dyDescent="0.25">
      <c r="A1077" s="2">
        <v>1075</v>
      </c>
      <c r="B1077" s="2">
        <v>5</v>
      </c>
      <c r="C1077" s="2" t="s">
        <v>1176</v>
      </c>
      <c r="D1077" s="2">
        <v>150</v>
      </c>
      <c r="E1077" s="2" t="s">
        <v>35</v>
      </c>
      <c r="F1077" s="2" t="s">
        <v>1598</v>
      </c>
      <c r="G1077" s="2" t="s">
        <v>2924</v>
      </c>
      <c r="H1077" s="2" t="s">
        <v>1672</v>
      </c>
      <c r="I1077" s="2" t="s">
        <v>2055</v>
      </c>
      <c r="K1077" s="2">
        <v>0</v>
      </c>
      <c r="R1077" s="2" t="s">
        <v>1688</v>
      </c>
    </row>
    <row r="1078" spans="1:18" ht="45" x14ac:dyDescent="0.25">
      <c r="A1078" s="2">
        <v>1076</v>
      </c>
      <c r="B1078" s="2">
        <v>5</v>
      </c>
      <c r="C1078" s="2" t="s">
        <v>1177</v>
      </c>
      <c r="D1078" s="2">
        <v>10</v>
      </c>
      <c r="E1078" s="2" t="s">
        <v>35</v>
      </c>
      <c r="F1078" s="2" t="s">
        <v>1592</v>
      </c>
      <c r="G1078" s="2" t="s">
        <v>2925</v>
      </c>
      <c r="K1078" s="2">
        <v>0</v>
      </c>
      <c r="R1078" s="2" t="s">
        <v>1594</v>
      </c>
    </row>
    <row r="1079" spans="1:18" ht="45" x14ac:dyDescent="0.25">
      <c r="A1079" s="2">
        <v>1077</v>
      </c>
      <c r="B1079" s="2">
        <v>5</v>
      </c>
      <c r="C1079" s="2" t="s">
        <v>1178</v>
      </c>
      <c r="D1079" s="2">
        <v>20</v>
      </c>
      <c r="E1079" s="2" t="s">
        <v>35</v>
      </c>
      <c r="F1079" s="2" t="s">
        <v>1592</v>
      </c>
      <c r="G1079" s="2" t="s">
        <v>2925</v>
      </c>
      <c r="H1079" s="2" t="s">
        <v>1595</v>
      </c>
      <c r="I1079" s="2" t="s">
        <v>2926</v>
      </c>
      <c r="K1079" s="2">
        <v>0</v>
      </c>
      <c r="R1079" s="2" t="s">
        <v>2927</v>
      </c>
    </row>
    <row r="1080" spans="1:18" ht="30" x14ac:dyDescent="0.25">
      <c r="A1080" s="2">
        <v>1078</v>
      </c>
      <c r="B1080" s="2">
        <v>5</v>
      </c>
      <c r="C1080" s="2" t="s">
        <v>1179</v>
      </c>
      <c r="D1080" s="2">
        <v>2</v>
      </c>
      <c r="E1080" s="2" t="s">
        <v>35</v>
      </c>
      <c r="F1080" s="2" t="s">
        <v>1592</v>
      </c>
      <c r="G1080" s="2" t="s">
        <v>2925</v>
      </c>
      <c r="H1080" s="2" t="s">
        <v>1600</v>
      </c>
      <c r="I1080" s="2" t="s">
        <v>1925</v>
      </c>
      <c r="K1080" s="2">
        <v>0</v>
      </c>
      <c r="R1080" s="2" t="s">
        <v>1817</v>
      </c>
    </row>
    <row r="1081" spans="1:18" ht="30" x14ac:dyDescent="0.25">
      <c r="A1081" s="2">
        <v>1079</v>
      </c>
      <c r="B1081" s="2">
        <v>5</v>
      </c>
      <c r="C1081" s="2" t="s">
        <v>1180</v>
      </c>
      <c r="D1081" s="2">
        <v>2</v>
      </c>
      <c r="E1081" s="2" t="s">
        <v>35</v>
      </c>
      <c r="F1081" s="2" t="s">
        <v>1603</v>
      </c>
      <c r="G1081" s="2" t="s">
        <v>2928</v>
      </c>
      <c r="H1081" s="2" t="s">
        <v>1604</v>
      </c>
      <c r="I1081" s="2" t="s">
        <v>2830</v>
      </c>
      <c r="K1081" s="2">
        <v>0</v>
      </c>
      <c r="R1081" s="2" t="s">
        <v>1983</v>
      </c>
    </row>
    <row r="1082" spans="1:18" ht="30" x14ac:dyDescent="0.25">
      <c r="A1082" s="2">
        <v>1080</v>
      </c>
      <c r="B1082" s="2">
        <v>5</v>
      </c>
      <c r="C1082" s="2" t="s">
        <v>1181</v>
      </c>
      <c r="D1082" s="2">
        <v>4</v>
      </c>
      <c r="E1082" s="2" t="s">
        <v>35</v>
      </c>
      <c r="F1082" s="2" t="s">
        <v>1592</v>
      </c>
      <c r="G1082" s="2" t="s">
        <v>2928</v>
      </c>
      <c r="H1082" s="2" t="s">
        <v>1608</v>
      </c>
      <c r="I1082" s="2" t="s">
        <v>2014</v>
      </c>
      <c r="K1082" s="2">
        <v>0</v>
      </c>
      <c r="R1082" s="2" t="s">
        <v>2289</v>
      </c>
    </row>
    <row r="1083" spans="1:18" ht="30" x14ac:dyDescent="0.25">
      <c r="A1083" s="2">
        <v>1081</v>
      </c>
      <c r="B1083" s="2">
        <v>5</v>
      </c>
      <c r="C1083" s="2" t="s">
        <v>1182</v>
      </c>
      <c r="D1083" s="2">
        <v>8</v>
      </c>
      <c r="E1083" s="2" t="s">
        <v>35</v>
      </c>
      <c r="F1083" s="2" t="s">
        <v>1592</v>
      </c>
      <c r="G1083" s="2" t="s">
        <v>2928</v>
      </c>
      <c r="H1083" s="2" t="s">
        <v>1612</v>
      </c>
      <c r="I1083" s="2" t="s">
        <v>1719</v>
      </c>
      <c r="K1083" s="2">
        <v>0</v>
      </c>
      <c r="R1083" s="2" t="s">
        <v>1724</v>
      </c>
    </row>
    <row r="1084" spans="1:18" ht="30" x14ac:dyDescent="0.25">
      <c r="A1084" s="2">
        <v>1082</v>
      </c>
      <c r="B1084" s="2">
        <v>5</v>
      </c>
      <c r="C1084" s="2" t="s">
        <v>1183</v>
      </c>
      <c r="D1084" s="2">
        <v>0.8</v>
      </c>
      <c r="E1084" s="2" t="s">
        <v>35</v>
      </c>
      <c r="F1084" s="2" t="s">
        <v>1592</v>
      </c>
      <c r="G1084" s="2" t="s">
        <v>2928</v>
      </c>
      <c r="H1084" s="2" t="s">
        <v>1615</v>
      </c>
      <c r="I1084" s="2" t="s">
        <v>2929</v>
      </c>
      <c r="K1084" s="2">
        <v>0</v>
      </c>
      <c r="R1084" s="2" t="s">
        <v>75</v>
      </c>
    </row>
    <row r="1085" spans="1:18" ht="30" x14ac:dyDescent="0.25">
      <c r="A1085" s="2">
        <v>1083</v>
      </c>
      <c r="B1085" s="2">
        <v>5</v>
      </c>
      <c r="C1085" s="2" t="s">
        <v>1184</v>
      </c>
      <c r="D1085" s="2">
        <v>4</v>
      </c>
      <c r="E1085" s="2" t="s">
        <v>35</v>
      </c>
      <c r="F1085" s="2" t="s">
        <v>1592</v>
      </c>
      <c r="G1085" s="2" t="s">
        <v>2928</v>
      </c>
      <c r="H1085" s="2" t="s">
        <v>1619</v>
      </c>
      <c r="I1085" s="2" t="s">
        <v>2257</v>
      </c>
      <c r="K1085" s="2">
        <v>0</v>
      </c>
      <c r="R1085" s="2" t="s">
        <v>2059</v>
      </c>
    </row>
    <row r="1086" spans="1:18" ht="30" x14ac:dyDescent="0.25">
      <c r="A1086" s="2">
        <v>1084</v>
      </c>
      <c r="B1086" s="2">
        <v>5</v>
      </c>
      <c r="C1086" s="2" t="s">
        <v>1185</v>
      </c>
      <c r="D1086" s="2">
        <v>4</v>
      </c>
      <c r="E1086" s="2" t="s">
        <v>35</v>
      </c>
      <c r="F1086" s="2" t="s">
        <v>1592</v>
      </c>
      <c r="G1086" s="2" t="s">
        <v>2928</v>
      </c>
      <c r="H1086" s="2" t="s">
        <v>1622</v>
      </c>
      <c r="I1086" s="2" t="s">
        <v>2836</v>
      </c>
      <c r="K1086" s="2">
        <v>0</v>
      </c>
      <c r="R1086" s="2" t="s">
        <v>1872</v>
      </c>
    </row>
    <row r="1087" spans="1:18" ht="30" x14ac:dyDescent="0.25">
      <c r="A1087" s="2">
        <v>1085</v>
      </c>
      <c r="B1087" s="2">
        <v>5</v>
      </c>
      <c r="C1087" s="2" t="s">
        <v>1186</v>
      </c>
      <c r="D1087" s="2">
        <v>16</v>
      </c>
      <c r="E1087" s="2" t="s">
        <v>35</v>
      </c>
      <c r="F1087" s="2" t="s">
        <v>1905</v>
      </c>
      <c r="G1087" s="2" t="s">
        <v>2928</v>
      </c>
      <c r="H1087" s="2" t="s">
        <v>1625</v>
      </c>
      <c r="I1087" s="2" t="s">
        <v>2131</v>
      </c>
      <c r="K1087" s="2">
        <v>0</v>
      </c>
      <c r="R1087" s="2" t="s">
        <v>2930</v>
      </c>
    </row>
    <row r="1088" spans="1:18" ht="30" x14ac:dyDescent="0.25">
      <c r="A1088" s="2">
        <v>1086</v>
      </c>
      <c r="B1088" s="2">
        <v>5</v>
      </c>
      <c r="C1088" s="2" t="s">
        <v>1187</v>
      </c>
      <c r="D1088" s="2">
        <v>30</v>
      </c>
      <c r="E1088" s="2" t="s">
        <v>35</v>
      </c>
      <c r="F1088" s="2" t="s">
        <v>1592</v>
      </c>
      <c r="G1088" s="2" t="s">
        <v>2931</v>
      </c>
      <c r="H1088" s="2" t="s">
        <v>1628</v>
      </c>
      <c r="I1088" s="2" t="s">
        <v>2145</v>
      </c>
      <c r="K1088" s="2">
        <v>0</v>
      </c>
      <c r="R1088" s="2" t="s">
        <v>2932</v>
      </c>
    </row>
    <row r="1089" spans="1:18" ht="30" x14ac:dyDescent="0.25">
      <c r="A1089" s="2">
        <v>1087</v>
      </c>
      <c r="B1089" s="2">
        <v>5</v>
      </c>
      <c r="C1089" s="2" t="s">
        <v>1188</v>
      </c>
      <c r="D1089" s="2">
        <v>45</v>
      </c>
      <c r="E1089" s="2" t="s">
        <v>35</v>
      </c>
      <c r="F1089" s="2" t="s">
        <v>1592</v>
      </c>
      <c r="G1089" s="2" t="s">
        <v>2931</v>
      </c>
      <c r="H1089" s="2" t="s">
        <v>1632</v>
      </c>
      <c r="I1089" s="2" t="s">
        <v>2923</v>
      </c>
      <c r="K1089" s="2">
        <v>0</v>
      </c>
      <c r="R1089" s="2" t="s">
        <v>2933</v>
      </c>
    </row>
    <row r="1090" spans="1:18" ht="30" x14ac:dyDescent="0.25">
      <c r="A1090" s="2">
        <v>1088</v>
      </c>
      <c r="B1090" s="2">
        <v>5</v>
      </c>
      <c r="C1090" s="2" t="s">
        <v>1189</v>
      </c>
      <c r="D1090" s="2">
        <v>75</v>
      </c>
      <c r="E1090" s="2" t="s">
        <v>35</v>
      </c>
      <c r="F1090" s="2" t="s">
        <v>1592</v>
      </c>
      <c r="G1090" s="2" t="s">
        <v>2931</v>
      </c>
      <c r="H1090" s="2" t="s">
        <v>1634</v>
      </c>
      <c r="I1090" s="2" t="s">
        <v>1596</v>
      </c>
      <c r="K1090" s="2">
        <v>0</v>
      </c>
      <c r="R1090" s="2" t="s">
        <v>2002</v>
      </c>
    </row>
    <row r="1091" spans="1:18" ht="30" x14ac:dyDescent="0.25">
      <c r="A1091" s="2">
        <v>1089</v>
      </c>
      <c r="B1091" s="2">
        <v>5</v>
      </c>
      <c r="C1091" s="2" t="s">
        <v>1190</v>
      </c>
      <c r="D1091" s="2">
        <v>6</v>
      </c>
      <c r="E1091" s="2" t="s">
        <v>35</v>
      </c>
      <c r="F1091" s="2" t="s">
        <v>1592</v>
      </c>
      <c r="G1091" s="2" t="s">
        <v>2931</v>
      </c>
      <c r="H1091" s="2" t="s">
        <v>1637</v>
      </c>
      <c r="I1091" s="2" t="s">
        <v>1960</v>
      </c>
      <c r="K1091" s="2">
        <v>0</v>
      </c>
      <c r="R1091" s="2" t="s">
        <v>1822</v>
      </c>
    </row>
    <row r="1092" spans="1:18" x14ac:dyDescent="0.25">
      <c r="A1092" s="2">
        <v>1090</v>
      </c>
      <c r="B1092" s="2">
        <v>5</v>
      </c>
      <c r="C1092" s="2" t="s">
        <v>1191</v>
      </c>
      <c r="D1092" s="2">
        <v>5</v>
      </c>
      <c r="E1092" s="2" t="s">
        <v>35</v>
      </c>
      <c r="F1092" s="2" t="s">
        <v>1592</v>
      </c>
      <c r="G1092" s="2" t="s">
        <v>2934</v>
      </c>
      <c r="H1092" s="2" t="s">
        <v>1641</v>
      </c>
      <c r="I1092" s="2" t="s">
        <v>2062</v>
      </c>
      <c r="K1092" s="2">
        <v>0</v>
      </c>
      <c r="R1092" s="2" t="s">
        <v>1722</v>
      </c>
    </row>
    <row r="1093" spans="1:18" x14ac:dyDescent="0.25">
      <c r="A1093" s="2">
        <v>1091</v>
      </c>
      <c r="B1093" s="2">
        <v>5</v>
      </c>
      <c r="C1093" s="2" t="s">
        <v>1192</v>
      </c>
      <c r="D1093" s="2">
        <v>25</v>
      </c>
      <c r="E1093" s="2" t="s">
        <v>35</v>
      </c>
      <c r="F1093" s="2" t="s">
        <v>1592</v>
      </c>
      <c r="G1093" s="2" t="s">
        <v>2934</v>
      </c>
      <c r="H1093" s="2" t="s">
        <v>1643</v>
      </c>
      <c r="I1093" s="2" t="s">
        <v>2623</v>
      </c>
      <c r="K1093" s="2">
        <v>0</v>
      </c>
      <c r="R1093" s="2" t="s">
        <v>1988</v>
      </c>
    </row>
    <row r="1094" spans="1:18" ht="45" x14ac:dyDescent="0.25">
      <c r="A1094" s="2">
        <v>1092</v>
      </c>
      <c r="B1094" s="2">
        <v>5</v>
      </c>
      <c r="C1094" s="2" t="s">
        <v>1193</v>
      </c>
      <c r="D1094" s="2">
        <v>150</v>
      </c>
      <c r="E1094" s="2" t="s">
        <v>35</v>
      </c>
      <c r="F1094" s="2" t="s">
        <v>1592</v>
      </c>
      <c r="G1094" s="2" t="s">
        <v>1995</v>
      </c>
      <c r="H1094" s="2" t="s">
        <v>1646</v>
      </c>
      <c r="I1094" s="2" t="s">
        <v>1623</v>
      </c>
      <c r="K1094" s="2">
        <v>0</v>
      </c>
      <c r="R1094" s="2" t="s">
        <v>2730</v>
      </c>
    </row>
    <row r="1095" spans="1:18" ht="45" x14ac:dyDescent="0.25">
      <c r="A1095" s="2">
        <v>1093</v>
      </c>
      <c r="B1095" s="2">
        <v>5</v>
      </c>
      <c r="C1095" s="2" t="s">
        <v>1194</v>
      </c>
      <c r="D1095" s="2">
        <v>300</v>
      </c>
      <c r="E1095" s="2" t="s">
        <v>35</v>
      </c>
      <c r="F1095" s="2" t="s">
        <v>1592</v>
      </c>
      <c r="G1095" s="2" t="s">
        <v>1995</v>
      </c>
      <c r="H1095" s="2" t="s">
        <v>1649</v>
      </c>
      <c r="I1095" s="2" t="s">
        <v>2935</v>
      </c>
      <c r="K1095" s="2">
        <v>0</v>
      </c>
      <c r="R1095" s="2" t="s">
        <v>2936</v>
      </c>
    </row>
    <row r="1096" spans="1:18" ht="45" x14ac:dyDescent="0.25">
      <c r="A1096" s="2">
        <v>1094</v>
      </c>
      <c r="B1096" s="2">
        <v>5</v>
      </c>
      <c r="C1096" s="2" t="s">
        <v>1195</v>
      </c>
      <c r="D1096" s="2">
        <v>60</v>
      </c>
      <c r="E1096" s="2" t="s">
        <v>35</v>
      </c>
      <c r="F1096" s="2" t="s">
        <v>1592</v>
      </c>
      <c r="G1096" s="2" t="s">
        <v>1995</v>
      </c>
      <c r="H1096" s="2" t="s">
        <v>1653</v>
      </c>
      <c r="I1096" s="2" t="s">
        <v>1837</v>
      </c>
      <c r="K1096" s="2">
        <v>0</v>
      </c>
      <c r="R1096" s="2" t="s">
        <v>2664</v>
      </c>
    </row>
    <row r="1097" spans="1:18" ht="30" x14ac:dyDescent="0.25">
      <c r="A1097" s="2">
        <v>1095</v>
      </c>
      <c r="B1097" s="2">
        <v>5</v>
      </c>
      <c r="C1097" s="2" t="s">
        <v>1196</v>
      </c>
      <c r="D1097" s="2">
        <v>0.33</v>
      </c>
      <c r="E1097" s="2" t="s">
        <v>35</v>
      </c>
      <c r="F1097" s="2" t="s">
        <v>1592</v>
      </c>
      <c r="G1097" s="2" t="s">
        <v>2256</v>
      </c>
      <c r="H1097" s="2" t="s">
        <v>1656</v>
      </c>
      <c r="I1097" s="2" t="s">
        <v>2937</v>
      </c>
      <c r="K1097" s="2">
        <v>0</v>
      </c>
      <c r="R1097" s="2" t="s">
        <v>91</v>
      </c>
    </row>
    <row r="1098" spans="1:18" ht="30" x14ac:dyDescent="0.25">
      <c r="A1098" s="2">
        <v>1096</v>
      </c>
      <c r="B1098" s="2">
        <v>5</v>
      </c>
      <c r="C1098" s="2" t="s">
        <v>1197</v>
      </c>
      <c r="D1098" s="2">
        <v>4</v>
      </c>
      <c r="E1098" s="2" t="s">
        <v>35</v>
      </c>
      <c r="F1098" s="2" t="s">
        <v>1846</v>
      </c>
      <c r="G1098" s="2" t="s">
        <v>2938</v>
      </c>
      <c r="H1098" s="2" t="s">
        <v>1660</v>
      </c>
      <c r="I1098" s="2" t="s">
        <v>1915</v>
      </c>
      <c r="K1098" s="2">
        <v>0</v>
      </c>
      <c r="R1098" s="2" t="s">
        <v>1702</v>
      </c>
    </row>
    <row r="1099" spans="1:18" ht="45" x14ac:dyDescent="0.25">
      <c r="A1099" s="2">
        <v>1097</v>
      </c>
      <c r="B1099" s="2">
        <v>5</v>
      </c>
      <c r="C1099" s="2" t="s">
        <v>1198</v>
      </c>
      <c r="D1099" s="2">
        <v>36</v>
      </c>
      <c r="E1099" s="2" t="s">
        <v>35</v>
      </c>
      <c r="F1099" s="2" t="s">
        <v>2360</v>
      </c>
      <c r="G1099" s="2" t="s">
        <v>2939</v>
      </c>
      <c r="H1099" s="2" t="s">
        <v>1663</v>
      </c>
      <c r="I1099" s="2" t="s">
        <v>2940</v>
      </c>
      <c r="K1099" s="2">
        <v>0</v>
      </c>
      <c r="R1099" s="2" t="s">
        <v>1849</v>
      </c>
    </row>
    <row r="1100" spans="1:18" ht="30" x14ac:dyDescent="0.25">
      <c r="A1100" s="2">
        <v>1098</v>
      </c>
      <c r="B1100" s="2">
        <v>5</v>
      </c>
      <c r="C1100" s="2" t="s">
        <v>1199</v>
      </c>
      <c r="D1100" s="2">
        <v>1</v>
      </c>
      <c r="E1100" s="2" t="s">
        <v>35</v>
      </c>
      <c r="F1100" s="2" t="s">
        <v>1592</v>
      </c>
      <c r="G1100" s="2" t="s">
        <v>2939</v>
      </c>
      <c r="H1100" s="2" t="s">
        <v>1668</v>
      </c>
      <c r="I1100" s="2" t="s">
        <v>2009</v>
      </c>
      <c r="K1100" s="2">
        <v>0</v>
      </c>
      <c r="R1100" s="2" t="s">
        <v>72</v>
      </c>
    </row>
    <row r="1101" spans="1:18" ht="30" x14ac:dyDescent="0.25">
      <c r="A1101" s="2">
        <v>1099</v>
      </c>
      <c r="B1101" s="2">
        <v>5</v>
      </c>
      <c r="C1101" s="2" t="s">
        <v>1200</v>
      </c>
      <c r="D1101" s="2">
        <v>1.25</v>
      </c>
      <c r="E1101" s="2" t="s">
        <v>35</v>
      </c>
      <c r="F1101" s="2" t="s">
        <v>1592</v>
      </c>
      <c r="G1101" s="2" t="s">
        <v>2939</v>
      </c>
      <c r="H1101" s="2" t="s">
        <v>1670</v>
      </c>
      <c r="I1101" s="2" t="s">
        <v>2941</v>
      </c>
      <c r="K1101" s="2">
        <v>0</v>
      </c>
      <c r="R1101" s="2" t="s">
        <v>72</v>
      </c>
    </row>
    <row r="1102" spans="1:18" ht="30" x14ac:dyDescent="0.25">
      <c r="A1102" s="2">
        <v>1100</v>
      </c>
      <c r="B1102" s="2">
        <v>5</v>
      </c>
      <c r="C1102" s="2" t="s">
        <v>1201</v>
      </c>
      <c r="D1102" s="2">
        <v>2.5</v>
      </c>
      <c r="E1102" s="2" t="s">
        <v>35</v>
      </c>
      <c r="F1102" s="2" t="s">
        <v>1592</v>
      </c>
      <c r="G1102" s="2" t="s">
        <v>2939</v>
      </c>
      <c r="H1102" s="2" t="s">
        <v>1672</v>
      </c>
      <c r="I1102" s="2" t="s">
        <v>2062</v>
      </c>
      <c r="K1102" s="2">
        <v>0</v>
      </c>
      <c r="R1102" s="2" t="s">
        <v>72</v>
      </c>
    </row>
    <row r="1103" spans="1:18" x14ac:dyDescent="0.25">
      <c r="A1103" s="2">
        <v>1101</v>
      </c>
      <c r="B1103" s="2">
        <v>5</v>
      </c>
      <c r="C1103" s="2" t="s">
        <v>1202</v>
      </c>
      <c r="D1103" s="2">
        <v>5</v>
      </c>
      <c r="E1103" s="2" t="s">
        <v>35</v>
      </c>
      <c r="F1103" s="2" t="s">
        <v>1592</v>
      </c>
      <c r="G1103" s="2" t="s">
        <v>2837</v>
      </c>
      <c r="K1103" s="2">
        <v>0</v>
      </c>
      <c r="R1103" s="2" t="s">
        <v>1594</v>
      </c>
    </row>
    <row r="1104" spans="1:18" x14ac:dyDescent="0.25">
      <c r="A1104" s="2">
        <v>1102</v>
      </c>
      <c r="B1104" s="2">
        <v>5</v>
      </c>
      <c r="C1104" s="2" t="s">
        <v>1203</v>
      </c>
      <c r="D1104" s="2">
        <v>10</v>
      </c>
      <c r="E1104" s="2" t="s">
        <v>35</v>
      </c>
      <c r="F1104" s="2" t="s">
        <v>1592</v>
      </c>
      <c r="G1104" s="2" t="s">
        <v>2837</v>
      </c>
      <c r="H1104" s="2" t="s">
        <v>1595</v>
      </c>
      <c r="I1104" s="2" t="s">
        <v>2472</v>
      </c>
      <c r="K1104" s="2">
        <v>0</v>
      </c>
      <c r="R1104" s="2" t="s">
        <v>2942</v>
      </c>
    </row>
    <row r="1105" spans="1:18" x14ac:dyDescent="0.25">
      <c r="A1105" s="2">
        <v>1103</v>
      </c>
      <c r="B1105" s="2">
        <v>5</v>
      </c>
      <c r="C1105" s="2" t="s">
        <v>1204</v>
      </c>
      <c r="D1105" s="2">
        <v>20</v>
      </c>
      <c r="E1105" s="2" t="s">
        <v>35</v>
      </c>
      <c r="F1105" s="2" t="s">
        <v>1592</v>
      </c>
      <c r="G1105" s="2" t="s">
        <v>2837</v>
      </c>
      <c r="H1105" s="2" t="s">
        <v>1600</v>
      </c>
      <c r="I1105" s="2" t="s">
        <v>2199</v>
      </c>
      <c r="K1105" s="2">
        <v>0</v>
      </c>
      <c r="R1105" s="2" t="s">
        <v>2200</v>
      </c>
    </row>
    <row r="1106" spans="1:18" x14ac:dyDescent="0.25">
      <c r="A1106" s="2">
        <v>1104</v>
      </c>
      <c r="B1106" s="2">
        <v>5</v>
      </c>
      <c r="C1106" s="2" t="s">
        <v>1205</v>
      </c>
      <c r="D1106" s="2">
        <v>10</v>
      </c>
      <c r="E1106" s="2" t="s">
        <v>35</v>
      </c>
      <c r="F1106" s="2" t="s">
        <v>1592</v>
      </c>
      <c r="G1106" s="2" t="s">
        <v>2837</v>
      </c>
      <c r="H1106" s="2" t="s">
        <v>1604</v>
      </c>
      <c r="I1106" s="2" t="s">
        <v>2473</v>
      </c>
      <c r="K1106" s="2">
        <v>0</v>
      </c>
      <c r="R1106" s="2" t="s">
        <v>2132</v>
      </c>
    </row>
    <row r="1107" spans="1:18" ht="30" x14ac:dyDescent="0.25">
      <c r="A1107" s="2">
        <v>1105</v>
      </c>
      <c r="B1107" s="2">
        <v>5</v>
      </c>
      <c r="C1107" s="2" t="s">
        <v>1206</v>
      </c>
      <c r="D1107" s="2">
        <v>10</v>
      </c>
      <c r="E1107" s="2" t="s">
        <v>35</v>
      </c>
      <c r="F1107" s="2" t="s">
        <v>1603</v>
      </c>
      <c r="G1107" s="2" t="s">
        <v>2837</v>
      </c>
      <c r="H1107" s="2" t="s">
        <v>1608</v>
      </c>
      <c r="I1107" s="2" t="s">
        <v>2074</v>
      </c>
      <c r="K1107" s="2">
        <v>0</v>
      </c>
      <c r="R1107" s="2" t="s">
        <v>2871</v>
      </c>
    </row>
    <row r="1108" spans="1:18" ht="30" x14ac:dyDescent="0.25">
      <c r="A1108" s="2">
        <v>1106</v>
      </c>
      <c r="B1108" s="2">
        <v>5</v>
      </c>
      <c r="C1108" s="2" t="s">
        <v>1207</v>
      </c>
      <c r="D1108" s="2">
        <v>50</v>
      </c>
      <c r="E1108" s="2" t="s">
        <v>35</v>
      </c>
      <c r="F1108" s="2" t="s">
        <v>1603</v>
      </c>
      <c r="G1108" s="2" t="s">
        <v>2837</v>
      </c>
      <c r="H1108" s="2" t="s">
        <v>1612</v>
      </c>
      <c r="I1108" s="2" t="s">
        <v>2564</v>
      </c>
      <c r="K1108" s="2">
        <v>0</v>
      </c>
      <c r="R1108" s="2" t="s">
        <v>2943</v>
      </c>
    </row>
    <row r="1109" spans="1:18" ht="30" x14ac:dyDescent="0.25">
      <c r="A1109" s="2">
        <v>1107</v>
      </c>
      <c r="B1109" s="2">
        <v>5</v>
      </c>
      <c r="C1109" s="2" t="s">
        <v>1208</v>
      </c>
      <c r="D1109" s="2">
        <v>5</v>
      </c>
      <c r="E1109" s="2" t="s">
        <v>35</v>
      </c>
      <c r="F1109" s="2" t="s">
        <v>1592</v>
      </c>
      <c r="G1109" s="2" t="s">
        <v>2837</v>
      </c>
      <c r="H1109" s="2" t="s">
        <v>1615</v>
      </c>
      <c r="I1109" s="2" t="s">
        <v>2352</v>
      </c>
      <c r="K1109" s="2">
        <v>0</v>
      </c>
      <c r="R1109" s="2" t="s">
        <v>2944</v>
      </c>
    </row>
    <row r="1110" spans="1:18" ht="30" x14ac:dyDescent="0.25">
      <c r="A1110" s="2">
        <v>1108</v>
      </c>
      <c r="B1110" s="2">
        <v>5</v>
      </c>
      <c r="C1110" s="2" t="s">
        <v>1209</v>
      </c>
      <c r="D1110" s="2">
        <v>10</v>
      </c>
      <c r="E1110" s="2" t="s">
        <v>35</v>
      </c>
      <c r="F1110" s="2" t="s">
        <v>1592</v>
      </c>
      <c r="G1110" s="2" t="s">
        <v>2837</v>
      </c>
      <c r="H1110" s="2" t="s">
        <v>1619</v>
      </c>
      <c r="I1110" s="2" t="s">
        <v>2122</v>
      </c>
      <c r="K1110" s="2">
        <v>0</v>
      </c>
      <c r="R1110" s="2" t="s">
        <v>2549</v>
      </c>
    </row>
    <row r="1111" spans="1:18" ht="30" x14ac:dyDescent="0.25">
      <c r="A1111" s="2">
        <v>1109</v>
      </c>
      <c r="B1111" s="2">
        <v>5</v>
      </c>
      <c r="C1111" s="2" t="s">
        <v>1210</v>
      </c>
      <c r="D1111" s="2">
        <v>20</v>
      </c>
      <c r="E1111" s="2" t="s">
        <v>35</v>
      </c>
      <c r="F1111" s="2" t="s">
        <v>1592</v>
      </c>
      <c r="G1111" s="2" t="s">
        <v>2837</v>
      </c>
      <c r="H1111" s="2" t="s">
        <v>1622</v>
      </c>
      <c r="I1111" s="2" t="s">
        <v>1996</v>
      </c>
      <c r="K1111" s="2">
        <v>0</v>
      </c>
      <c r="R1111" s="2" t="s">
        <v>1997</v>
      </c>
    </row>
    <row r="1112" spans="1:18" ht="45" x14ac:dyDescent="0.25">
      <c r="A1112" s="2">
        <v>1110</v>
      </c>
      <c r="B1112" s="2">
        <v>5</v>
      </c>
      <c r="C1112" s="2" t="s">
        <v>1211</v>
      </c>
      <c r="D1112" s="2">
        <v>5</v>
      </c>
      <c r="E1112" s="2" t="s">
        <v>35</v>
      </c>
      <c r="F1112" s="2" t="s">
        <v>1592</v>
      </c>
      <c r="G1112" s="2" t="s">
        <v>2837</v>
      </c>
      <c r="H1112" s="2" t="s">
        <v>1625</v>
      </c>
      <c r="I1112" s="2" t="s">
        <v>1808</v>
      </c>
      <c r="K1112" s="2">
        <v>0</v>
      </c>
      <c r="R1112" s="2" t="s">
        <v>2730</v>
      </c>
    </row>
    <row r="1113" spans="1:18" ht="45" x14ac:dyDescent="0.25">
      <c r="A1113" s="2">
        <v>1111</v>
      </c>
      <c r="B1113" s="2">
        <v>5</v>
      </c>
      <c r="C1113" s="2" t="s">
        <v>1212</v>
      </c>
      <c r="D1113" s="2">
        <v>10</v>
      </c>
      <c r="E1113" s="2" t="s">
        <v>35</v>
      </c>
      <c r="F1113" s="2" t="s">
        <v>1592</v>
      </c>
      <c r="G1113" s="2" t="s">
        <v>2837</v>
      </c>
      <c r="H1113" s="2" t="s">
        <v>1628</v>
      </c>
      <c r="I1113" s="2" t="s">
        <v>1687</v>
      </c>
      <c r="K1113" s="2">
        <v>0</v>
      </c>
      <c r="R1113" s="2" t="s">
        <v>1988</v>
      </c>
    </row>
    <row r="1114" spans="1:18" ht="45" x14ac:dyDescent="0.25">
      <c r="A1114" s="2">
        <v>1112</v>
      </c>
      <c r="B1114" s="2">
        <v>5</v>
      </c>
      <c r="C1114" s="2" t="s">
        <v>1213</v>
      </c>
      <c r="D1114" s="2">
        <v>20</v>
      </c>
      <c r="E1114" s="2" t="s">
        <v>35</v>
      </c>
      <c r="F1114" s="2" t="s">
        <v>1592</v>
      </c>
      <c r="G1114" s="2" t="s">
        <v>2837</v>
      </c>
      <c r="H1114" s="2" t="s">
        <v>1632</v>
      </c>
      <c r="I1114" s="2" t="s">
        <v>1704</v>
      </c>
      <c r="K1114" s="2">
        <v>0</v>
      </c>
      <c r="R1114" s="2" t="s">
        <v>2357</v>
      </c>
    </row>
    <row r="1115" spans="1:18" ht="45" x14ac:dyDescent="0.25">
      <c r="A1115" s="2">
        <v>1113</v>
      </c>
      <c r="B1115" s="2">
        <v>5</v>
      </c>
      <c r="C1115" s="2" t="s">
        <v>1214</v>
      </c>
      <c r="D1115" s="2">
        <v>40</v>
      </c>
      <c r="E1115" s="2" t="s">
        <v>35</v>
      </c>
      <c r="F1115" s="2" t="s">
        <v>1592</v>
      </c>
      <c r="G1115" s="2" t="s">
        <v>2837</v>
      </c>
      <c r="H1115" s="2" t="s">
        <v>1634</v>
      </c>
      <c r="I1115" s="2" t="s">
        <v>2014</v>
      </c>
      <c r="K1115" s="2">
        <v>0</v>
      </c>
      <c r="R1115" s="2" t="s">
        <v>2945</v>
      </c>
    </row>
    <row r="1116" spans="1:18" ht="45" x14ac:dyDescent="0.25">
      <c r="A1116" s="2">
        <v>1114</v>
      </c>
      <c r="B1116" s="2">
        <v>5</v>
      </c>
      <c r="C1116" s="2" t="s">
        <v>1215</v>
      </c>
      <c r="D1116" s="2">
        <v>80</v>
      </c>
      <c r="E1116" s="2" t="s">
        <v>35</v>
      </c>
      <c r="F1116" s="2" t="s">
        <v>1592</v>
      </c>
      <c r="G1116" s="2" t="s">
        <v>2837</v>
      </c>
      <c r="H1116" s="2" t="s">
        <v>1637</v>
      </c>
      <c r="I1116" s="2" t="s">
        <v>2186</v>
      </c>
      <c r="K1116" s="2">
        <v>0</v>
      </c>
      <c r="R1116" s="2" t="s">
        <v>2946</v>
      </c>
    </row>
    <row r="1117" spans="1:18" ht="45" x14ac:dyDescent="0.25">
      <c r="A1117" s="2">
        <v>1115</v>
      </c>
      <c r="B1117" s="2">
        <v>5</v>
      </c>
      <c r="C1117" s="2" t="s">
        <v>1216</v>
      </c>
      <c r="D1117" s="2">
        <v>120</v>
      </c>
      <c r="E1117" s="2" t="s">
        <v>35</v>
      </c>
      <c r="F1117" s="2" t="s">
        <v>1592</v>
      </c>
      <c r="G1117" s="2" t="s">
        <v>2837</v>
      </c>
      <c r="H1117" s="2" t="s">
        <v>1641</v>
      </c>
      <c r="I1117" s="2" t="s">
        <v>1596</v>
      </c>
      <c r="K1117" s="2">
        <v>0</v>
      </c>
      <c r="R1117" s="2" t="s">
        <v>1821</v>
      </c>
    </row>
    <row r="1118" spans="1:18" ht="30" x14ac:dyDescent="0.25">
      <c r="A1118" s="2">
        <v>1116</v>
      </c>
      <c r="B1118" s="2">
        <v>5</v>
      </c>
      <c r="C1118" s="2" t="s">
        <v>1217</v>
      </c>
      <c r="D1118" s="2">
        <v>100</v>
      </c>
      <c r="E1118" s="2" t="s">
        <v>35</v>
      </c>
      <c r="F1118" s="2" t="s">
        <v>1666</v>
      </c>
      <c r="G1118" s="2" t="s">
        <v>2947</v>
      </c>
      <c r="H1118" s="2" t="s">
        <v>1643</v>
      </c>
      <c r="I1118" s="2" t="s">
        <v>1596</v>
      </c>
      <c r="K1118" s="2">
        <v>0</v>
      </c>
      <c r="R1118" s="2" t="s">
        <v>2004</v>
      </c>
    </row>
    <row r="1119" spans="1:18" ht="45" x14ac:dyDescent="0.25">
      <c r="A1119" s="2">
        <v>1117</v>
      </c>
      <c r="B1119" s="2">
        <v>5</v>
      </c>
      <c r="C1119" s="2" t="s">
        <v>1218</v>
      </c>
      <c r="D1119" s="2">
        <v>20</v>
      </c>
      <c r="E1119" s="2" t="s">
        <v>35</v>
      </c>
      <c r="F1119" s="2" t="s">
        <v>1592</v>
      </c>
      <c r="G1119" s="2" t="s">
        <v>2356</v>
      </c>
      <c r="H1119" s="2" t="s">
        <v>1646</v>
      </c>
      <c r="I1119" s="2" t="s">
        <v>1689</v>
      </c>
      <c r="K1119" s="2">
        <v>0</v>
      </c>
      <c r="R1119" s="2" t="s">
        <v>2003</v>
      </c>
    </row>
    <row r="1120" spans="1:18" ht="45" x14ac:dyDescent="0.25">
      <c r="A1120" s="2">
        <v>1118</v>
      </c>
      <c r="B1120" s="2">
        <v>5</v>
      </c>
      <c r="C1120" s="2" t="s">
        <v>1219</v>
      </c>
      <c r="D1120" s="2">
        <v>40</v>
      </c>
      <c r="E1120" s="2" t="s">
        <v>35</v>
      </c>
      <c r="F1120" s="2" t="s">
        <v>1592</v>
      </c>
      <c r="G1120" s="2" t="s">
        <v>2356</v>
      </c>
      <c r="H1120" s="2" t="s">
        <v>1649</v>
      </c>
      <c r="I1120" s="2" t="s">
        <v>2186</v>
      </c>
      <c r="K1120" s="2">
        <v>0</v>
      </c>
      <c r="R1120" s="2" t="s">
        <v>1849</v>
      </c>
    </row>
    <row r="1121" spans="1:18" ht="30" x14ac:dyDescent="0.25">
      <c r="A1121" s="2">
        <v>1119</v>
      </c>
      <c r="B1121" s="2">
        <v>5</v>
      </c>
      <c r="C1121" s="2" t="s">
        <v>1220</v>
      </c>
      <c r="D1121" s="2">
        <v>40</v>
      </c>
      <c r="E1121" s="2" t="s">
        <v>35</v>
      </c>
      <c r="F1121" s="2" t="s">
        <v>1603</v>
      </c>
      <c r="G1121" s="2" t="s">
        <v>2356</v>
      </c>
      <c r="H1121" s="2" t="s">
        <v>1653</v>
      </c>
      <c r="I1121" s="2" t="s">
        <v>2948</v>
      </c>
      <c r="K1121" s="2">
        <v>0</v>
      </c>
      <c r="R1121" s="2" t="s">
        <v>2949</v>
      </c>
    </row>
    <row r="1122" spans="1:18" ht="30" x14ac:dyDescent="0.25">
      <c r="A1122" s="2">
        <v>1120</v>
      </c>
      <c r="B1122" s="2">
        <v>5</v>
      </c>
      <c r="C1122" s="2" t="s">
        <v>1221</v>
      </c>
      <c r="D1122" s="2">
        <v>10</v>
      </c>
      <c r="E1122" s="2" t="s">
        <v>35</v>
      </c>
      <c r="F1122" s="2" t="s">
        <v>1603</v>
      </c>
      <c r="G1122" s="2" t="s">
        <v>2950</v>
      </c>
      <c r="H1122" s="2" t="s">
        <v>1656</v>
      </c>
      <c r="I1122" s="2" t="s">
        <v>1999</v>
      </c>
      <c r="K1122" s="2">
        <v>0</v>
      </c>
      <c r="R1122" s="2" t="s">
        <v>1849</v>
      </c>
    </row>
    <row r="1123" spans="1:18" ht="30" x14ac:dyDescent="0.25">
      <c r="A1123" s="2">
        <v>1121</v>
      </c>
      <c r="B1123" s="2">
        <v>5</v>
      </c>
      <c r="C1123" s="2" t="s">
        <v>1222</v>
      </c>
      <c r="D1123" s="2">
        <v>120</v>
      </c>
      <c r="E1123" s="2" t="s">
        <v>35</v>
      </c>
      <c r="F1123" s="2" t="s">
        <v>1592</v>
      </c>
      <c r="G1123" s="2" t="s">
        <v>2950</v>
      </c>
      <c r="H1123" s="2" t="s">
        <v>1660</v>
      </c>
      <c r="I1123" s="2" t="s">
        <v>2951</v>
      </c>
      <c r="K1123" s="2">
        <v>0</v>
      </c>
      <c r="R1123" s="2" t="s">
        <v>2952</v>
      </c>
    </row>
    <row r="1124" spans="1:18" ht="30" x14ac:dyDescent="0.25">
      <c r="A1124" s="2">
        <v>1122</v>
      </c>
      <c r="B1124" s="2">
        <v>5</v>
      </c>
      <c r="C1124" s="2" t="s">
        <v>1223</v>
      </c>
      <c r="D1124" s="2">
        <v>250</v>
      </c>
      <c r="E1124" s="2" t="s">
        <v>35</v>
      </c>
      <c r="F1124" s="2" t="s">
        <v>1592</v>
      </c>
      <c r="G1124" s="2" t="s">
        <v>2950</v>
      </c>
      <c r="H1124" s="2" t="s">
        <v>1663</v>
      </c>
      <c r="I1124" s="2" t="s">
        <v>1613</v>
      </c>
      <c r="K1124" s="2">
        <v>0</v>
      </c>
      <c r="R1124" s="2" t="s">
        <v>1645</v>
      </c>
    </row>
    <row r="1125" spans="1:18" ht="30" x14ac:dyDescent="0.25">
      <c r="A1125" s="2">
        <v>1123</v>
      </c>
      <c r="B1125" s="2">
        <v>5</v>
      </c>
      <c r="C1125" s="2" t="s">
        <v>1224</v>
      </c>
      <c r="D1125" s="2">
        <v>500</v>
      </c>
      <c r="E1125" s="2" t="s">
        <v>35</v>
      </c>
      <c r="F1125" s="2" t="s">
        <v>1592</v>
      </c>
      <c r="G1125" s="2" t="s">
        <v>2950</v>
      </c>
      <c r="H1125" s="2" t="s">
        <v>1668</v>
      </c>
      <c r="I1125" s="2" t="s">
        <v>2459</v>
      </c>
      <c r="K1125" s="2">
        <v>0</v>
      </c>
      <c r="R1125" s="2" t="s">
        <v>2953</v>
      </c>
    </row>
    <row r="1126" spans="1:18" ht="30" x14ac:dyDescent="0.25">
      <c r="A1126" s="2">
        <v>1124</v>
      </c>
      <c r="B1126" s="2">
        <v>5</v>
      </c>
      <c r="C1126" s="2" t="s">
        <v>1225</v>
      </c>
      <c r="D1126" s="2">
        <v>24</v>
      </c>
      <c r="E1126" s="2" t="s">
        <v>35</v>
      </c>
      <c r="F1126" s="2" t="s">
        <v>1592</v>
      </c>
      <c r="G1126" s="2" t="s">
        <v>2950</v>
      </c>
      <c r="H1126" s="2" t="s">
        <v>1670</v>
      </c>
      <c r="I1126" s="2" t="s">
        <v>2954</v>
      </c>
      <c r="K1126" s="2">
        <v>0</v>
      </c>
      <c r="R1126" s="2" t="s">
        <v>2126</v>
      </c>
    </row>
    <row r="1127" spans="1:18" ht="30" x14ac:dyDescent="0.25">
      <c r="A1127" s="2">
        <v>1125</v>
      </c>
      <c r="B1127" s="2">
        <v>5</v>
      </c>
      <c r="C1127" s="2" t="s">
        <v>1226</v>
      </c>
      <c r="D1127" s="2">
        <v>250</v>
      </c>
      <c r="E1127" s="2" t="s">
        <v>35</v>
      </c>
      <c r="F1127" s="2" t="s">
        <v>1592</v>
      </c>
      <c r="G1127" s="2" t="s">
        <v>2950</v>
      </c>
      <c r="H1127" s="2" t="s">
        <v>1672</v>
      </c>
      <c r="I1127" s="2" t="s">
        <v>2055</v>
      </c>
      <c r="K1127" s="2">
        <v>0</v>
      </c>
      <c r="R1127" s="2" t="s">
        <v>1688</v>
      </c>
    </row>
    <row r="1128" spans="1:18" ht="30" x14ac:dyDescent="0.25">
      <c r="A1128" s="2">
        <v>1126</v>
      </c>
      <c r="B1128" s="2">
        <v>5</v>
      </c>
      <c r="C1128" s="2" t="s">
        <v>1227</v>
      </c>
      <c r="D1128" s="2">
        <v>60</v>
      </c>
      <c r="E1128" s="2" t="s">
        <v>35</v>
      </c>
      <c r="F1128" s="2" t="s">
        <v>1905</v>
      </c>
      <c r="G1128" s="2" t="s">
        <v>2950</v>
      </c>
      <c r="K1128" s="2">
        <v>0</v>
      </c>
      <c r="R1128" s="2" t="s">
        <v>1594</v>
      </c>
    </row>
    <row r="1129" spans="1:18" ht="30" x14ac:dyDescent="0.25">
      <c r="A1129" s="2">
        <v>1127</v>
      </c>
      <c r="B1129" s="2">
        <v>5</v>
      </c>
      <c r="C1129" s="2" t="s">
        <v>1228</v>
      </c>
      <c r="D1129" s="2">
        <v>120</v>
      </c>
      <c r="E1129" s="2" t="s">
        <v>35</v>
      </c>
      <c r="F1129" s="2" t="s">
        <v>1905</v>
      </c>
      <c r="G1129" s="2" t="s">
        <v>2950</v>
      </c>
      <c r="H1129" s="2" t="s">
        <v>1595</v>
      </c>
      <c r="I1129" s="2" t="s">
        <v>2955</v>
      </c>
      <c r="K1129" s="2">
        <v>0</v>
      </c>
      <c r="R1129" s="2" t="s">
        <v>2956</v>
      </c>
    </row>
    <row r="1130" spans="1:18" ht="30" x14ac:dyDescent="0.25">
      <c r="A1130" s="2">
        <v>1128</v>
      </c>
      <c r="B1130" s="2">
        <v>5</v>
      </c>
      <c r="C1130" s="2" t="s">
        <v>1229</v>
      </c>
      <c r="D1130" s="2">
        <v>240</v>
      </c>
      <c r="E1130" s="2" t="s">
        <v>35</v>
      </c>
      <c r="F1130" s="2" t="s">
        <v>1905</v>
      </c>
      <c r="G1130" s="2" t="s">
        <v>2950</v>
      </c>
      <c r="H1130" s="2" t="s">
        <v>1600</v>
      </c>
      <c r="I1130" s="2" t="s">
        <v>2957</v>
      </c>
      <c r="K1130" s="2">
        <v>0</v>
      </c>
      <c r="R1130" s="2" t="s">
        <v>2958</v>
      </c>
    </row>
    <row r="1131" spans="1:18" ht="30" x14ac:dyDescent="0.25">
      <c r="A1131" s="2">
        <v>1129</v>
      </c>
      <c r="B1131" s="2">
        <v>5</v>
      </c>
      <c r="C1131" s="2" t="s">
        <v>1230</v>
      </c>
      <c r="D1131" s="2">
        <v>360</v>
      </c>
      <c r="E1131" s="2" t="s">
        <v>35</v>
      </c>
      <c r="F1131" s="2" t="s">
        <v>1905</v>
      </c>
      <c r="G1131" s="2" t="s">
        <v>2950</v>
      </c>
      <c r="H1131" s="2" t="s">
        <v>1604</v>
      </c>
      <c r="I1131" s="2" t="s">
        <v>2959</v>
      </c>
      <c r="K1131" s="2">
        <v>0</v>
      </c>
      <c r="R1131" s="2" t="s">
        <v>2960</v>
      </c>
    </row>
    <row r="1132" spans="1:18" ht="30" x14ac:dyDescent="0.25">
      <c r="A1132" s="2">
        <v>1130</v>
      </c>
      <c r="B1132" s="2">
        <v>5</v>
      </c>
      <c r="C1132" s="2" t="s">
        <v>1231</v>
      </c>
      <c r="D1132" s="2">
        <v>500</v>
      </c>
      <c r="E1132" s="2" t="s">
        <v>35</v>
      </c>
      <c r="F1132" s="2" t="s">
        <v>1905</v>
      </c>
      <c r="G1132" s="2" t="s">
        <v>2950</v>
      </c>
      <c r="H1132" s="2" t="s">
        <v>1608</v>
      </c>
      <c r="I1132" s="2" t="s">
        <v>1763</v>
      </c>
      <c r="K1132" s="2">
        <v>0</v>
      </c>
      <c r="R1132" s="2" t="s">
        <v>2026</v>
      </c>
    </row>
    <row r="1133" spans="1:18" ht="30" x14ac:dyDescent="0.25">
      <c r="A1133" s="2">
        <v>1131</v>
      </c>
      <c r="B1133" s="2">
        <v>5</v>
      </c>
      <c r="C1133" s="2" t="s">
        <v>1232</v>
      </c>
      <c r="D1133" s="2">
        <v>1000</v>
      </c>
      <c r="E1133" s="2" t="s">
        <v>35</v>
      </c>
      <c r="F1133" s="2" t="s">
        <v>1905</v>
      </c>
      <c r="G1133" s="2" t="s">
        <v>2950</v>
      </c>
      <c r="H1133" s="2" t="s">
        <v>1612</v>
      </c>
      <c r="I1133" s="2" t="s">
        <v>2961</v>
      </c>
      <c r="K1133" s="2">
        <v>0</v>
      </c>
      <c r="R1133" s="2" t="s">
        <v>2962</v>
      </c>
    </row>
    <row r="1134" spans="1:18" ht="30" x14ac:dyDescent="0.25">
      <c r="A1134" s="2">
        <v>1132</v>
      </c>
      <c r="B1134" s="2">
        <v>5</v>
      </c>
      <c r="C1134" s="2" t="s">
        <v>1233</v>
      </c>
      <c r="D1134" s="2">
        <v>250</v>
      </c>
      <c r="E1134" s="2" t="s">
        <v>35</v>
      </c>
      <c r="F1134" s="2" t="s">
        <v>1592</v>
      </c>
      <c r="G1134" s="2" t="s">
        <v>2963</v>
      </c>
      <c r="H1134" s="2" t="s">
        <v>1615</v>
      </c>
      <c r="I1134" s="2" t="s">
        <v>1728</v>
      </c>
      <c r="K1134" s="2">
        <v>0</v>
      </c>
      <c r="R1134" s="2" t="s">
        <v>2030</v>
      </c>
    </row>
    <row r="1135" spans="1:18" ht="30" x14ac:dyDescent="0.25">
      <c r="A1135" s="2">
        <v>1133</v>
      </c>
      <c r="B1135" s="2">
        <v>5</v>
      </c>
      <c r="C1135" s="2" t="s">
        <v>1234</v>
      </c>
      <c r="D1135" s="2">
        <v>500</v>
      </c>
      <c r="E1135" s="2" t="s">
        <v>35</v>
      </c>
      <c r="F1135" s="2" t="s">
        <v>1905</v>
      </c>
      <c r="G1135" s="2" t="s">
        <v>2964</v>
      </c>
      <c r="H1135" s="2" t="s">
        <v>1619</v>
      </c>
      <c r="I1135" s="2" t="s">
        <v>2965</v>
      </c>
      <c r="K1135" s="2">
        <v>0</v>
      </c>
      <c r="R1135" s="2" t="s">
        <v>2966</v>
      </c>
    </row>
    <row r="1136" spans="1:18" ht="30" x14ac:dyDescent="0.25">
      <c r="A1136" s="2">
        <v>1134</v>
      </c>
      <c r="B1136" s="2">
        <v>5</v>
      </c>
      <c r="C1136" s="2" t="s">
        <v>1234</v>
      </c>
      <c r="D1136" s="2">
        <v>500</v>
      </c>
      <c r="E1136" s="2" t="s">
        <v>35</v>
      </c>
      <c r="F1136" s="2" t="s">
        <v>1905</v>
      </c>
      <c r="G1136" s="2" t="s">
        <v>2963</v>
      </c>
      <c r="H1136" s="2" t="s">
        <v>1622</v>
      </c>
      <c r="I1136" s="2" t="s">
        <v>2048</v>
      </c>
      <c r="K1136" s="2">
        <v>0</v>
      </c>
      <c r="R1136" s="2" t="s">
        <v>2962</v>
      </c>
    </row>
    <row r="1137" spans="1:18" ht="30" x14ac:dyDescent="0.25">
      <c r="A1137" s="2">
        <v>1135</v>
      </c>
      <c r="B1137" s="2">
        <v>5</v>
      </c>
      <c r="C1137" s="2" t="s">
        <v>1235</v>
      </c>
      <c r="D1137" s="2">
        <v>250</v>
      </c>
      <c r="E1137" s="2" t="s">
        <v>35</v>
      </c>
      <c r="F1137" s="2" t="s">
        <v>1592</v>
      </c>
      <c r="G1137" s="2" t="s">
        <v>2963</v>
      </c>
      <c r="H1137" s="2" t="s">
        <v>1625</v>
      </c>
      <c r="I1137" s="2" t="s">
        <v>2350</v>
      </c>
      <c r="K1137" s="2">
        <v>0</v>
      </c>
      <c r="R1137" s="2" t="s">
        <v>2967</v>
      </c>
    </row>
    <row r="1138" spans="1:18" ht="30" x14ac:dyDescent="0.25">
      <c r="A1138" s="2">
        <v>1136</v>
      </c>
      <c r="B1138" s="2">
        <v>5</v>
      </c>
      <c r="C1138" s="2" t="s">
        <v>1236</v>
      </c>
      <c r="D1138" s="2">
        <v>325</v>
      </c>
      <c r="E1138" s="2" t="s">
        <v>35</v>
      </c>
      <c r="F1138" s="2" t="s">
        <v>1592</v>
      </c>
      <c r="G1138" s="2" t="s">
        <v>2968</v>
      </c>
      <c r="H1138" s="2" t="s">
        <v>1628</v>
      </c>
      <c r="I1138" s="2" t="s">
        <v>2969</v>
      </c>
      <c r="K1138" s="2">
        <v>0</v>
      </c>
      <c r="R1138" s="2" t="s">
        <v>2970</v>
      </c>
    </row>
    <row r="1139" spans="1:18" ht="45" x14ac:dyDescent="0.25">
      <c r="A1139" s="2">
        <v>1137</v>
      </c>
      <c r="B1139" s="2">
        <v>5</v>
      </c>
      <c r="C1139" s="2" t="s">
        <v>1237</v>
      </c>
      <c r="D1139" s="2">
        <v>325</v>
      </c>
      <c r="E1139" s="2" t="s">
        <v>35</v>
      </c>
      <c r="F1139" s="2" t="s">
        <v>1592</v>
      </c>
      <c r="G1139" s="2" t="s">
        <v>2968</v>
      </c>
      <c r="H1139" s="2" t="s">
        <v>1632</v>
      </c>
      <c r="I1139" s="2" t="s">
        <v>2971</v>
      </c>
      <c r="K1139" s="2">
        <v>0</v>
      </c>
      <c r="R1139" s="2" t="s">
        <v>2972</v>
      </c>
    </row>
    <row r="1140" spans="1:18" ht="30" x14ac:dyDescent="0.25">
      <c r="A1140" s="2">
        <v>1138</v>
      </c>
      <c r="B1140" s="2">
        <v>5</v>
      </c>
      <c r="C1140" s="2" t="s">
        <v>1238</v>
      </c>
      <c r="D1140" s="2">
        <v>250</v>
      </c>
      <c r="E1140" s="2" t="s">
        <v>35</v>
      </c>
      <c r="F1140" s="2" t="s">
        <v>1592</v>
      </c>
      <c r="G1140" s="2" t="s">
        <v>2973</v>
      </c>
      <c r="H1140" s="2" t="s">
        <v>1634</v>
      </c>
      <c r="I1140" s="2" t="s">
        <v>1769</v>
      </c>
      <c r="K1140" s="2">
        <v>0</v>
      </c>
      <c r="R1140" s="2" t="s">
        <v>2974</v>
      </c>
    </row>
    <row r="1141" spans="1:18" ht="45" x14ac:dyDescent="0.25">
      <c r="A1141" s="2">
        <v>1139</v>
      </c>
      <c r="B1141" s="2">
        <v>5</v>
      </c>
      <c r="C1141" s="2" t="s">
        <v>1239</v>
      </c>
      <c r="D1141" s="2">
        <v>750</v>
      </c>
      <c r="E1141" s="2" t="s">
        <v>6</v>
      </c>
      <c r="F1141" s="2" t="s">
        <v>1666</v>
      </c>
      <c r="G1141" s="2" t="s">
        <v>2975</v>
      </c>
      <c r="H1141" s="2" t="s">
        <v>1637</v>
      </c>
      <c r="I1141" s="2" t="s">
        <v>2976</v>
      </c>
      <c r="K1141" s="2">
        <v>0</v>
      </c>
      <c r="R1141" s="2" t="s">
        <v>2977</v>
      </c>
    </row>
    <row r="1142" spans="1:18" ht="30" x14ac:dyDescent="0.25">
      <c r="A1142" s="2">
        <v>1140</v>
      </c>
      <c r="B1142" s="2">
        <v>5</v>
      </c>
      <c r="C1142" s="2" t="s">
        <v>1240</v>
      </c>
      <c r="D1142" s="2">
        <v>250</v>
      </c>
      <c r="E1142" s="2" t="s">
        <v>35</v>
      </c>
      <c r="F1142" s="2" t="s">
        <v>1592</v>
      </c>
      <c r="G1142" s="2" t="s">
        <v>2978</v>
      </c>
      <c r="H1142" s="2" t="s">
        <v>1641</v>
      </c>
      <c r="I1142" s="2" t="s">
        <v>2857</v>
      </c>
      <c r="K1142" s="2">
        <v>0</v>
      </c>
      <c r="R1142" s="2" t="s">
        <v>1737</v>
      </c>
    </row>
    <row r="1143" spans="1:18" ht="30" x14ac:dyDescent="0.25">
      <c r="A1143" s="2">
        <v>1141</v>
      </c>
      <c r="B1143" s="2">
        <v>5</v>
      </c>
      <c r="C1143" s="2" t="s">
        <v>1241</v>
      </c>
      <c r="D1143" s="2">
        <v>300</v>
      </c>
      <c r="E1143" s="2" t="s">
        <v>35</v>
      </c>
      <c r="F1143" s="2" t="s">
        <v>1666</v>
      </c>
      <c r="G1143" s="2" t="s">
        <v>1839</v>
      </c>
      <c r="H1143" s="2" t="s">
        <v>1643</v>
      </c>
      <c r="I1143" s="2" t="s">
        <v>1767</v>
      </c>
      <c r="K1143" s="2">
        <v>0</v>
      </c>
      <c r="R1143" s="2" t="s">
        <v>1955</v>
      </c>
    </row>
    <row r="1144" spans="1:18" ht="45" x14ac:dyDescent="0.25">
      <c r="A1144" s="2">
        <v>1142</v>
      </c>
      <c r="B1144" s="2">
        <v>5</v>
      </c>
      <c r="C1144" s="2" t="s">
        <v>1242</v>
      </c>
      <c r="D1144" s="2">
        <v>300</v>
      </c>
      <c r="E1144" s="2" t="s">
        <v>35</v>
      </c>
      <c r="F1144" s="2" t="s">
        <v>1631</v>
      </c>
      <c r="G1144" s="2" t="s">
        <v>1839</v>
      </c>
      <c r="H1144" s="2" t="s">
        <v>1646</v>
      </c>
      <c r="I1144" s="2" t="s">
        <v>1596</v>
      </c>
      <c r="K1144" s="2">
        <v>0</v>
      </c>
      <c r="R1144" s="2" t="s">
        <v>2357</v>
      </c>
    </row>
    <row r="1145" spans="1:18" x14ac:dyDescent="0.25">
      <c r="A1145" s="2">
        <v>1143</v>
      </c>
      <c r="B1145" s="2">
        <v>5</v>
      </c>
      <c r="C1145" s="2" t="s">
        <v>1243</v>
      </c>
      <c r="D1145" s="2">
        <v>2</v>
      </c>
      <c r="E1145" s="2" t="s">
        <v>35</v>
      </c>
      <c r="F1145" s="2" t="s">
        <v>1592</v>
      </c>
      <c r="G1145" s="2" t="s">
        <v>2979</v>
      </c>
      <c r="H1145" s="2" t="s">
        <v>1649</v>
      </c>
      <c r="I1145" s="2" t="s">
        <v>2229</v>
      </c>
      <c r="K1145" s="2">
        <v>0</v>
      </c>
      <c r="R1145" s="2" t="s">
        <v>76</v>
      </c>
    </row>
    <row r="1146" spans="1:18" x14ac:dyDescent="0.25">
      <c r="A1146" s="2">
        <v>1144</v>
      </c>
      <c r="B1146" s="2">
        <v>5</v>
      </c>
      <c r="C1146" s="2" t="s">
        <v>1244</v>
      </c>
      <c r="D1146" s="2">
        <v>8</v>
      </c>
      <c r="E1146" s="2" t="s">
        <v>35</v>
      </c>
      <c r="F1146" s="2" t="s">
        <v>1592</v>
      </c>
      <c r="G1146" s="2" t="s">
        <v>2979</v>
      </c>
      <c r="H1146" s="2" t="s">
        <v>1653</v>
      </c>
      <c r="I1146" s="2" t="s">
        <v>2071</v>
      </c>
      <c r="K1146" s="2">
        <v>0</v>
      </c>
      <c r="R1146" s="2" t="s">
        <v>75</v>
      </c>
    </row>
    <row r="1147" spans="1:18" x14ac:dyDescent="0.25">
      <c r="A1147" s="2">
        <v>1145</v>
      </c>
      <c r="B1147" s="2">
        <v>5</v>
      </c>
      <c r="C1147" s="2" t="s">
        <v>1245</v>
      </c>
      <c r="D1147" s="2">
        <v>50</v>
      </c>
      <c r="E1147" s="2" t="s">
        <v>35</v>
      </c>
      <c r="F1147" s="2" t="s">
        <v>1658</v>
      </c>
      <c r="G1147" s="2" t="s">
        <v>2980</v>
      </c>
      <c r="H1147" s="2" t="s">
        <v>1656</v>
      </c>
      <c r="I1147" s="2" t="s">
        <v>2074</v>
      </c>
      <c r="K1147" s="2">
        <v>0</v>
      </c>
      <c r="R1147" s="2" t="s">
        <v>2949</v>
      </c>
    </row>
    <row r="1148" spans="1:18" ht="30" x14ac:dyDescent="0.25">
      <c r="A1148" s="2">
        <v>1146</v>
      </c>
      <c r="B1148" s="2">
        <v>5</v>
      </c>
      <c r="C1148" s="2" t="s">
        <v>1246</v>
      </c>
      <c r="D1148" s="2">
        <v>10</v>
      </c>
      <c r="E1148" s="2" t="s">
        <v>35</v>
      </c>
      <c r="F1148" s="2" t="s">
        <v>1658</v>
      </c>
      <c r="G1148" s="2" t="s">
        <v>2980</v>
      </c>
      <c r="H1148" s="2" t="s">
        <v>1660</v>
      </c>
      <c r="I1148" s="2" t="s">
        <v>1873</v>
      </c>
      <c r="K1148" s="2">
        <v>0</v>
      </c>
      <c r="R1148" s="2" t="s">
        <v>1702</v>
      </c>
    </row>
    <row r="1149" spans="1:18" ht="30" x14ac:dyDescent="0.25">
      <c r="A1149" s="2">
        <v>1147</v>
      </c>
      <c r="B1149" s="2">
        <v>5</v>
      </c>
      <c r="C1149" s="2" t="s">
        <v>1247</v>
      </c>
      <c r="D1149" s="2">
        <v>50</v>
      </c>
      <c r="E1149" s="2" t="s">
        <v>35</v>
      </c>
      <c r="F1149" s="2" t="s">
        <v>1666</v>
      </c>
      <c r="G1149" s="2" t="s">
        <v>2263</v>
      </c>
      <c r="H1149" s="2" t="s">
        <v>1663</v>
      </c>
      <c r="I1149" s="2" t="s">
        <v>1757</v>
      </c>
      <c r="K1149" s="2">
        <v>0</v>
      </c>
      <c r="R1149" s="2" t="s">
        <v>1722</v>
      </c>
    </row>
    <row r="1150" spans="1:18" ht="45" x14ac:dyDescent="0.25">
      <c r="A1150" s="2">
        <v>1148</v>
      </c>
      <c r="B1150" s="2">
        <v>5</v>
      </c>
      <c r="C1150" s="2" t="s">
        <v>1248</v>
      </c>
      <c r="D1150" s="2">
        <v>7.5</v>
      </c>
      <c r="E1150" s="2" t="s">
        <v>35</v>
      </c>
      <c r="F1150" s="2" t="s">
        <v>1592</v>
      </c>
      <c r="G1150" s="2" t="s">
        <v>2981</v>
      </c>
      <c r="H1150" s="2" t="s">
        <v>1668</v>
      </c>
      <c r="I1150" s="2" t="s">
        <v>1873</v>
      </c>
      <c r="K1150" s="2">
        <v>0</v>
      </c>
      <c r="R1150" s="2" t="s">
        <v>91</v>
      </c>
    </row>
    <row r="1151" spans="1:18" ht="30" x14ac:dyDescent="0.25">
      <c r="A1151" s="2">
        <v>1149</v>
      </c>
      <c r="B1151" s="2">
        <v>5</v>
      </c>
      <c r="C1151" s="2" t="s">
        <v>1249</v>
      </c>
      <c r="D1151" s="2">
        <v>20</v>
      </c>
      <c r="E1151" s="2" t="s">
        <v>35</v>
      </c>
      <c r="F1151" s="2" t="s">
        <v>1846</v>
      </c>
      <c r="G1151" s="2" t="s">
        <v>1899</v>
      </c>
      <c r="H1151" s="2" t="s">
        <v>1670</v>
      </c>
      <c r="I1151" s="2" t="s">
        <v>2145</v>
      </c>
      <c r="K1151" s="2">
        <v>0</v>
      </c>
      <c r="R1151" s="2" t="s">
        <v>91</v>
      </c>
    </row>
    <row r="1152" spans="1:18" ht="30" x14ac:dyDescent="0.25">
      <c r="A1152" s="2">
        <v>1150</v>
      </c>
      <c r="B1152" s="2">
        <v>5</v>
      </c>
      <c r="C1152" s="2" t="s">
        <v>1249</v>
      </c>
      <c r="D1152" s="2">
        <v>20</v>
      </c>
      <c r="E1152" s="2" t="s">
        <v>35</v>
      </c>
      <c r="F1152" s="2" t="s">
        <v>1846</v>
      </c>
      <c r="G1152" s="2" t="s">
        <v>1899</v>
      </c>
      <c r="H1152" s="2" t="s">
        <v>1672</v>
      </c>
      <c r="I1152" s="2" t="s">
        <v>1806</v>
      </c>
      <c r="K1152" s="2">
        <v>0</v>
      </c>
      <c r="R1152" s="2" t="s">
        <v>91</v>
      </c>
    </row>
    <row r="1153" spans="1:18" ht="30" x14ac:dyDescent="0.25">
      <c r="A1153" s="2">
        <v>1151</v>
      </c>
      <c r="B1153" s="2">
        <v>5</v>
      </c>
      <c r="C1153" s="2" t="s">
        <v>1250</v>
      </c>
      <c r="D1153" s="2">
        <v>40</v>
      </c>
      <c r="E1153" s="2" t="s">
        <v>35</v>
      </c>
      <c r="F1153" s="2" t="s">
        <v>1846</v>
      </c>
      <c r="G1153" s="2" t="s">
        <v>1899</v>
      </c>
      <c r="K1153" s="2">
        <v>0</v>
      </c>
      <c r="R1153" s="2" t="s">
        <v>1594</v>
      </c>
    </row>
    <row r="1154" spans="1:18" x14ac:dyDescent="0.25">
      <c r="A1154" s="2">
        <v>1152</v>
      </c>
      <c r="B1154" s="2">
        <v>5</v>
      </c>
      <c r="C1154" s="2" t="s">
        <v>1251</v>
      </c>
      <c r="D1154" s="2">
        <v>1</v>
      </c>
      <c r="E1154" s="2" t="s">
        <v>35</v>
      </c>
      <c r="F1154" s="2" t="s">
        <v>1592</v>
      </c>
      <c r="G1154" s="2" t="s">
        <v>2982</v>
      </c>
      <c r="H1154" s="2" t="s">
        <v>1595</v>
      </c>
      <c r="I1154" s="2" t="s">
        <v>2257</v>
      </c>
      <c r="K1154" s="2">
        <v>0</v>
      </c>
      <c r="R1154" s="2" t="s">
        <v>75</v>
      </c>
    </row>
    <row r="1155" spans="1:18" x14ac:dyDescent="0.25">
      <c r="A1155" s="2">
        <v>1153</v>
      </c>
      <c r="B1155" s="2">
        <v>5</v>
      </c>
      <c r="C1155" s="2" t="s">
        <v>1252</v>
      </c>
      <c r="D1155" s="2">
        <v>2</v>
      </c>
      <c r="E1155" s="2" t="s">
        <v>35</v>
      </c>
      <c r="F1155" s="2" t="s">
        <v>1592</v>
      </c>
      <c r="G1155" s="2" t="s">
        <v>2982</v>
      </c>
      <c r="H1155" s="2" t="s">
        <v>1600</v>
      </c>
      <c r="I1155" s="2" t="s">
        <v>1898</v>
      </c>
      <c r="K1155" s="2">
        <v>0</v>
      </c>
      <c r="R1155" s="2" t="s">
        <v>1722</v>
      </c>
    </row>
    <row r="1156" spans="1:18" ht="30" x14ac:dyDescent="0.25">
      <c r="A1156" s="2">
        <v>1154</v>
      </c>
      <c r="B1156" s="2">
        <v>5</v>
      </c>
      <c r="C1156" s="2" t="s">
        <v>1253</v>
      </c>
      <c r="D1156" s="2">
        <v>40</v>
      </c>
      <c r="E1156" s="2" t="s">
        <v>35</v>
      </c>
      <c r="F1156" s="2" t="s">
        <v>1592</v>
      </c>
      <c r="G1156" s="2" t="s">
        <v>2983</v>
      </c>
      <c r="H1156" s="2" t="s">
        <v>1604</v>
      </c>
      <c r="I1156" s="2" t="s">
        <v>1638</v>
      </c>
      <c r="K1156" s="2">
        <v>0</v>
      </c>
      <c r="R1156" s="2" t="s">
        <v>2358</v>
      </c>
    </row>
    <row r="1157" spans="1:18" ht="30" x14ac:dyDescent="0.25">
      <c r="A1157" s="2">
        <v>1155</v>
      </c>
      <c r="B1157" s="2">
        <v>5</v>
      </c>
      <c r="C1157" s="2" t="s">
        <v>1254</v>
      </c>
      <c r="D1157" s="2">
        <v>10</v>
      </c>
      <c r="E1157" s="2" t="s">
        <v>35</v>
      </c>
      <c r="F1157" s="2" t="s">
        <v>1592</v>
      </c>
      <c r="G1157" s="2" t="s">
        <v>2983</v>
      </c>
      <c r="H1157" s="2" t="s">
        <v>1608</v>
      </c>
      <c r="I1157" s="2" t="s">
        <v>1808</v>
      </c>
      <c r="K1157" s="2">
        <v>0</v>
      </c>
      <c r="R1157" s="2" t="s">
        <v>2622</v>
      </c>
    </row>
    <row r="1158" spans="1:18" ht="45" x14ac:dyDescent="0.25">
      <c r="A1158" s="2">
        <v>1156</v>
      </c>
      <c r="B1158" s="2">
        <v>5</v>
      </c>
      <c r="C1158" s="2" t="s">
        <v>1255</v>
      </c>
      <c r="D1158" s="2">
        <v>2000</v>
      </c>
      <c r="E1158" s="2" t="s">
        <v>35</v>
      </c>
      <c r="F1158" s="2" t="s">
        <v>1603</v>
      </c>
      <c r="G1158" s="2" t="s">
        <v>2984</v>
      </c>
      <c r="H1158" s="2" t="s">
        <v>1612</v>
      </c>
      <c r="I1158" s="2" t="s">
        <v>2985</v>
      </c>
      <c r="K1158" s="2">
        <v>0</v>
      </c>
      <c r="R1158" s="2" t="s">
        <v>2609</v>
      </c>
    </row>
    <row r="1159" spans="1:18" ht="45" x14ac:dyDescent="0.25">
      <c r="A1159" s="2">
        <v>1157</v>
      </c>
      <c r="B1159" s="2">
        <v>5</v>
      </c>
      <c r="C1159" s="2" t="s">
        <v>1256</v>
      </c>
      <c r="D1159" s="2">
        <v>4000</v>
      </c>
      <c r="E1159" s="2" t="s">
        <v>35</v>
      </c>
      <c r="F1159" s="2" t="s">
        <v>1603</v>
      </c>
      <c r="G1159" s="2" t="s">
        <v>2984</v>
      </c>
      <c r="H1159" s="2" t="s">
        <v>1615</v>
      </c>
      <c r="I1159" s="2" t="s">
        <v>2986</v>
      </c>
      <c r="K1159" s="2">
        <v>0</v>
      </c>
      <c r="R1159" s="2" t="s">
        <v>2987</v>
      </c>
    </row>
    <row r="1160" spans="1:18" ht="45" x14ac:dyDescent="0.25">
      <c r="A1160" s="2">
        <v>1158</v>
      </c>
      <c r="B1160" s="2">
        <v>5</v>
      </c>
      <c r="C1160" s="2" t="s">
        <v>1257</v>
      </c>
      <c r="D1160" s="2">
        <v>0.5</v>
      </c>
      <c r="E1160" s="2" t="s">
        <v>35</v>
      </c>
      <c r="F1160" s="2" t="s">
        <v>1592</v>
      </c>
      <c r="G1160" s="2" t="s">
        <v>2988</v>
      </c>
      <c r="H1160" s="2" t="s">
        <v>1619</v>
      </c>
      <c r="I1160" s="2" t="s">
        <v>2322</v>
      </c>
      <c r="K1160" s="2">
        <v>0</v>
      </c>
      <c r="R1160" s="2" t="s">
        <v>1817</v>
      </c>
    </row>
    <row r="1161" spans="1:18" ht="30" x14ac:dyDescent="0.25">
      <c r="A1161" s="2">
        <v>1159</v>
      </c>
      <c r="B1161" s="2">
        <v>5</v>
      </c>
      <c r="C1161" s="2" t="s">
        <v>1258</v>
      </c>
      <c r="D1161" s="2">
        <v>3.92</v>
      </c>
      <c r="E1161" s="2" t="s">
        <v>1706</v>
      </c>
      <c r="F1161" s="2" t="s">
        <v>1592</v>
      </c>
      <c r="G1161" s="2" t="s">
        <v>1904</v>
      </c>
      <c r="H1161" s="2" t="s">
        <v>1622</v>
      </c>
      <c r="I1161" s="2" t="s">
        <v>2989</v>
      </c>
      <c r="K1161" s="2">
        <v>0</v>
      </c>
      <c r="R1161" s="2" t="s">
        <v>2990</v>
      </c>
    </row>
    <row r="1162" spans="1:18" ht="30" x14ac:dyDescent="0.25">
      <c r="A1162" s="2">
        <v>1160</v>
      </c>
      <c r="B1162" s="2">
        <v>5</v>
      </c>
      <c r="C1162" s="2" t="s">
        <v>1259</v>
      </c>
      <c r="D1162" s="2">
        <v>3.4</v>
      </c>
      <c r="E1162" s="2" t="s">
        <v>1706</v>
      </c>
      <c r="F1162" s="2" t="s">
        <v>1592</v>
      </c>
      <c r="G1162" s="2" t="s">
        <v>1904</v>
      </c>
      <c r="H1162" s="2" t="s">
        <v>1625</v>
      </c>
      <c r="I1162" s="2" t="s">
        <v>2991</v>
      </c>
      <c r="K1162" s="2">
        <v>0</v>
      </c>
      <c r="R1162" s="2" t="s">
        <v>2992</v>
      </c>
    </row>
    <row r="1163" spans="1:18" ht="45" x14ac:dyDescent="0.25">
      <c r="A1163" s="2">
        <v>1161</v>
      </c>
      <c r="B1163" s="2">
        <v>5</v>
      </c>
      <c r="C1163" s="2" t="s">
        <v>1260</v>
      </c>
      <c r="D1163" s="2">
        <v>0</v>
      </c>
      <c r="F1163" s="2" t="s">
        <v>1666</v>
      </c>
      <c r="G1163" s="2" t="s">
        <v>2993</v>
      </c>
      <c r="H1163" s="2" t="s">
        <v>1628</v>
      </c>
      <c r="K1163" s="2">
        <v>0</v>
      </c>
      <c r="R1163" s="2" t="s">
        <v>2994</v>
      </c>
    </row>
    <row r="1164" spans="1:18" ht="45" x14ac:dyDescent="0.25">
      <c r="A1164" s="2">
        <v>1162</v>
      </c>
      <c r="B1164" s="2">
        <v>5</v>
      </c>
      <c r="C1164" s="2" t="s">
        <v>1261</v>
      </c>
      <c r="D1164" s="2">
        <v>0.9</v>
      </c>
      <c r="E1164" s="2" t="s">
        <v>1706</v>
      </c>
      <c r="F1164" s="2" t="s">
        <v>1592</v>
      </c>
      <c r="G1164" s="2" t="s">
        <v>2995</v>
      </c>
      <c r="H1164" s="2" t="s">
        <v>1632</v>
      </c>
      <c r="I1164" s="2" t="s">
        <v>2996</v>
      </c>
      <c r="K1164" s="2">
        <v>0</v>
      </c>
      <c r="R1164" s="2" t="s">
        <v>2785</v>
      </c>
    </row>
    <row r="1165" spans="1:18" ht="60" x14ac:dyDescent="0.25">
      <c r="A1165" s="2">
        <v>1163</v>
      </c>
      <c r="B1165" s="2">
        <v>5</v>
      </c>
      <c r="C1165" s="2" t="s">
        <v>1262</v>
      </c>
      <c r="D1165" s="2">
        <v>0.999</v>
      </c>
      <c r="E1165" s="2" t="s">
        <v>1706</v>
      </c>
      <c r="F1165" s="2" t="s">
        <v>1592</v>
      </c>
      <c r="G1165" s="2" t="s">
        <v>2995</v>
      </c>
      <c r="H1165" s="2" t="s">
        <v>1634</v>
      </c>
      <c r="I1165" s="2" t="s">
        <v>2997</v>
      </c>
      <c r="K1165" s="2">
        <v>0</v>
      </c>
      <c r="R1165" s="2" t="s">
        <v>2612</v>
      </c>
    </row>
    <row r="1166" spans="1:18" ht="45" x14ac:dyDescent="0.25">
      <c r="A1166" s="2">
        <v>1164</v>
      </c>
      <c r="B1166" s="2">
        <v>5</v>
      </c>
      <c r="C1166" s="2" t="s">
        <v>1263</v>
      </c>
      <c r="D1166" s="2">
        <v>18</v>
      </c>
      <c r="E1166" s="2" t="s">
        <v>35</v>
      </c>
      <c r="F1166" s="2" t="s">
        <v>1603</v>
      </c>
      <c r="G1166" s="2" t="s">
        <v>2998</v>
      </c>
      <c r="H1166" s="2" t="s">
        <v>1637</v>
      </c>
      <c r="I1166" s="2" t="s">
        <v>2999</v>
      </c>
      <c r="K1166" s="2">
        <v>0</v>
      </c>
      <c r="R1166" s="2" t="s">
        <v>3000</v>
      </c>
    </row>
    <row r="1167" spans="1:18" ht="45" x14ac:dyDescent="0.25">
      <c r="A1167" s="2">
        <v>1165</v>
      </c>
      <c r="B1167" s="2">
        <v>5</v>
      </c>
      <c r="C1167" s="2" t="s">
        <v>1264</v>
      </c>
      <c r="D1167" s="2">
        <v>100</v>
      </c>
      <c r="E1167" s="2" t="s">
        <v>35</v>
      </c>
      <c r="F1167" s="2" t="s">
        <v>1592</v>
      </c>
      <c r="G1167" s="2" t="s">
        <v>2998</v>
      </c>
      <c r="H1167" s="2" t="s">
        <v>1641</v>
      </c>
      <c r="I1167" s="2" t="s">
        <v>1755</v>
      </c>
      <c r="K1167" s="2">
        <v>0</v>
      </c>
      <c r="R1167" s="2" t="s">
        <v>1756</v>
      </c>
    </row>
    <row r="1168" spans="1:18" ht="30" x14ac:dyDescent="0.25">
      <c r="A1168" s="2">
        <v>1166</v>
      </c>
      <c r="B1168" s="2">
        <v>5</v>
      </c>
      <c r="C1168" s="2" t="s">
        <v>1265</v>
      </c>
      <c r="D1168" s="2">
        <v>40</v>
      </c>
      <c r="E1168" s="2" t="s">
        <v>35</v>
      </c>
      <c r="F1168" s="2" t="s">
        <v>1592</v>
      </c>
      <c r="G1168" s="2" t="s">
        <v>2998</v>
      </c>
      <c r="H1168" s="2" t="s">
        <v>1643</v>
      </c>
      <c r="I1168" s="2" t="s">
        <v>3001</v>
      </c>
      <c r="K1168" s="2">
        <v>0</v>
      </c>
      <c r="R1168" s="2" t="s">
        <v>2244</v>
      </c>
    </row>
    <row r="1169" spans="1:18" ht="30" x14ac:dyDescent="0.25">
      <c r="A1169" s="2">
        <v>1167</v>
      </c>
      <c r="B1169" s="2">
        <v>5</v>
      </c>
      <c r="C1169" s="2" t="s">
        <v>1266</v>
      </c>
      <c r="D1169" s="2">
        <v>20</v>
      </c>
      <c r="E1169" s="2" t="s">
        <v>35</v>
      </c>
      <c r="F1169" s="2" t="s">
        <v>1846</v>
      </c>
      <c r="G1169" s="2" t="s">
        <v>2008</v>
      </c>
      <c r="H1169" s="2" t="s">
        <v>1646</v>
      </c>
      <c r="I1169" s="2" t="s">
        <v>2926</v>
      </c>
      <c r="K1169" s="2">
        <v>0</v>
      </c>
      <c r="R1169" s="2" t="s">
        <v>2289</v>
      </c>
    </row>
    <row r="1170" spans="1:18" ht="30" x14ac:dyDescent="0.25">
      <c r="A1170" s="2">
        <v>1168</v>
      </c>
      <c r="B1170" s="2">
        <v>5</v>
      </c>
      <c r="C1170" s="2" t="s">
        <v>1267</v>
      </c>
      <c r="D1170" s="2">
        <v>50</v>
      </c>
      <c r="E1170" s="2" t="s">
        <v>35</v>
      </c>
      <c r="F1170" s="2" t="s">
        <v>1846</v>
      </c>
      <c r="G1170" s="2" t="s">
        <v>2008</v>
      </c>
      <c r="H1170" s="2" t="s">
        <v>1649</v>
      </c>
      <c r="I1170" s="2" t="s">
        <v>2744</v>
      </c>
      <c r="K1170" s="2">
        <v>0</v>
      </c>
      <c r="R1170" s="2" t="s">
        <v>2004</v>
      </c>
    </row>
    <row r="1171" spans="1:18" ht="30" x14ac:dyDescent="0.25">
      <c r="A1171" s="2">
        <v>1169</v>
      </c>
      <c r="B1171" s="2">
        <v>5</v>
      </c>
      <c r="C1171" s="2" t="s">
        <v>1268</v>
      </c>
      <c r="D1171" s="2">
        <v>10</v>
      </c>
      <c r="E1171" s="2" t="s">
        <v>35</v>
      </c>
      <c r="F1171" s="2" t="s">
        <v>1592</v>
      </c>
      <c r="G1171" s="2" t="s">
        <v>3002</v>
      </c>
      <c r="H1171" s="2" t="s">
        <v>1653</v>
      </c>
      <c r="I1171" s="2" t="s">
        <v>1744</v>
      </c>
      <c r="K1171" s="2">
        <v>0</v>
      </c>
      <c r="R1171" s="2" t="s">
        <v>1770</v>
      </c>
    </row>
    <row r="1172" spans="1:18" ht="30" x14ac:dyDescent="0.25">
      <c r="A1172" s="2">
        <v>1170</v>
      </c>
      <c r="B1172" s="2">
        <v>5</v>
      </c>
      <c r="C1172" s="2" t="s">
        <v>1269</v>
      </c>
      <c r="D1172" s="2">
        <v>20</v>
      </c>
      <c r="E1172" s="2" t="s">
        <v>35</v>
      </c>
      <c r="F1172" s="2" t="s">
        <v>1592</v>
      </c>
      <c r="G1172" s="2" t="s">
        <v>3002</v>
      </c>
      <c r="H1172" s="2" t="s">
        <v>1656</v>
      </c>
      <c r="I1172" s="2" t="s">
        <v>1596</v>
      </c>
      <c r="K1172" s="2">
        <v>0</v>
      </c>
      <c r="R1172" s="2" t="s">
        <v>3003</v>
      </c>
    </row>
    <row r="1173" spans="1:18" ht="30" x14ac:dyDescent="0.25">
      <c r="A1173" s="2">
        <v>1171</v>
      </c>
      <c r="B1173" s="2">
        <v>5</v>
      </c>
      <c r="C1173" s="2" t="s">
        <v>1270</v>
      </c>
      <c r="D1173" s="2">
        <v>40</v>
      </c>
      <c r="E1173" s="2" t="s">
        <v>35</v>
      </c>
      <c r="F1173" s="2" t="s">
        <v>1592</v>
      </c>
      <c r="G1173" s="2" t="s">
        <v>3002</v>
      </c>
      <c r="H1173" s="2" t="s">
        <v>1660</v>
      </c>
      <c r="I1173" s="2" t="s">
        <v>1704</v>
      </c>
      <c r="K1173" s="2">
        <v>0</v>
      </c>
      <c r="R1173" s="2" t="s">
        <v>1722</v>
      </c>
    </row>
    <row r="1174" spans="1:18" ht="30" x14ac:dyDescent="0.25">
      <c r="A1174" s="2">
        <v>1172</v>
      </c>
      <c r="B1174" s="2">
        <v>5</v>
      </c>
      <c r="C1174" s="2" t="s">
        <v>1271</v>
      </c>
      <c r="D1174" s="2">
        <v>5</v>
      </c>
      <c r="E1174" s="2" t="s">
        <v>35</v>
      </c>
      <c r="F1174" s="2" t="s">
        <v>1592</v>
      </c>
      <c r="G1174" s="2" t="s">
        <v>1599</v>
      </c>
      <c r="H1174" s="2" t="s">
        <v>1663</v>
      </c>
      <c r="I1174" s="2" t="s">
        <v>1687</v>
      </c>
      <c r="K1174" s="2">
        <v>0</v>
      </c>
      <c r="R1174" s="2" t="s">
        <v>72</v>
      </c>
    </row>
    <row r="1175" spans="1:18" ht="45" x14ac:dyDescent="0.25">
      <c r="A1175" s="2">
        <v>1173</v>
      </c>
      <c r="B1175" s="2">
        <v>5</v>
      </c>
      <c r="C1175" s="2" t="s">
        <v>1272</v>
      </c>
      <c r="D1175" s="2">
        <v>5</v>
      </c>
      <c r="E1175" s="2" t="s">
        <v>35</v>
      </c>
      <c r="F1175" s="2" t="s">
        <v>1846</v>
      </c>
      <c r="G1175" s="2" t="s">
        <v>2248</v>
      </c>
      <c r="H1175" s="2" t="s">
        <v>1668</v>
      </c>
      <c r="I1175" s="2" t="s">
        <v>1717</v>
      </c>
      <c r="K1175" s="2">
        <v>0</v>
      </c>
      <c r="R1175" s="2" t="s">
        <v>72</v>
      </c>
    </row>
    <row r="1176" spans="1:18" ht="45" x14ac:dyDescent="0.25">
      <c r="A1176" s="2">
        <v>1174</v>
      </c>
      <c r="B1176" s="2">
        <v>5</v>
      </c>
      <c r="C1176" s="2" t="s">
        <v>1273</v>
      </c>
      <c r="D1176" s="2">
        <v>10</v>
      </c>
      <c r="E1176" s="2" t="s">
        <v>35</v>
      </c>
      <c r="F1176" s="2" t="s">
        <v>1846</v>
      </c>
      <c r="G1176" s="2" t="s">
        <v>2248</v>
      </c>
      <c r="H1176" s="2" t="s">
        <v>1670</v>
      </c>
      <c r="I1176" s="2" t="s">
        <v>1704</v>
      </c>
      <c r="K1176" s="2">
        <v>0</v>
      </c>
      <c r="R1176" s="2" t="s">
        <v>72</v>
      </c>
    </row>
    <row r="1177" spans="1:18" ht="45" x14ac:dyDescent="0.25">
      <c r="A1177" s="2">
        <v>1175</v>
      </c>
      <c r="B1177" s="2">
        <v>5</v>
      </c>
      <c r="C1177" s="2" t="s">
        <v>1274</v>
      </c>
      <c r="D1177" s="2">
        <v>5</v>
      </c>
      <c r="E1177" s="2" t="s">
        <v>35</v>
      </c>
      <c r="F1177" s="2" t="s">
        <v>1846</v>
      </c>
      <c r="G1177" s="2" t="s">
        <v>2248</v>
      </c>
      <c r="H1177" s="2" t="s">
        <v>1672</v>
      </c>
      <c r="I1177" s="2" t="s">
        <v>1673</v>
      </c>
      <c r="K1177" s="2">
        <v>0</v>
      </c>
      <c r="R1177" s="2" t="s">
        <v>72</v>
      </c>
    </row>
    <row r="1178" spans="1:18" ht="30" x14ac:dyDescent="0.25">
      <c r="A1178" s="2">
        <v>1176</v>
      </c>
      <c r="B1178" s="2">
        <v>5</v>
      </c>
      <c r="C1178" s="2" t="s">
        <v>1275</v>
      </c>
      <c r="D1178" s="2">
        <v>25</v>
      </c>
      <c r="E1178" s="2" t="s">
        <v>35</v>
      </c>
      <c r="F1178" s="2" t="s">
        <v>1666</v>
      </c>
      <c r="G1178" s="2" t="s">
        <v>1599</v>
      </c>
      <c r="K1178" s="2">
        <v>0</v>
      </c>
      <c r="R1178" s="2" t="s">
        <v>1594</v>
      </c>
    </row>
    <row r="1179" spans="1:18" ht="30" x14ac:dyDescent="0.25">
      <c r="A1179" s="2">
        <v>1177</v>
      </c>
      <c r="B1179" s="2">
        <v>5</v>
      </c>
      <c r="C1179" s="2" t="s">
        <v>1275</v>
      </c>
      <c r="D1179" s="2">
        <v>25</v>
      </c>
      <c r="E1179" s="2" t="s">
        <v>35</v>
      </c>
      <c r="F1179" s="2" t="s">
        <v>1666</v>
      </c>
      <c r="G1179" s="2" t="s">
        <v>1599</v>
      </c>
      <c r="H1179" s="2" t="s">
        <v>1595</v>
      </c>
      <c r="I1179" s="2" t="s">
        <v>2058</v>
      </c>
      <c r="K1179" s="2">
        <v>0</v>
      </c>
      <c r="R1179" s="2" t="s">
        <v>2443</v>
      </c>
    </row>
    <row r="1180" spans="1:18" ht="30" x14ac:dyDescent="0.25">
      <c r="A1180" s="2">
        <v>1178</v>
      </c>
      <c r="B1180" s="2">
        <v>5</v>
      </c>
      <c r="C1180" s="2" t="s">
        <v>1276</v>
      </c>
      <c r="D1180" s="2">
        <v>2.5</v>
      </c>
      <c r="E1180" s="2" t="s">
        <v>35</v>
      </c>
      <c r="F1180" s="2" t="s">
        <v>1592</v>
      </c>
      <c r="G1180" s="2" t="s">
        <v>1599</v>
      </c>
      <c r="H1180" s="2" t="s">
        <v>1600</v>
      </c>
      <c r="I1180" s="2" t="s">
        <v>1961</v>
      </c>
      <c r="K1180" s="2">
        <v>0</v>
      </c>
      <c r="R1180" s="2" t="s">
        <v>90</v>
      </c>
    </row>
    <row r="1181" spans="1:18" ht="30" x14ac:dyDescent="0.25">
      <c r="A1181" s="2">
        <v>1179</v>
      </c>
      <c r="B1181" s="2">
        <v>5</v>
      </c>
      <c r="C1181" s="2" t="s">
        <v>1277</v>
      </c>
      <c r="D1181" s="2">
        <v>10</v>
      </c>
      <c r="E1181" s="2" t="s">
        <v>35</v>
      </c>
      <c r="F1181" s="2" t="s">
        <v>1592</v>
      </c>
      <c r="G1181" s="2" t="s">
        <v>1599</v>
      </c>
      <c r="H1181" s="2" t="s">
        <v>1604</v>
      </c>
      <c r="I1181" s="2" t="s">
        <v>2551</v>
      </c>
      <c r="K1181" s="2">
        <v>0</v>
      </c>
      <c r="R1181" s="2" t="s">
        <v>1850</v>
      </c>
    </row>
    <row r="1182" spans="1:18" ht="30" x14ac:dyDescent="0.25">
      <c r="A1182" s="2">
        <v>1180</v>
      </c>
      <c r="B1182" s="2">
        <v>5</v>
      </c>
      <c r="C1182" s="2" t="s">
        <v>1278</v>
      </c>
      <c r="D1182" s="2">
        <v>15</v>
      </c>
      <c r="E1182" s="2" t="s">
        <v>35</v>
      </c>
      <c r="F1182" s="2" t="s">
        <v>1592</v>
      </c>
      <c r="G1182" s="2" t="s">
        <v>1599</v>
      </c>
      <c r="H1182" s="2" t="s">
        <v>1608</v>
      </c>
      <c r="I1182" s="2" t="s">
        <v>1808</v>
      </c>
      <c r="K1182" s="2">
        <v>0</v>
      </c>
      <c r="R1182" s="2" t="s">
        <v>2622</v>
      </c>
    </row>
    <row r="1183" spans="1:18" ht="30" x14ac:dyDescent="0.25">
      <c r="A1183" s="2">
        <v>1181</v>
      </c>
      <c r="B1183" s="2">
        <v>5</v>
      </c>
      <c r="C1183" s="2" t="s">
        <v>1279</v>
      </c>
      <c r="D1183" s="2">
        <v>20</v>
      </c>
      <c r="E1183" s="2" t="s">
        <v>35</v>
      </c>
      <c r="F1183" s="2" t="s">
        <v>1675</v>
      </c>
      <c r="G1183" s="2" t="s">
        <v>3004</v>
      </c>
      <c r="H1183" s="2" t="s">
        <v>1612</v>
      </c>
      <c r="I1183" s="2" t="s">
        <v>2472</v>
      </c>
      <c r="K1183" s="2">
        <v>0</v>
      </c>
      <c r="R1183" s="2" t="s">
        <v>2536</v>
      </c>
    </row>
    <row r="1184" spans="1:18" ht="30" x14ac:dyDescent="0.25">
      <c r="A1184" s="2">
        <v>1182</v>
      </c>
      <c r="B1184" s="2">
        <v>5</v>
      </c>
      <c r="C1184" s="2" t="s">
        <v>1280</v>
      </c>
      <c r="D1184" s="2">
        <v>10</v>
      </c>
      <c r="E1184" s="2" t="s">
        <v>35</v>
      </c>
      <c r="F1184" s="2" t="s">
        <v>2731</v>
      </c>
      <c r="G1184" s="2" t="s">
        <v>3004</v>
      </c>
      <c r="H1184" s="2" t="s">
        <v>1615</v>
      </c>
      <c r="I1184" s="2" t="s">
        <v>2014</v>
      </c>
      <c r="K1184" s="2">
        <v>0</v>
      </c>
      <c r="R1184" s="2" t="s">
        <v>1597</v>
      </c>
    </row>
    <row r="1185" spans="1:18" ht="30" x14ac:dyDescent="0.25">
      <c r="A1185" s="2">
        <v>1183</v>
      </c>
      <c r="B1185" s="2">
        <v>5</v>
      </c>
      <c r="C1185" s="2" t="s">
        <v>1281</v>
      </c>
      <c r="D1185" s="2">
        <v>50</v>
      </c>
      <c r="E1185" s="2" t="s">
        <v>35</v>
      </c>
      <c r="F1185" s="2" t="s">
        <v>1592</v>
      </c>
      <c r="G1185" s="2" t="s">
        <v>1773</v>
      </c>
      <c r="H1185" s="2" t="s">
        <v>1619</v>
      </c>
      <c r="I1185" s="2" t="s">
        <v>1768</v>
      </c>
      <c r="K1185" s="2">
        <v>0</v>
      </c>
      <c r="R1185" s="2" t="s">
        <v>3005</v>
      </c>
    </row>
    <row r="1186" spans="1:18" ht="45" x14ac:dyDescent="0.25">
      <c r="A1186" s="2">
        <v>1184</v>
      </c>
      <c r="B1186" s="2">
        <v>5</v>
      </c>
      <c r="C1186" s="2" t="s">
        <v>1282</v>
      </c>
      <c r="D1186" s="2">
        <v>25</v>
      </c>
      <c r="E1186" s="2" t="s">
        <v>35</v>
      </c>
      <c r="F1186" s="2" t="s">
        <v>1592</v>
      </c>
      <c r="G1186" s="2" t="s">
        <v>3006</v>
      </c>
      <c r="H1186" s="2" t="s">
        <v>1622</v>
      </c>
      <c r="I1186" s="2" t="s">
        <v>1757</v>
      </c>
      <c r="K1186" s="2">
        <v>0</v>
      </c>
      <c r="R1186" s="2" t="s">
        <v>3007</v>
      </c>
    </row>
    <row r="1187" spans="1:18" ht="45" x14ac:dyDescent="0.25">
      <c r="A1187" s="2">
        <v>1185</v>
      </c>
      <c r="B1187" s="2">
        <v>5</v>
      </c>
      <c r="C1187" s="2" t="s">
        <v>1283</v>
      </c>
      <c r="D1187" s="2">
        <v>100</v>
      </c>
      <c r="E1187" s="2" t="s">
        <v>35</v>
      </c>
      <c r="F1187" s="2" t="s">
        <v>1592</v>
      </c>
      <c r="G1187" s="2" t="s">
        <v>3006</v>
      </c>
      <c r="H1187" s="2" t="s">
        <v>1625</v>
      </c>
      <c r="I1187" s="2" t="s">
        <v>2092</v>
      </c>
      <c r="K1187" s="2">
        <v>0</v>
      </c>
      <c r="R1187" s="2" t="s">
        <v>1614</v>
      </c>
    </row>
    <row r="1188" spans="1:18" ht="60" x14ac:dyDescent="0.25">
      <c r="A1188" s="2">
        <v>1186</v>
      </c>
      <c r="B1188" s="2">
        <v>5</v>
      </c>
      <c r="C1188" s="2" t="s">
        <v>1284</v>
      </c>
      <c r="D1188" s="2">
        <v>25</v>
      </c>
      <c r="E1188" s="2" t="s">
        <v>35</v>
      </c>
      <c r="F1188" s="2" t="s">
        <v>1666</v>
      </c>
      <c r="G1188" s="2" t="s">
        <v>3008</v>
      </c>
      <c r="H1188" s="2" t="s">
        <v>1628</v>
      </c>
      <c r="I1188" s="2" t="s">
        <v>1827</v>
      </c>
      <c r="K1188" s="2">
        <v>0</v>
      </c>
      <c r="R1188" s="2" t="s">
        <v>2445</v>
      </c>
    </row>
    <row r="1189" spans="1:18" ht="60" x14ac:dyDescent="0.25">
      <c r="A1189" s="2">
        <v>1187</v>
      </c>
      <c r="B1189" s="2">
        <v>5</v>
      </c>
      <c r="C1189" s="2" t="s">
        <v>1285</v>
      </c>
      <c r="D1189" s="2">
        <v>25</v>
      </c>
      <c r="E1189" s="2" t="s">
        <v>35</v>
      </c>
      <c r="F1189" s="2" t="s">
        <v>1592</v>
      </c>
      <c r="G1189" s="2" t="s">
        <v>3008</v>
      </c>
      <c r="H1189" s="2" t="s">
        <v>1632</v>
      </c>
      <c r="I1189" s="2" t="s">
        <v>2111</v>
      </c>
      <c r="K1189" s="2">
        <v>0</v>
      </c>
      <c r="R1189" s="2" t="s">
        <v>2112</v>
      </c>
    </row>
    <row r="1190" spans="1:18" ht="60" x14ac:dyDescent="0.25">
      <c r="A1190" s="2">
        <v>1188</v>
      </c>
      <c r="B1190" s="2">
        <v>5</v>
      </c>
      <c r="C1190" s="2" t="s">
        <v>1286</v>
      </c>
      <c r="D1190" s="2">
        <v>1</v>
      </c>
      <c r="E1190" s="2" t="s">
        <v>35</v>
      </c>
      <c r="F1190" s="2" t="s">
        <v>1592</v>
      </c>
      <c r="G1190" s="2" t="s">
        <v>3008</v>
      </c>
      <c r="H1190" s="2" t="s">
        <v>1634</v>
      </c>
      <c r="I1190" s="2" t="s">
        <v>2009</v>
      </c>
      <c r="K1190" s="2">
        <v>0</v>
      </c>
      <c r="R1190" s="2" t="s">
        <v>2004</v>
      </c>
    </row>
    <row r="1191" spans="1:18" ht="45" x14ac:dyDescent="0.25">
      <c r="A1191" s="2">
        <v>1189</v>
      </c>
      <c r="B1191" s="2">
        <v>5</v>
      </c>
      <c r="C1191" s="2" t="s">
        <v>1287</v>
      </c>
      <c r="D1191" s="2">
        <v>150</v>
      </c>
      <c r="E1191" s="2" t="s">
        <v>35</v>
      </c>
      <c r="F1191" s="2" t="s">
        <v>1592</v>
      </c>
      <c r="G1191" s="2" t="s">
        <v>3009</v>
      </c>
      <c r="H1191" s="2" t="s">
        <v>1637</v>
      </c>
      <c r="I1191" s="2" t="s">
        <v>3010</v>
      </c>
      <c r="K1191" s="2">
        <v>0</v>
      </c>
      <c r="R1191" s="2" t="s">
        <v>3011</v>
      </c>
    </row>
    <row r="1192" spans="1:18" ht="45" x14ac:dyDescent="0.25">
      <c r="A1192" s="2">
        <v>1190</v>
      </c>
      <c r="B1192" s="2">
        <v>5</v>
      </c>
      <c r="C1192" s="2" t="s">
        <v>1288</v>
      </c>
      <c r="D1192" s="2">
        <v>300</v>
      </c>
      <c r="E1192" s="2" t="s">
        <v>35</v>
      </c>
      <c r="F1192" s="2" t="s">
        <v>1592</v>
      </c>
      <c r="G1192" s="2" t="s">
        <v>3009</v>
      </c>
      <c r="H1192" s="2" t="s">
        <v>1641</v>
      </c>
      <c r="I1192" s="2" t="s">
        <v>1684</v>
      </c>
      <c r="K1192" s="2">
        <v>0</v>
      </c>
      <c r="R1192" s="2" t="s">
        <v>2135</v>
      </c>
    </row>
    <row r="1193" spans="1:18" ht="30" x14ac:dyDescent="0.25">
      <c r="A1193" s="2">
        <v>1191</v>
      </c>
      <c r="B1193" s="2">
        <v>5</v>
      </c>
      <c r="C1193" s="2" t="s">
        <v>1289</v>
      </c>
      <c r="D1193" s="2">
        <v>10</v>
      </c>
      <c r="E1193" s="2" t="s">
        <v>35</v>
      </c>
      <c r="F1193" s="2" t="s">
        <v>1603</v>
      </c>
      <c r="G1193" s="2" t="s">
        <v>3012</v>
      </c>
      <c r="H1193" s="2" t="s">
        <v>1643</v>
      </c>
      <c r="I1193" s="2" t="s">
        <v>3013</v>
      </c>
      <c r="K1193" s="2">
        <v>0</v>
      </c>
      <c r="R1193" s="2" t="s">
        <v>2059</v>
      </c>
    </row>
    <row r="1194" spans="1:18" ht="30" x14ac:dyDescent="0.25">
      <c r="A1194" s="2">
        <v>1192</v>
      </c>
      <c r="B1194" s="2">
        <v>5</v>
      </c>
      <c r="C1194" s="2" t="s">
        <v>1290</v>
      </c>
      <c r="D1194" s="2">
        <v>20</v>
      </c>
      <c r="E1194" s="2" t="s">
        <v>35</v>
      </c>
      <c r="F1194" s="2" t="s">
        <v>1603</v>
      </c>
      <c r="G1194" s="2" t="s">
        <v>3012</v>
      </c>
      <c r="H1194" s="2" t="s">
        <v>1646</v>
      </c>
      <c r="I1194" s="2" t="s">
        <v>2732</v>
      </c>
      <c r="K1194" s="2">
        <v>0</v>
      </c>
      <c r="R1194" s="2" t="s">
        <v>3014</v>
      </c>
    </row>
    <row r="1195" spans="1:18" ht="45" x14ac:dyDescent="0.25">
      <c r="A1195" s="2">
        <v>1193</v>
      </c>
      <c r="B1195" s="2">
        <v>5</v>
      </c>
      <c r="C1195" s="2" t="s">
        <v>1291</v>
      </c>
      <c r="D1195" s="2">
        <v>80</v>
      </c>
      <c r="E1195" s="2" t="s">
        <v>35</v>
      </c>
      <c r="F1195" s="2" t="s">
        <v>1592</v>
      </c>
      <c r="G1195" s="2" t="s">
        <v>1742</v>
      </c>
      <c r="H1195" s="2" t="s">
        <v>1649</v>
      </c>
      <c r="I1195" s="2" t="s">
        <v>1789</v>
      </c>
      <c r="K1195" s="2">
        <v>0</v>
      </c>
      <c r="R1195" s="2" t="s">
        <v>2696</v>
      </c>
    </row>
    <row r="1196" spans="1:18" ht="45" x14ac:dyDescent="0.25">
      <c r="A1196" s="2">
        <v>1194</v>
      </c>
      <c r="B1196" s="2">
        <v>5</v>
      </c>
      <c r="C1196" s="2" t="s">
        <v>1292</v>
      </c>
      <c r="D1196" s="2">
        <v>160</v>
      </c>
      <c r="E1196" s="2" t="s">
        <v>35</v>
      </c>
      <c r="F1196" s="2" t="s">
        <v>1592</v>
      </c>
      <c r="G1196" s="2" t="s">
        <v>1742</v>
      </c>
      <c r="H1196" s="2" t="s">
        <v>1653</v>
      </c>
      <c r="I1196" s="2" t="s">
        <v>3015</v>
      </c>
      <c r="K1196" s="2">
        <v>0</v>
      </c>
      <c r="R1196" s="2" t="s">
        <v>3016</v>
      </c>
    </row>
    <row r="1197" spans="1:18" x14ac:dyDescent="0.25">
      <c r="A1197" s="2">
        <v>1195</v>
      </c>
      <c r="B1197" s="2">
        <v>5</v>
      </c>
      <c r="C1197" s="2" t="s">
        <v>1293</v>
      </c>
      <c r="D1197" s="2">
        <v>1</v>
      </c>
      <c r="E1197" s="2" t="s">
        <v>35</v>
      </c>
      <c r="F1197" s="2" t="s">
        <v>1592</v>
      </c>
      <c r="G1197" s="2" t="s">
        <v>1742</v>
      </c>
      <c r="H1197" s="2" t="s">
        <v>1656</v>
      </c>
      <c r="I1197" s="2" t="s">
        <v>1673</v>
      </c>
      <c r="K1197" s="2">
        <v>0</v>
      </c>
      <c r="R1197" s="2" t="s">
        <v>75</v>
      </c>
    </row>
    <row r="1198" spans="1:18" x14ac:dyDescent="0.25">
      <c r="A1198" s="2">
        <v>1196</v>
      </c>
      <c r="B1198" s="2">
        <v>5</v>
      </c>
      <c r="C1198" s="2" t="s">
        <v>1294</v>
      </c>
      <c r="D1198" s="2">
        <v>5</v>
      </c>
      <c r="E1198" s="2" t="s">
        <v>35</v>
      </c>
      <c r="F1198" s="2" t="s">
        <v>1592</v>
      </c>
      <c r="G1198" s="2" t="s">
        <v>1742</v>
      </c>
      <c r="H1198" s="2" t="s">
        <v>1660</v>
      </c>
      <c r="I1198" s="2" t="s">
        <v>1848</v>
      </c>
      <c r="K1198" s="2">
        <v>0</v>
      </c>
      <c r="R1198" s="2" t="s">
        <v>1815</v>
      </c>
    </row>
    <row r="1199" spans="1:18" ht="30" x14ac:dyDescent="0.25">
      <c r="A1199" s="2">
        <v>1197</v>
      </c>
      <c r="B1199" s="2">
        <v>5</v>
      </c>
      <c r="C1199" s="2" t="s">
        <v>1295</v>
      </c>
      <c r="D1199" s="2">
        <v>20</v>
      </c>
      <c r="E1199" s="2" t="s">
        <v>35</v>
      </c>
      <c r="F1199" s="2" t="s">
        <v>1592</v>
      </c>
      <c r="G1199" s="2" t="s">
        <v>1742</v>
      </c>
      <c r="H1199" s="2" t="s">
        <v>1663</v>
      </c>
      <c r="I1199" s="2" t="s">
        <v>2926</v>
      </c>
      <c r="K1199" s="2">
        <v>0</v>
      </c>
      <c r="R1199" s="2" t="s">
        <v>1688</v>
      </c>
    </row>
    <row r="1200" spans="1:18" ht="30" x14ac:dyDescent="0.25">
      <c r="A1200" s="2">
        <v>1198</v>
      </c>
      <c r="B1200" s="2">
        <v>5</v>
      </c>
      <c r="C1200" s="2" t="s">
        <v>1296</v>
      </c>
      <c r="D1200" s="2">
        <v>40</v>
      </c>
      <c r="E1200" s="2" t="s">
        <v>35</v>
      </c>
      <c r="F1200" s="2" t="s">
        <v>1592</v>
      </c>
      <c r="G1200" s="2" t="s">
        <v>1742</v>
      </c>
      <c r="H1200" s="2" t="s">
        <v>1668</v>
      </c>
      <c r="I1200" s="2" t="s">
        <v>3017</v>
      </c>
      <c r="K1200" s="2">
        <v>0</v>
      </c>
      <c r="R1200" s="2" t="s">
        <v>1688</v>
      </c>
    </row>
    <row r="1201" spans="1:18" ht="30" x14ac:dyDescent="0.25">
      <c r="A1201" s="2">
        <v>1199</v>
      </c>
      <c r="B1201" s="2">
        <v>5</v>
      </c>
      <c r="C1201" s="2" t="s">
        <v>1297</v>
      </c>
      <c r="D1201" s="2">
        <v>50</v>
      </c>
      <c r="E1201" s="2" t="s">
        <v>35</v>
      </c>
      <c r="F1201" s="2" t="s">
        <v>1592</v>
      </c>
      <c r="G1201" s="2" t="s">
        <v>3018</v>
      </c>
      <c r="H1201" s="2" t="s">
        <v>1670</v>
      </c>
      <c r="I1201" s="2" t="s">
        <v>1852</v>
      </c>
      <c r="K1201" s="2">
        <v>0</v>
      </c>
      <c r="R1201" s="2" t="s">
        <v>90</v>
      </c>
    </row>
    <row r="1202" spans="1:18" ht="30" x14ac:dyDescent="0.25">
      <c r="A1202" s="2">
        <v>1200</v>
      </c>
      <c r="B1202" s="2">
        <v>5</v>
      </c>
      <c r="C1202" s="2" t="s">
        <v>1298</v>
      </c>
      <c r="D1202" s="2">
        <v>1000</v>
      </c>
      <c r="E1202" s="2" t="s">
        <v>77</v>
      </c>
      <c r="F1202" s="2" t="s">
        <v>1603</v>
      </c>
      <c r="G1202" s="2" t="s">
        <v>3019</v>
      </c>
      <c r="H1202" s="2" t="s">
        <v>1672</v>
      </c>
      <c r="I1202" s="2" t="s">
        <v>3020</v>
      </c>
      <c r="K1202" s="2">
        <v>0</v>
      </c>
      <c r="R1202" s="2" t="s">
        <v>3021</v>
      </c>
    </row>
    <row r="1203" spans="1:18" ht="45" x14ac:dyDescent="0.25">
      <c r="A1203" s="2">
        <v>1201</v>
      </c>
      <c r="B1203" s="2">
        <v>5</v>
      </c>
      <c r="C1203" s="2" t="s">
        <v>1299</v>
      </c>
      <c r="D1203" s="2">
        <v>250</v>
      </c>
      <c r="E1203" s="2" t="s">
        <v>35</v>
      </c>
      <c r="F1203" s="2" t="s">
        <v>1592</v>
      </c>
      <c r="G1203" s="2" t="s">
        <v>3022</v>
      </c>
      <c r="K1203" s="2">
        <v>0</v>
      </c>
      <c r="R1203" s="2" t="s">
        <v>1594</v>
      </c>
    </row>
    <row r="1204" spans="1:18" x14ac:dyDescent="0.25">
      <c r="A1204" s="2">
        <v>1202</v>
      </c>
      <c r="B1204" s="2">
        <v>5</v>
      </c>
      <c r="C1204" s="2" t="s">
        <v>1300</v>
      </c>
      <c r="D1204" s="2">
        <v>10</v>
      </c>
      <c r="E1204" s="2" t="s">
        <v>35</v>
      </c>
      <c r="F1204" s="2" t="s">
        <v>1592</v>
      </c>
      <c r="G1204" s="2" t="s">
        <v>3023</v>
      </c>
      <c r="H1204" s="2" t="s">
        <v>1595</v>
      </c>
      <c r="I1204" s="2" t="s">
        <v>1961</v>
      </c>
      <c r="K1204" s="2">
        <v>0</v>
      </c>
      <c r="R1204" s="2" t="s">
        <v>90</v>
      </c>
    </row>
    <row r="1205" spans="1:18" x14ac:dyDescent="0.25">
      <c r="A1205" s="2">
        <v>1203</v>
      </c>
      <c r="B1205" s="2">
        <v>5</v>
      </c>
      <c r="C1205" s="2" t="s">
        <v>1301</v>
      </c>
      <c r="D1205" s="2">
        <v>50</v>
      </c>
      <c r="E1205" s="2" t="s">
        <v>35</v>
      </c>
      <c r="F1205" s="2" t="s">
        <v>1592</v>
      </c>
      <c r="G1205" s="2" t="s">
        <v>3023</v>
      </c>
      <c r="H1205" s="2" t="s">
        <v>1600</v>
      </c>
      <c r="I1205" s="2" t="s">
        <v>1808</v>
      </c>
      <c r="K1205" s="2">
        <v>0</v>
      </c>
      <c r="R1205" s="2" t="s">
        <v>2120</v>
      </c>
    </row>
    <row r="1206" spans="1:18" x14ac:dyDescent="0.25">
      <c r="A1206" s="2">
        <v>1204</v>
      </c>
      <c r="B1206" s="2">
        <v>5</v>
      </c>
      <c r="C1206" s="2" t="s">
        <v>1302</v>
      </c>
      <c r="D1206" s="2">
        <v>100</v>
      </c>
      <c r="E1206" s="2" t="s">
        <v>35</v>
      </c>
      <c r="F1206" s="2" t="s">
        <v>1592</v>
      </c>
      <c r="G1206" s="2" t="s">
        <v>3023</v>
      </c>
      <c r="H1206" s="2" t="s">
        <v>1604</v>
      </c>
      <c r="I1206" s="2" t="s">
        <v>1827</v>
      </c>
      <c r="K1206" s="2">
        <v>0</v>
      </c>
      <c r="R1206" s="2" t="s">
        <v>2663</v>
      </c>
    </row>
    <row r="1207" spans="1:18" ht="30" x14ac:dyDescent="0.25">
      <c r="A1207" s="2">
        <v>1205</v>
      </c>
      <c r="B1207" s="2">
        <v>5</v>
      </c>
      <c r="C1207" s="2" t="s">
        <v>1303</v>
      </c>
      <c r="D1207" s="2">
        <v>25</v>
      </c>
      <c r="E1207" s="2" t="s">
        <v>35</v>
      </c>
      <c r="F1207" s="2" t="s">
        <v>1592</v>
      </c>
      <c r="G1207" s="2" t="s">
        <v>3024</v>
      </c>
      <c r="H1207" s="2" t="s">
        <v>1608</v>
      </c>
      <c r="I1207" s="2" t="s">
        <v>1749</v>
      </c>
      <c r="K1207" s="2">
        <v>0</v>
      </c>
      <c r="R1207" s="2" t="s">
        <v>1602</v>
      </c>
    </row>
    <row r="1208" spans="1:18" ht="30" x14ac:dyDescent="0.25">
      <c r="A1208" s="2">
        <v>1206</v>
      </c>
      <c r="B1208" s="2">
        <v>5</v>
      </c>
      <c r="C1208" s="2" t="s">
        <v>1304</v>
      </c>
      <c r="D1208" s="2">
        <v>25</v>
      </c>
      <c r="E1208" s="2" t="s">
        <v>35</v>
      </c>
      <c r="F1208" s="2" t="s">
        <v>1592</v>
      </c>
      <c r="G1208" s="2" t="s">
        <v>3025</v>
      </c>
      <c r="H1208" s="2" t="s">
        <v>1612</v>
      </c>
      <c r="I1208" s="2" t="s">
        <v>1808</v>
      </c>
      <c r="K1208" s="2">
        <v>0</v>
      </c>
      <c r="R1208" s="2" t="s">
        <v>1597</v>
      </c>
    </row>
    <row r="1209" spans="1:18" ht="30" x14ac:dyDescent="0.25">
      <c r="A1209" s="2">
        <v>1207</v>
      </c>
      <c r="B1209" s="2">
        <v>5</v>
      </c>
      <c r="C1209" s="2" t="s">
        <v>1305</v>
      </c>
      <c r="D1209" s="2">
        <v>100</v>
      </c>
      <c r="E1209" s="2" t="s">
        <v>35</v>
      </c>
      <c r="F1209" s="2" t="s">
        <v>1592</v>
      </c>
      <c r="G1209" s="2" t="s">
        <v>3025</v>
      </c>
      <c r="H1209" s="2" t="s">
        <v>1615</v>
      </c>
      <c r="I1209" s="2" t="s">
        <v>1993</v>
      </c>
      <c r="K1209" s="2">
        <v>0</v>
      </c>
      <c r="R1209" s="2" t="s">
        <v>3026</v>
      </c>
    </row>
    <row r="1210" spans="1:18" ht="30" x14ac:dyDescent="0.25">
      <c r="A1210" s="2">
        <v>1208</v>
      </c>
      <c r="B1210" s="2">
        <v>5</v>
      </c>
      <c r="C1210" s="2" t="s">
        <v>1306</v>
      </c>
      <c r="D1210" s="2">
        <v>200</v>
      </c>
      <c r="E1210" s="2" t="s">
        <v>35</v>
      </c>
      <c r="F1210" s="2" t="s">
        <v>1592</v>
      </c>
      <c r="G1210" s="2" t="s">
        <v>3025</v>
      </c>
      <c r="H1210" s="2" t="s">
        <v>1619</v>
      </c>
      <c r="I1210" s="2" t="s">
        <v>1816</v>
      </c>
      <c r="K1210" s="2">
        <v>0</v>
      </c>
      <c r="R1210" s="2" t="s">
        <v>3027</v>
      </c>
    </row>
    <row r="1211" spans="1:18" ht="30" x14ac:dyDescent="0.25">
      <c r="A1211" s="2">
        <v>1209</v>
      </c>
      <c r="B1211" s="2">
        <v>5</v>
      </c>
      <c r="C1211" s="2" t="s">
        <v>1307</v>
      </c>
      <c r="D1211" s="2">
        <v>150</v>
      </c>
      <c r="E1211" s="2" t="s">
        <v>35</v>
      </c>
      <c r="F1211" s="2" t="s">
        <v>1592</v>
      </c>
      <c r="G1211" s="2" t="s">
        <v>3025</v>
      </c>
      <c r="H1211" s="2" t="s">
        <v>1622</v>
      </c>
      <c r="I1211" s="2" t="s">
        <v>2375</v>
      </c>
      <c r="K1211" s="2">
        <v>0</v>
      </c>
      <c r="R1211" s="2" t="s">
        <v>3028</v>
      </c>
    </row>
    <row r="1212" spans="1:18" ht="45" x14ac:dyDescent="0.25">
      <c r="A1212" s="2">
        <v>1210</v>
      </c>
      <c r="B1212" s="2">
        <v>5</v>
      </c>
      <c r="C1212" s="2" t="s">
        <v>1308</v>
      </c>
      <c r="D1212" s="2">
        <v>50</v>
      </c>
      <c r="E1212" s="2" t="s">
        <v>35</v>
      </c>
      <c r="F1212" s="2" t="s">
        <v>1592</v>
      </c>
      <c r="G1212" s="2" t="s">
        <v>3025</v>
      </c>
      <c r="H1212" s="2" t="s">
        <v>1625</v>
      </c>
      <c r="I1212" s="2" t="s">
        <v>1710</v>
      </c>
      <c r="K1212" s="2">
        <v>0</v>
      </c>
      <c r="R1212" s="2" t="s">
        <v>2001</v>
      </c>
    </row>
    <row r="1213" spans="1:18" ht="45" x14ac:dyDescent="0.25">
      <c r="A1213" s="2">
        <v>1211</v>
      </c>
      <c r="B1213" s="2">
        <v>5</v>
      </c>
      <c r="C1213" s="2" t="s">
        <v>1309</v>
      </c>
      <c r="D1213" s="2">
        <v>200</v>
      </c>
      <c r="E1213" s="2" t="s">
        <v>35</v>
      </c>
      <c r="F1213" s="2" t="s">
        <v>1592</v>
      </c>
      <c r="G1213" s="2" t="s">
        <v>3025</v>
      </c>
      <c r="H1213" s="2" t="s">
        <v>1628</v>
      </c>
      <c r="I1213" s="2" t="s">
        <v>2012</v>
      </c>
      <c r="K1213" s="2">
        <v>0</v>
      </c>
      <c r="R1213" s="2" t="s">
        <v>3029</v>
      </c>
    </row>
    <row r="1214" spans="1:18" ht="45" x14ac:dyDescent="0.25">
      <c r="A1214" s="2">
        <v>1212</v>
      </c>
      <c r="B1214" s="2">
        <v>5</v>
      </c>
      <c r="C1214" s="2" t="s">
        <v>1310</v>
      </c>
      <c r="D1214" s="2">
        <v>300</v>
      </c>
      <c r="E1214" s="2" t="s">
        <v>35</v>
      </c>
      <c r="F1214" s="2" t="s">
        <v>1592</v>
      </c>
      <c r="G1214" s="2" t="s">
        <v>3025</v>
      </c>
      <c r="H1214" s="2" t="s">
        <v>1632</v>
      </c>
      <c r="I1214" s="2" t="s">
        <v>2467</v>
      </c>
      <c r="K1214" s="2">
        <v>0</v>
      </c>
      <c r="R1214" s="2" t="s">
        <v>2920</v>
      </c>
    </row>
    <row r="1215" spans="1:18" ht="45" x14ac:dyDescent="0.25">
      <c r="A1215" s="2">
        <v>1213</v>
      </c>
      <c r="B1215" s="2">
        <v>5</v>
      </c>
      <c r="C1215" s="2" t="s">
        <v>1311</v>
      </c>
      <c r="D1215" s="2">
        <v>400</v>
      </c>
      <c r="E1215" s="2" t="s">
        <v>35</v>
      </c>
      <c r="F1215" s="2" t="s">
        <v>1592</v>
      </c>
      <c r="G1215" s="2" t="s">
        <v>3025</v>
      </c>
      <c r="H1215" s="2" t="s">
        <v>1634</v>
      </c>
      <c r="I1215" s="2" t="s">
        <v>3030</v>
      </c>
      <c r="K1215" s="2">
        <v>0</v>
      </c>
      <c r="R1215" s="2" t="s">
        <v>3031</v>
      </c>
    </row>
    <row r="1216" spans="1:18" x14ac:dyDescent="0.25">
      <c r="A1216" s="2">
        <v>1214</v>
      </c>
      <c r="B1216" s="2">
        <v>5</v>
      </c>
      <c r="C1216" s="2" t="s">
        <v>1312</v>
      </c>
      <c r="D1216" s="2">
        <v>400</v>
      </c>
      <c r="E1216" s="2" t="s">
        <v>35</v>
      </c>
      <c r="F1216" s="2" t="s">
        <v>1592</v>
      </c>
      <c r="G1216" s="2" t="s">
        <v>1593</v>
      </c>
      <c r="H1216" s="2" t="s">
        <v>1637</v>
      </c>
      <c r="I1216" s="2" t="s">
        <v>2880</v>
      </c>
      <c r="K1216" s="2">
        <v>0</v>
      </c>
      <c r="R1216" s="2" t="s">
        <v>3032</v>
      </c>
    </row>
    <row r="1217" spans="1:18" x14ac:dyDescent="0.25">
      <c r="A1217" s="2">
        <v>1215</v>
      </c>
      <c r="B1217" s="2">
        <v>5</v>
      </c>
      <c r="C1217" s="2" t="s">
        <v>1313</v>
      </c>
      <c r="D1217" s="2">
        <v>1.25</v>
      </c>
      <c r="E1217" s="2" t="s">
        <v>35</v>
      </c>
      <c r="F1217" s="2" t="s">
        <v>1592</v>
      </c>
      <c r="H1217" s="2" t="s">
        <v>1641</v>
      </c>
      <c r="I1217" s="2" t="s">
        <v>2430</v>
      </c>
      <c r="K1217" s="2">
        <v>0</v>
      </c>
      <c r="R1217" s="2" t="s">
        <v>75</v>
      </c>
    </row>
    <row r="1218" spans="1:18" x14ac:dyDescent="0.25">
      <c r="A1218" s="2">
        <v>1216</v>
      </c>
      <c r="B1218" s="2">
        <v>5</v>
      </c>
      <c r="C1218" s="2" t="s">
        <v>1314</v>
      </c>
      <c r="D1218" s="2">
        <v>1.25</v>
      </c>
      <c r="E1218" s="2" t="s">
        <v>35</v>
      </c>
      <c r="F1218" s="2" t="s">
        <v>1592</v>
      </c>
      <c r="H1218" s="2" t="s">
        <v>1643</v>
      </c>
      <c r="I1218" s="2" t="s">
        <v>1961</v>
      </c>
      <c r="K1218" s="2">
        <v>0</v>
      </c>
      <c r="R1218" s="2" t="s">
        <v>70</v>
      </c>
    </row>
    <row r="1219" spans="1:18" x14ac:dyDescent="0.25">
      <c r="A1219" s="2">
        <v>1217</v>
      </c>
      <c r="B1219" s="2">
        <v>5</v>
      </c>
      <c r="C1219" s="2" t="s">
        <v>1315</v>
      </c>
      <c r="D1219" s="2">
        <v>2.5</v>
      </c>
      <c r="E1219" s="2" t="s">
        <v>35</v>
      </c>
      <c r="F1219" s="2" t="s">
        <v>1592</v>
      </c>
      <c r="H1219" s="2" t="s">
        <v>1646</v>
      </c>
      <c r="I1219" s="2" t="s">
        <v>3033</v>
      </c>
      <c r="K1219" s="2">
        <v>0</v>
      </c>
      <c r="R1219" s="2" t="s">
        <v>1724</v>
      </c>
    </row>
    <row r="1220" spans="1:18" x14ac:dyDescent="0.25">
      <c r="A1220" s="2">
        <v>1218</v>
      </c>
      <c r="B1220" s="2">
        <v>5</v>
      </c>
      <c r="C1220" s="2" t="s">
        <v>1316</v>
      </c>
      <c r="D1220" s="2">
        <v>10</v>
      </c>
      <c r="E1220" s="2" t="s">
        <v>35</v>
      </c>
      <c r="F1220" s="2" t="s">
        <v>1592</v>
      </c>
      <c r="H1220" s="2" t="s">
        <v>1649</v>
      </c>
      <c r="I1220" s="2" t="s">
        <v>2145</v>
      </c>
      <c r="K1220" s="2">
        <v>0</v>
      </c>
      <c r="R1220" s="2" t="s">
        <v>1722</v>
      </c>
    </row>
    <row r="1221" spans="1:18" ht="45" x14ac:dyDescent="0.25">
      <c r="A1221" s="2">
        <v>1219</v>
      </c>
      <c r="B1221" s="2">
        <v>5</v>
      </c>
      <c r="C1221" s="2" t="s">
        <v>1317</v>
      </c>
      <c r="D1221" s="2">
        <v>150</v>
      </c>
      <c r="E1221" s="2" t="s">
        <v>35</v>
      </c>
      <c r="F1221" s="2" t="s">
        <v>1592</v>
      </c>
      <c r="G1221" s="2" t="s">
        <v>3034</v>
      </c>
      <c r="H1221" s="2" t="s">
        <v>1653</v>
      </c>
      <c r="I1221" s="2" t="s">
        <v>3010</v>
      </c>
      <c r="K1221" s="2">
        <v>0</v>
      </c>
      <c r="R1221" s="2" t="s">
        <v>3035</v>
      </c>
    </row>
    <row r="1222" spans="1:18" ht="45" x14ac:dyDescent="0.25">
      <c r="A1222" s="2">
        <v>1220</v>
      </c>
      <c r="B1222" s="2">
        <v>5</v>
      </c>
      <c r="C1222" s="2" t="s">
        <v>1318</v>
      </c>
      <c r="D1222" s="2">
        <v>15</v>
      </c>
      <c r="E1222" s="2" t="s">
        <v>35</v>
      </c>
      <c r="F1222" s="2" t="s">
        <v>1592</v>
      </c>
      <c r="G1222" s="2" t="s">
        <v>3034</v>
      </c>
      <c r="H1222" s="2" t="s">
        <v>1656</v>
      </c>
      <c r="I1222" s="2" t="s">
        <v>1767</v>
      </c>
      <c r="K1222" s="2">
        <v>0</v>
      </c>
      <c r="R1222" s="2" t="s">
        <v>2065</v>
      </c>
    </row>
    <row r="1223" spans="1:18" ht="45" x14ac:dyDescent="0.25">
      <c r="A1223" s="2">
        <v>1221</v>
      </c>
      <c r="B1223" s="2">
        <v>5</v>
      </c>
      <c r="C1223" s="2" t="s">
        <v>1319</v>
      </c>
      <c r="D1223" s="2">
        <v>25</v>
      </c>
      <c r="E1223" s="2" t="s">
        <v>35</v>
      </c>
      <c r="F1223" s="2" t="s">
        <v>1666</v>
      </c>
      <c r="G1223" s="2" t="s">
        <v>3034</v>
      </c>
      <c r="H1223" s="2" t="s">
        <v>1660</v>
      </c>
      <c r="I1223" s="2" t="s">
        <v>2027</v>
      </c>
      <c r="K1223" s="2">
        <v>0</v>
      </c>
      <c r="R1223" s="2" t="s">
        <v>1821</v>
      </c>
    </row>
    <row r="1224" spans="1:18" ht="45" x14ac:dyDescent="0.25">
      <c r="A1224" s="2">
        <v>1222</v>
      </c>
      <c r="B1224" s="2">
        <v>5</v>
      </c>
      <c r="C1224" s="2" t="s">
        <v>1320</v>
      </c>
      <c r="D1224" s="2">
        <v>150</v>
      </c>
      <c r="E1224" s="2" t="s">
        <v>35</v>
      </c>
      <c r="F1224" s="2" t="s">
        <v>1592</v>
      </c>
      <c r="G1224" s="2" t="s">
        <v>3034</v>
      </c>
      <c r="H1224" s="2" t="s">
        <v>1663</v>
      </c>
      <c r="I1224" s="2" t="s">
        <v>1712</v>
      </c>
      <c r="K1224" s="2">
        <v>0</v>
      </c>
      <c r="R1224" s="2" t="s">
        <v>1758</v>
      </c>
    </row>
    <row r="1225" spans="1:18" ht="45" x14ac:dyDescent="0.25">
      <c r="A1225" s="2">
        <v>1223</v>
      </c>
      <c r="B1225" s="2">
        <v>5</v>
      </c>
      <c r="C1225" s="2" t="s">
        <v>1321</v>
      </c>
      <c r="D1225" s="2">
        <v>300</v>
      </c>
      <c r="E1225" s="2" t="s">
        <v>35</v>
      </c>
      <c r="F1225" s="2" t="s">
        <v>1592</v>
      </c>
      <c r="G1225" s="2" t="s">
        <v>3034</v>
      </c>
      <c r="H1225" s="2" t="s">
        <v>1668</v>
      </c>
      <c r="I1225" s="2" t="s">
        <v>3036</v>
      </c>
      <c r="K1225" s="2">
        <v>0</v>
      </c>
      <c r="R1225" s="2" t="s">
        <v>3037</v>
      </c>
    </row>
    <row r="1226" spans="1:18" ht="45" x14ac:dyDescent="0.25">
      <c r="A1226" s="2">
        <v>1224</v>
      </c>
      <c r="B1226" s="2">
        <v>5</v>
      </c>
      <c r="C1226" s="2" t="s">
        <v>1322</v>
      </c>
      <c r="D1226" s="2">
        <v>1.5</v>
      </c>
      <c r="E1226" s="2" t="s">
        <v>35</v>
      </c>
      <c r="F1226" s="2" t="s">
        <v>1603</v>
      </c>
      <c r="G1226" s="2" t="s">
        <v>3038</v>
      </c>
      <c r="H1226" s="2" t="s">
        <v>1670</v>
      </c>
      <c r="I1226" s="2" t="s">
        <v>2050</v>
      </c>
      <c r="K1226" s="2">
        <v>0</v>
      </c>
      <c r="R1226" s="2" t="s">
        <v>72</v>
      </c>
    </row>
    <row r="1227" spans="1:18" ht="45" x14ac:dyDescent="0.25">
      <c r="A1227" s="2">
        <v>1225</v>
      </c>
      <c r="B1227" s="2">
        <v>5</v>
      </c>
      <c r="C1227" s="2" t="s">
        <v>1323</v>
      </c>
      <c r="D1227" s="2">
        <v>7.5</v>
      </c>
      <c r="E1227" s="2" t="s">
        <v>35</v>
      </c>
      <c r="F1227" s="2" t="s">
        <v>1603</v>
      </c>
      <c r="G1227" s="2" t="s">
        <v>3038</v>
      </c>
      <c r="H1227" s="2" t="s">
        <v>1672</v>
      </c>
      <c r="I1227" s="2" t="s">
        <v>1793</v>
      </c>
      <c r="K1227" s="2">
        <v>0</v>
      </c>
      <c r="R1227" s="2" t="s">
        <v>91</v>
      </c>
    </row>
    <row r="1228" spans="1:18" ht="30" x14ac:dyDescent="0.25">
      <c r="A1228" s="2">
        <v>1226</v>
      </c>
      <c r="B1228" s="2">
        <v>5</v>
      </c>
      <c r="C1228" s="2" t="s">
        <v>1324</v>
      </c>
      <c r="D1228" s="2">
        <v>1</v>
      </c>
      <c r="E1228" s="2" t="s">
        <v>35</v>
      </c>
      <c r="F1228" s="2" t="s">
        <v>1603</v>
      </c>
      <c r="G1228" s="2" t="s">
        <v>3039</v>
      </c>
      <c r="K1228" s="2">
        <v>0</v>
      </c>
      <c r="R1228" s="2" t="s">
        <v>1594</v>
      </c>
    </row>
    <row r="1229" spans="1:18" ht="30" x14ac:dyDescent="0.25">
      <c r="A1229" s="2">
        <v>1227</v>
      </c>
      <c r="B1229" s="2">
        <v>5</v>
      </c>
      <c r="C1229" s="2" t="s">
        <v>1325</v>
      </c>
      <c r="D1229" s="2">
        <v>2</v>
      </c>
      <c r="E1229" s="2" t="s">
        <v>35</v>
      </c>
      <c r="F1229" s="2" t="s">
        <v>1603</v>
      </c>
      <c r="G1229" s="2" t="s">
        <v>3039</v>
      </c>
      <c r="H1229" s="2" t="s">
        <v>1595</v>
      </c>
      <c r="I1229" s="2" t="s">
        <v>1960</v>
      </c>
      <c r="K1229" s="2">
        <v>0</v>
      </c>
      <c r="R1229" s="2" t="s">
        <v>1817</v>
      </c>
    </row>
    <row r="1230" spans="1:18" ht="30" x14ac:dyDescent="0.25">
      <c r="A1230" s="2">
        <v>1228</v>
      </c>
      <c r="B1230" s="2">
        <v>5</v>
      </c>
      <c r="C1230" s="2" t="s">
        <v>1326</v>
      </c>
      <c r="D1230" s="2">
        <v>5</v>
      </c>
      <c r="E1230" s="2" t="s">
        <v>35</v>
      </c>
      <c r="F1230" s="2" t="s">
        <v>1603</v>
      </c>
      <c r="G1230" s="2" t="s">
        <v>3039</v>
      </c>
      <c r="H1230" s="2" t="s">
        <v>1600</v>
      </c>
      <c r="I1230" s="2" t="s">
        <v>1689</v>
      </c>
      <c r="K1230" s="2">
        <v>0</v>
      </c>
      <c r="R1230" s="2" t="s">
        <v>2219</v>
      </c>
    </row>
    <row r="1231" spans="1:18" x14ac:dyDescent="0.25">
      <c r="A1231" s="2">
        <v>1229</v>
      </c>
      <c r="B1231" s="2">
        <v>5</v>
      </c>
      <c r="C1231" s="2" t="s">
        <v>1327</v>
      </c>
      <c r="D1231" s="2">
        <v>50000</v>
      </c>
      <c r="E1231" s="2" t="s">
        <v>77</v>
      </c>
      <c r="F1231" s="2" t="s">
        <v>1592</v>
      </c>
      <c r="G1231" s="2" t="s">
        <v>1805</v>
      </c>
      <c r="H1231" s="2" t="s">
        <v>1604</v>
      </c>
      <c r="I1231" s="2" t="s">
        <v>2159</v>
      </c>
      <c r="K1231" s="2">
        <v>0</v>
      </c>
      <c r="R1231" s="2" t="s">
        <v>2160</v>
      </c>
    </row>
    <row r="1232" spans="1:18" ht="30" x14ac:dyDescent="0.25">
      <c r="A1232" s="2">
        <v>1230</v>
      </c>
      <c r="B1232" s="2">
        <v>5</v>
      </c>
      <c r="C1232" s="2" t="s">
        <v>1328</v>
      </c>
      <c r="D1232" s="2">
        <v>187.5</v>
      </c>
      <c r="E1232" s="2" t="s">
        <v>77</v>
      </c>
      <c r="F1232" s="2" t="s">
        <v>1666</v>
      </c>
      <c r="G1232" s="2" t="s">
        <v>3040</v>
      </c>
      <c r="H1232" s="2" t="s">
        <v>1608</v>
      </c>
      <c r="I1232" s="2" t="s">
        <v>3041</v>
      </c>
      <c r="K1232" s="2">
        <v>0</v>
      </c>
      <c r="R1232" s="2" t="s">
        <v>3042</v>
      </c>
    </row>
    <row r="1233" spans="1:18" ht="30" x14ac:dyDescent="0.25">
      <c r="A1233" s="2">
        <v>1231</v>
      </c>
      <c r="B1233" s="2">
        <v>5</v>
      </c>
      <c r="C1233" s="2" t="s">
        <v>1329</v>
      </c>
      <c r="D1233" s="2">
        <v>500</v>
      </c>
      <c r="E1233" s="2" t="s">
        <v>77</v>
      </c>
      <c r="F1233" s="2" t="s">
        <v>1666</v>
      </c>
      <c r="G1233" s="2" t="s">
        <v>3040</v>
      </c>
      <c r="H1233" s="2" t="s">
        <v>1612</v>
      </c>
      <c r="I1233" s="2" t="s">
        <v>3043</v>
      </c>
      <c r="K1233" s="2">
        <v>0</v>
      </c>
      <c r="R1233" s="2" t="s">
        <v>2314</v>
      </c>
    </row>
    <row r="1234" spans="1:18" ht="45" x14ac:dyDescent="0.25">
      <c r="A1234" s="2">
        <v>1232</v>
      </c>
      <c r="B1234" s="2">
        <v>5</v>
      </c>
      <c r="C1234" s="2" t="s">
        <v>1330</v>
      </c>
      <c r="D1234" s="2">
        <v>100</v>
      </c>
      <c r="E1234" s="2" t="s">
        <v>35</v>
      </c>
      <c r="F1234" s="2" t="s">
        <v>1603</v>
      </c>
      <c r="G1234" s="2" t="s">
        <v>3044</v>
      </c>
      <c r="H1234" s="2" t="s">
        <v>1615</v>
      </c>
      <c r="I1234" s="2" t="s">
        <v>1806</v>
      </c>
      <c r="K1234" s="2">
        <v>0</v>
      </c>
      <c r="R1234" s="2" t="s">
        <v>2276</v>
      </c>
    </row>
    <row r="1235" spans="1:18" ht="30" x14ac:dyDescent="0.25">
      <c r="A1235" s="2">
        <v>1233</v>
      </c>
      <c r="B1235" s="2">
        <v>5</v>
      </c>
      <c r="C1235" s="2" t="s">
        <v>1331</v>
      </c>
      <c r="D1235" s="2">
        <v>200</v>
      </c>
      <c r="E1235" s="2" t="s">
        <v>35</v>
      </c>
      <c r="F1235" s="2" t="s">
        <v>1592</v>
      </c>
      <c r="G1235" s="2" t="s">
        <v>3044</v>
      </c>
      <c r="H1235" s="2" t="s">
        <v>1619</v>
      </c>
      <c r="I1235" s="2" t="s">
        <v>1596</v>
      </c>
      <c r="K1235" s="2">
        <v>0</v>
      </c>
      <c r="R1235" s="2" t="s">
        <v>2445</v>
      </c>
    </row>
    <row r="1236" spans="1:18" ht="30" x14ac:dyDescent="0.25">
      <c r="A1236" s="2">
        <v>1234</v>
      </c>
      <c r="B1236" s="2">
        <v>5</v>
      </c>
      <c r="C1236" s="2" t="s">
        <v>1332</v>
      </c>
      <c r="D1236" s="2">
        <v>150</v>
      </c>
      <c r="E1236" s="2" t="s">
        <v>35</v>
      </c>
      <c r="F1236" s="2" t="s">
        <v>1592</v>
      </c>
      <c r="G1236" s="2" t="s">
        <v>2368</v>
      </c>
      <c r="H1236" s="2" t="s">
        <v>1622</v>
      </c>
      <c r="I1236" s="2" t="s">
        <v>1596</v>
      </c>
      <c r="K1236" s="2">
        <v>0</v>
      </c>
      <c r="R1236" s="2" t="s">
        <v>1994</v>
      </c>
    </row>
    <row r="1237" spans="1:18" ht="30" x14ac:dyDescent="0.25">
      <c r="A1237" s="2">
        <v>1235</v>
      </c>
      <c r="B1237" s="2">
        <v>5</v>
      </c>
      <c r="C1237" s="2" t="s">
        <v>1333</v>
      </c>
      <c r="D1237" s="2">
        <v>150</v>
      </c>
      <c r="E1237" s="2" t="s">
        <v>35</v>
      </c>
      <c r="F1237" s="2" t="s">
        <v>1592</v>
      </c>
      <c r="G1237" s="2" t="s">
        <v>2368</v>
      </c>
      <c r="H1237" s="2" t="s">
        <v>1625</v>
      </c>
      <c r="I1237" s="2" t="s">
        <v>1751</v>
      </c>
      <c r="K1237" s="2">
        <v>0</v>
      </c>
      <c r="R1237" s="2" t="s">
        <v>2049</v>
      </c>
    </row>
    <row r="1238" spans="1:18" ht="30" x14ac:dyDescent="0.25">
      <c r="A1238" s="2">
        <v>1236</v>
      </c>
      <c r="B1238" s="2">
        <v>5</v>
      </c>
      <c r="C1238" s="2" t="s">
        <v>1334</v>
      </c>
      <c r="D1238" s="2">
        <v>300</v>
      </c>
      <c r="E1238" s="2" t="s">
        <v>35</v>
      </c>
      <c r="F1238" s="2" t="s">
        <v>1592</v>
      </c>
      <c r="G1238" s="2" t="s">
        <v>2368</v>
      </c>
      <c r="H1238" s="2" t="s">
        <v>1628</v>
      </c>
      <c r="I1238" s="2" t="s">
        <v>1623</v>
      </c>
      <c r="K1238" s="2">
        <v>0</v>
      </c>
      <c r="R1238" s="2" t="s">
        <v>3045</v>
      </c>
    </row>
    <row r="1239" spans="1:18" ht="45" x14ac:dyDescent="0.25">
      <c r="A1239" s="2">
        <v>1237</v>
      </c>
      <c r="B1239" s="2">
        <v>5</v>
      </c>
      <c r="C1239" s="2" t="s">
        <v>1335</v>
      </c>
      <c r="D1239" s="2">
        <v>600</v>
      </c>
      <c r="E1239" s="2" t="s">
        <v>35</v>
      </c>
      <c r="F1239" s="2" t="s">
        <v>1603</v>
      </c>
      <c r="G1239" s="2" t="s">
        <v>2368</v>
      </c>
      <c r="H1239" s="2" t="s">
        <v>1632</v>
      </c>
      <c r="I1239" s="2" t="s">
        <v>2839</v>
      </c>
      <c r="K1239" s="2">
        <v>0</v>
      </c>
      <c r="R1239" s="2" t="s">
        <v>3046</v>
      </c>
    </row>
    <row r="1240" spans="1:18" ht="30" x14ac:dyDescent="0.25">
      <c r="A1240" s="2">
        <v>1238</v>
      </c>
      <c r="B1240" s="2">
        <v>5</v>
      </c>
      <c r="C1240" s="2" t="s">
        <v>1336</v>
      </c>
      <c r="D1240" s="2">
        <v>20</v>
      </c>
      <c r="E1240" s="2" t="s">
        <v>35</v>
      </c>
      <c r="F1240" s="2" t="s">
        <v>1592</v>
      </c>
      <c r="G1240" s="2" t="s">
        <v>2368</v>
      </c>
      <c r="H1240" s="2" t="s">
        <v>1634</v>
      </c>
      <c r="I1240" s="2" t="s">
        <v>2178</v>
      </c>
      <c r="K1240" s="2">
        <v>0</v>
      </c>
      <c r="R1240" s="2" t="s">
        <v>2179</v>
      </c>
    </row>
    <row r="1241" spans="1:18" x14ac:dyDescent="0.25">
      <c r="A1241" s="2">
        <v>1239</v>
      </c>
      <c r="B1241" s="2">
        <v>5</v>
      </c>
      <c r="C1241" s="2" t="s">
        <v>1337</v>
      </c>
      <c r="D1241" s="2">
        <v>25</v>
      </c>
      <c r="E1241" s="2" t="s">
        <v>35</v>
      </c>
      <c r="F1241" s="2" t="s">
        <v>1592</v>
      </c>
      <c r="G1241" s="2" t="s">
        <v>1593</v>
      </c>
      <c r="H1241" s="2" t="s">
        <v>1637</v>
      </c>
      <c r="I1241" s="2" t="s">
        <v>2133</v>
      </c>
      <c r="K1241" s="2">
        <v>0</v>
      </c>
      <c r="R1241" s="2" t="s">
        <v>2265</v>
      </c>
    </row>
    <row r="1242" spans="1:18" ht="30" x14ac:dyDescent="0.25">
      <c r="A1242" s="2">
        <v>1240</v>
      </c>
      <c r="B1242" s="2">
        <v>5</v>
      </c>
      <c r="C1242" s="2" t="s">
        <v>1338</v>
      </c>
      <c r="D1242" s="2">
        <v>5</v>
      </c>
      <c r="E1242" s="2" t="s">
        <v>35</v>
      </c>
      <c r="F1242" s="2" t="s">
        <v>1592</v>
      </c>
      <c r="G1242" s="2" t="s">
        <v>1686</v>
      </c>
      <c r="H1242" s="2" t="s">
        <v>1641</v>
      </c>
      <c r="I1242" s="2" t="s">
        <v>2062</v>
      </c>
      <c r="K1242" s="2">
        <v>0</v>
      </c>
      <c r="R1242" s="2" t="s">
        <v>1722</v>
      </c>
    </row>
    <row r="1243" spans="1:18" ht="45" x14ac:dyDescent="0.25">
      <c r="A1243" s="2">
        <v>1241</v>
      </c>
      <c r="B1243" s="2">
        <v>5</v>
      </c>
      <c r="C1243" s="2" t="s">
        <v>1339</v>
      </c>
      <c r="D1243" s="2">
        <v>30</v>
      </c>
      <c r="E1243" s="2" t="s">
        <v>35</v>
      </c>
      <c r="F1243" s="2" t="s">
        <v>1592</v>
      </c>
      <c r="G1243" s="2" t="s">
        <v>1686</v>
      </c>
      <c r="H1243" s="2" t="s">
        <v>1643</v>
      </c>
      <c r="I1243" s="2" t="s">
        <v>3047</v>
      </c>
      <c r="K1243" s="2">
        <v>0</v>
      </c>
      <c r="R1243" s="2" t="s">
        <v>1872</v>
      </c>
    </row>
    <row r="1244" spans="1:18" ht="45" x14ac:dyDescent="0.25">
      <c r="A1244" s="2">
        <v>1242</v>
      </c>
      <c r="B1244" s="2">
        <v>5</v>
      </c>
      <c r="C1244" s="2" t="s">
        <v>1340</v>
      </c>
      <c r="D1244" s="2">
        <v>35</v>
      </c>
      <c r="E1244" s="2" t="s">
        <v>35</v>
      </c>
      <c r="F1244" s="2" t="s">
        <v>1592</v>
      </c>
      <c r="G1244" s="2" t="s">
        <v>1686</v>
      </c>
      <c r="H1244" s="2" t="s">
        <v>1646</v>
      </c>
      <c r="I1244" s="2" t="s">
        <v>2218</v>
      </c>
      <c r="K1244" s="2">
        <v>0</v>
      </c>
      <c r="R1244" s="2" t="s">
        <v>1824</v>
      </c>
    </row>
    <row r="1245" spans="1:18" ht="30" x14ac:dyDescent="0.25">
      <c r="A1245" s="2">
        <v>1243</v>
      </c>
      <c r="B1245" s="2">
        <v>5</v>
      </c>
      <c r="C1245" s="2" t="s">
        <v>1341</v>
      </c>
      <c r="D1245" s="2">
        <v>1</v>
      </c>
      <c r="E1245" s="2" t="s">
        <v>35</v>
      </c>
      <c r="F1245" s="2" t="s">
        <v>1592</v>
      </c>
      <c r="G1245" s="2" t="s">
        <v>3048</v>
      </c>
      <c r="H1245" s="2" t="s">
        <v>1649</v>
      </c>
      <c r="I1245" s="2" t="s">
        <v>2016</v>
      </c>
      <c r="K1245" s="2">
        <v>0</v>
      </c>
      <c r="R1245" s="2" t="s">
        <v>91</v>
      </c>
    </row>
    <row r="1246" spans="1:18" ht="30" x14ac:dyDescent="0.25">
      <c r="A1246" s="2">
        <v>1244</v>
      </c>
      <c r="B1246" s="2">
        <v>5</v>
      </c>
      <c r="C1246" s="2" t="s">
        <v>1342</v>
      </c>
      <c r="D1246" s="2">
        <v>0.25</v>
      </c>
      <c r="E1246" s="2" t="s">
        <v>35</v>
      </c>
      <c r="F1246" s="2" t="s">
        <v>1592</v>
      </c>
      <c r="G1246" s="2" t="s">
        <v>3048</v>
      </c>
      <c r="H1246" s="2" t="s">
        <v>1653</v>
      </c>
      <c r="I1246" s="2" t="s">
        <v>1701</v>
      </c>
      <c r="K1246" s="2">
        <v>0</v>
      </c>
      <c r="R1246" s="2" t="s">
        <v>76</v>
      </c>
    </row>
    <row r="1247" spans="1:18" ht="30" x14ac:dyDescent="0.25">
      <c r="A1247" s="2">
        <v>1245</v>
      </c>
      <c r="B1247" s="2">
        <v>5</v>
      </c>
      <c r="C1247" s="2" t="s">
        <v>1343</v>
      </c>
      <c r="D1247" s="2">
        <v>0.5</v>
      </c>
      <c r="E1247" s="2" t="s">
        <v>35</v>
      </c>
      <c r="F1247" s="2" t="s">
        <v>1592</v>
      </c>
      <c r="G1247" s="2" t="s">
        <v>3048</v>
      </c>
      <c r="H1247" s="2" t="s">
        <v>1656</v>
      </c>
      <c r="I1247" s="2" t="s">
        <v>2068</v>
      </c>
      <c r="K1247" s="2">
        <v>0</v>
      </c>
      <c r="R1247" s="2" t="s">
        <v>2594</v>
      </c>
    </row>
    <row r="1248" spans="1:18" ht="30" x14ac:dyDescent="0.25">
      <c r="A1248" s="2">
        <v>1246</v>
      </c>
      <c r="B1248" s="2">
        <v>5</v>
      </c>
      <c r="C1248" s="2" t="s">
        <v>1344</v>
      </c>
      <c r="D1248" s="2">
        <v>2</v>
      </c>
      <c r="E1248" s="2" t="s">
        <v>35</v>
      </c>
      <c r="F1248" s="2" t="s">
        <v>1592</v>
      </c>
      <c r="G1248" s="2" t="s">
        <v>3048</v>
      </c>
      <c r="H1248" s="2" t="s">
        <v>1660</v>
      </c>
      <c r="I1248" s="2" t="s">
        <v>2071</v>
      </c>
      <c r="K1248" s="2">
        <v>0</v>
      </c>
      <c r="R1248" s="2" t="s">
        <v>90</v>
      </c>
    </row>
    <row r="1249" spans="1:18" ht="45" x14ac:dyDescent="0.25">
      <c r="A1249" s="2">
        <v>1247</v>
      </c>
      <c r="B1249" s="2">
        <v>5</v>
      </c>
      <c r="C1249" s="2" t="s">
        <v>1345</v>
      </c>
      <c r="D1249" s="2">
        <v>25</v>
      </c>
      <c r="E1249" s="2" t="s">
        <v>35</v>
      </c>
      <c r="F1249" s="2" t="s">
        <v>1666</v>
      </c>
      <c r="G1249" s="2" t="s">
        <v>3048</v>
      </c>
      <c r="H1249" s="2" t="s">
        <v>1663</v>
      </c>
      <c r="I1249" s="2" t="s">
        <v>2111</v>
      </c>
      <c r="K1249" s="2">
        <v>0</v>
      </c>
      <c r="R1249" s="2" t="s">
        <v>1724</v>
      </c>
    </row>
    <row r="1250" spans="1:18" ht="45" x14ac:dyDescent="0.25">
      <c r="A1250" s="2">
        <v>1248</v>
      </c>
      <c r="B1250" s="2">
        <v>5</v>
      </c>
      <c r="C1250" s="2" t="s">
        <v>1346</v>
      </c>
      <c r="D1250" s="2">
        <v>37.5</v>
      </c>
      <c r="E1250" s="2" t="s">
        <v>35</v>
      </c>
      <c r="F1250" s="2" t="s">
        <v>1666</v>
      </c>
      <c r="G1250" s="2" t="s">
        <v>3048</v>
      </c>
      <c r="H1250" s="2" t="s">
        <v>1668</v>
      </c>
      <c r="I1250" s="2" t="s">
        <v>1740</v>
      </c>
      <c r="K1250" s="2">
        <v>0</v>
      </c>
      <c r="R1250" s="2" t="s">
        <v>1722</v>
      </c>
    </row>
    <row r="1251" spans="1:18" ht="45" x14ac:dyDescent="0.25">
      <c r="A1251" s="2">
        <v>1249</v>
      </c>
      <c r="B1251" s="2">
        <v>5</v>
      </c>
      <c r="C1251" s="2" t="s">
        <v>1347</v>
      </c>
      <c r="D1251" s="2">
        <v>50</v>
      </c>
      <c r="E1251" s="2" t="s">
        <v>35</v>
      </c>
      <c r="F1251" s="2" t="s">
        <v>1666</v>
      </c>
      <c r="G1251" s="2" t="s">
        <v>3048</v>
      </c>
      <c r="H1251" s="2" t="s">
        <v>1670</v>
      </c>
      <c r="I1251" s="2" t="s">
        <v>1654</v>
      </c>
      <c r="K1251" s="2">
        <v>0</v>
      </c>
      <c r="R1251" s="2" t="s">
        <v>75</v>
      </c>
    </row>
    <row r="1252" spans="1:18" ht="30" x14ac:dyDescent="0.25">
      <c r="A1252" s="2">
        <v>1250</v>
      </c>
      <c r="B1252" s="2">
        <v>5</v>
      </c>
      <c r="C1252" s="2" t="s">
        <v>1348</v>
      </c>
      <c r="D1252" s="2">
        <v>1</v>
      </c>
      <c r="E1252" s="2" t="s">
        <v>35</v>
      </c>
      <c r="F1252" s="2" t="s">
        <v>1592</v>
      </c>
      <c r="G1252" s="2" t="s">
        <v>3048</v>
      </c>
      <c r="H1252" s="2" t="s">
        <v>1672</v>
      </c>
      <c r="I1252" s="2" t="s">
        <v>1961</v>
      </c>
      <c r="K1252" s="2">
        <v>0</v>
      </c>
      <c r="R1252" s="2" t="s">
        <v>1980</v>
      </c>
    </row>
    <row r="1253" spans="1:18" ht="30" x14ac:dyDescent="0.25">
      <c r="A1253" s="2">
        <v>1251</v>
      </c>
      <c r="B1253" s="2">
        <v>5</v>
      </c>
      <c r="C1253" s="2" t="s">
        <v>1349</v>
      </c>
      <c r="D1253" s="2">
        <v>2</v>
      </c>
      <c r="E1253" s="2" t="s">
        <v>35</v>
      </c>
      <c r="F1253" s="2" t="s">
        <v>1592</v>
      </c>
      <c r="G1253" s="2" t="s">
        <v>3048</v>
      </c>
      <c r="K1253" s="2">
        <v>0</v>
      </c>
      <c r="R1253" s="2" t="s">
        <v>1594</v>
      </c>
    </row>
    <row r="1254" spans="1:18" ht="30" x14ac:dyDescent="0.25">
      <c r="A1254" s="2">
        <v>1252</v>
      </c>
      <c r="B1254" s="2">
        <v>5</v>
      </c>
      <c r="C1254" s="2" t="s">
        <v>1350</v>
      </c>
      <c r="D1254" s="2">
        <v>3</v>
      </c>
      <c r="E1254" s="2" t="s">
        <v>35</v>
      </c>
      <c r="F1254" s="2" t="s">
        <v>1592</v>
      </c>
      <c r="G1254" s="2" t="s">
        <v>3048</v>
      </c>
      <c r="H1254" s="2" t="s">
        <v>1595</v>
      </c>
      <c r="I1254" s="2" t="s">
        <v>1664</v>
      </c>
      <c r="K1254" s="2">
        <v>0</v>
      </c>
      <c r="R1254" s="2" t="s">
        <v>2323</v>
      </c>
    </row>
    <row r="1255" spans="1:18" ht="30" x14ac:dyDescent="0.25">
      <c r="A1255" s="2">
        <v>1253</v>
      </c>
      <c r="B1255" s="2">
        <v>5</v>
      </c>
      <c r="C1255" s="2" t="s">
        <v>1351</v>
      </c>
      <c r="D1255" s="2">
        <v>4</v>
      </c>
      <c r="E1255" s="2" t="s">
        <v>35</v>
      </c>
      <c r="F1255" s="2" t="s">
        <v>1592</v>
      </c>
      <c r="G1255" s="2" t="s">
        <v>3048</v>
      </c>
      <c r="H1255" s="2" t="s">
        <v>1600</v>
      </c>
      <c r="I1255" s="2" t="s">
        <v>1987</v>
      </c>
      <c r="K1255" s="2">
        <v>0</v>
      </c>
      <c r="R1255" s="2" t="s">
        <v>1988</v>
      </c>
    </row>
    <row r="1256" spans="1:18" x14ac:dyDescent="0.25">
      <c r="A1256" s="2">
        <v>1254</v>
      </c>
      <c r="B1256" s="2">
        <v>5</v>
      </c>
      <c r="C1256" s="2" t="s">
        <v>1352</v>
      </c>
      <c r="D1256" s="2">
        <v>80</v>
      </c>
      <c r="E1256" s="2" t="s">
        <v>35</v>
      </c>
      <c r="F1256" s="2" t="s">
        <v>1592</v>
      </c>
      <c r="G1256" s="2" t="s">
        <v>1593</v>
      </c>
      <c r="H1256" s="2" t="s">
        <v>1604</v>
      </c>
      <c r="I1256" s="2" t="s">
        <v>3049</v>
      </c>
      <c r="K1256" s="2">
        <v>0</v>
      </c>
      <c r="R1256" s="2" t="s">
        <v>2946</v>
      </c>
    </row>
    <row r="1257" spans="1:18" x14ac:dyDescent="0.25">
      <c r="A1257" s="2">
        <v>1255</v>
      </c>
      <c r="B1257" s="2">
        <v>5</v>
      </c>
      <c r="C1257" s="2" t="s">
        <v>1353</v>
      </c>
      <c r="D1257" s="2">
        <v>100</v>
      </c>
      <c r="E1257" s="2" t="s">
        <v>35</v>
      </c>
      <c r="F1257" s="2" t="s">
        <v>1592</v>
      </c>
      <c r="G1257" s="2" t="s">
        <v>1593</v>
      </c>
      <c r="H1257" s="2" t="s">
        <v>1608</v>
      </c>
      <c r="I1257" s="2" t="s">
        <v>1755</v>
      </c>
      <c r="K1257" s="2">
        <v>0</v>
      </c>
      <c r="R1257" s="2" t="s">
        <v>1752</v>
      </c>
    </row>
    <row r="1258" spans="1:18" ht="45" x14ac:dyDescent="0.25">
      <c r="A1258" s="2">
        <v>1256</v>
      </c>
      <c r="B1258" s="2">
        <v>5</v>
      </c>
      <c r="C1258" s="2" t="s">
        <v>1354</v>
      </c>
      <c r="D1258" s="2">
        <v>10</v>
      </c>
      <c r="E1258" s="2" t="s">
        <v>35</v>
      </c>
      <c r="F1258" s="2" t="s">
        <v>1603</v>
      </c>
      <c r="G1258" s="2" t="s">
        <v>3050</v>
      </c>
      <c r="H1258" s="2" t="s">
        <v>1612</v>
      </c>
      <c r="I1258" s="2" t="s">
        <v>1738</v>
      </c>
      <c r="K1258" s="2">
        <v>0</v>
      </c>
      <c r="R1258" s="2" t="s">
        <v>1739</v>
      </c>
    </row>
    <row r="1259" spans="1:18" ht="30" x14ac:dyDescent="0.25">
      <c r="A1259" s="2">
        <v>1257</v>
      </c>
      <c r="B1259" s="2">
        <v>5</v>
      </c>
      <c r="C1259" s="2" t="s">
        <v>1355</v>
      </c>
      <c r="D1259" s="2">
        <v>5</v>
      </c>
      <c r="E1259" s="2" t="s">
        <v>35</v>
      </c>
      <c r="F1259" s="2" t="s">
        <v>1592</v>
      </c>
      <c r="G1259" s="2" t="s">
        <v>3051</v>
      </c>
      <c r="H1259" s="2" t="s">
        <v>1615</v>
      </c>
      <c r="I1259" s="2" t="s">
        <v>2352</v>
      </c>
      <c r="K1259" s="2">
        <v>0</v>
      </c>
      <c r="R1259" s="2" t="s">
        <v>2944</v>
      </c>
    </row>
    <row r="1260" spans="1:18" ht="30" x14ac:dyDescent="0.25">
      <c r="A1260" s="2">
        <v>1258</v>
      </c>
      <c r="B1260" s="2">
        <v>5</v>
      </c>
      <c r="C1260" s="2" t="s">
        <v>1356</v>
      </c>
      <c r="D1260" s="2">
        <v>10</v>
      </c>
      <c r="E1260" s="2" t="s">
        <v>35</v>
      </c>
      <c r="F1260" s="2" t="s">
        <v>1592</v>
      </c>
      <c r="G1260" s="2" t="s">
        <v>3051</v>
      </c>
      <c r="H1260" s="2" t="s">
        <v>1619</v>
      </c>
      <c r="I1260" s="2" t="s">
        <v>2122</v>
      </c>
      <c r="K1260" s="2">
        <v>0</v>
      </c>
      <c r="R1260" s="2" t="s">
        <v>2549</v>
      </c>
    </row>
    <row r="1261" spans="1:18" ht="30" x14ac:dyDescent="0.25">
      <c r="A1261" s="2">
        <v>1259</v>
      </c>
      <c r="B1261" s="2">
        <v>5</v>
      </c>
      <c r="C1261" s="2" t="s">
        <v>1357</v>
      </c>
      <c r="D1261" s="2">
        <v>10</v>
      </c>
      <c r="E1261" s="2" t="s">
        <v>35</v>
      </c>
      <c r="F1261" s="2" t="s">
        <v>1603</v>
      </c>
      <c r="G1261" s="2" t="s">
        <v>3052</v>
      </c>
      <c r="H1261" s="2" t="s">
        <v>1622</v>
      </c>
      <c r="I1261" s="2" t="s">
        <v>1744</v>
      </c>
      <c r="K1261" s="2">
        <v>0</v>
      </c>
      <c r="R1261" s="2" t="s">
        <v>1745</v>
      </c>
    </row>
    <row r="1262" spans="1:18" ht="45" x14ac:dyDescent="0.25">
      <c r="A1262" s="2">
        <v>1260</v>
      </c>
      <c r="B1262" s="2">
        <v>5</v>
      </c>
      <c r="C1262" s="2" t="s">
        <v>1358</v>
      </c>
      <c r="D1262" s="2">
        <v>2</v>
      </c>
      <c r="E1262" s="2" t="s">
        <v>35</v>
      </c>
      <c r="F1262" s="2" t="s">
        <v>1675</v>
      </c>
      <c r="G1262" s="2" t="s">
        <v>3053</v>
      </c>
      <c r="H1262" s="2" t="s">
        <v>1625</v>
      </c>
      <c r="I1262" s="2" t="s">
        <v>1873</v>
      </c>
      <c r="K1262" s="2">
        <v>0</v>
      </c>
      <c r="R1262" s="2" t="s">
        <v>2132</v>
      </c>
    </row>
    <row r="1263" spans="1:18" ht="30" x14ac:dyDescent="0.25">
      <c r="A1263" s="2">
        <v>1261</v>
      </c>
      <c r="B1263" s="2">
        <v>5</v>
      </c>
      <c r="C1263" s="2" t="s">
        <v>1359</v>
      </c>
      <c r="D1263" s="2">
        <v>2</v>
      </c>
      <c r="E1263" s="2" t="s">
        <v>35</v>
      </c>
      <c r="F1263" s="2" t="s">
        <v>1675</v>
      </c>
      <c r="G1263" s="2" t="s">
        <v>3053</v>
      </c>
      <c r="H1263" s="2" t="s">
        <v>1628</v>
      </c>
      <c r="I1263" s="2" t="s">
        <v>1857</v>
      </c>
      <c r="K1263" s="2">
        <v>0</v>
      </c>
      <c r="R1263" s="2" t="s">
        <v>90</v>
      </c>
    </row>
    <row r="1264" spans="1:18" ht="30" x14ac:dyDescent="0.25">
      <c r="A1264" s="2">
        <v>1262</v>
      </c>
      <c r="B1264" s="2">
        <v>5</v>
      </c>
      <c r="C1264" s="2" t="s">
        <v>1360</v>
      </c>
      <c r="D1264" s="2">
        <v>7.5</v>
      </c>
      <c r="E1264" s="2" t="s">
        <v>35</v>
      </c>
      <c r="F1264" s="2" t="s">
        <v>1675</v>
      </c>
      <c r="G1264" s="2" t="s">
        <v>3053</v>
      </c>
      <c r="H1264" s="2" t="s">
        <v>1632</v>
      </c>
      <c r="I1264" s="2" t="s">
        <v>1717</v>
      </c>
      <c r="K1264" s="2">
        <v>0</v>
      </c>
      <c r="R1264" s="2" t="s">
        <v>2120</v>
      </c>
    </row>
    <row r="1265" spans="1:18" ht="30" x14ac:dyDescent="0.25">
      <c r="A1265" s="2">
        <v>1263</v>
      </c>
      <c r="B1265" s="2">
        <v>5</v>
      </c>
      <c r="C1265" s="2" t="s">
        <v>1361</v>
      </c>
      <c r="D1265" s="2">
        <v>10</v>
      </c>
      <c r="E1265" s="2" t="s">
        <v>35</v>
      </c>
      <c r="F1265" s="2" t="s">
        <v>1675</v>
      </c>
      <c r="G1265" s="2" t="s">
        <v>3053</v>
      </c>
      <c r="H1265" s="2" t="s">
        <v>1634</v>
      </c>
      <c r="I1265" s="2" t="s">
        <v>2010</v>
      </c>
      <c r="K1265" s="2">
        <v>0</v>
      </c>
      <c r="R1265" s="2" t="s">
        <v>2397</v>
      </c>
    </row>
    <row r="1266" spans="1:18" ht="30" x14ac:dyDescent="0.25">
      <c r="A1266" s="2">
        <v>1264</v>
      </c>
      <c r="B1266" s="2">
        <v>5</v>
      </c>
      <c r="C1266" s="2" t="s">
        <v>1362</v>
      </c>
      <c r="D1266" s="2">
        <v>5</v>
      </c>
      <c r="E1266" s="2" t="s">
        <v>35</v>
      </c>
      <c r="F1266" s="2" t="s">
        <v>1592</v>
      </c>
      <c r="G1266" s="2" t="s">
        <v>3002</v>
      </c>
      <c r="H1266" s="2" t="s">
        <v>1637</v>
      </c>
      <c r="I1266" s="2" t="s">
        <v>1961</v>
      </c>
      <c r="K1266" s="2">
        <v>0</v>
      </c>
      <c r="R1266" s="2" t="s">
        <v>2664</v>
      </c>
    </row>
    <row r="1267" spans="1:18" ht="30" x14ac:dyDescent="0.25">
      <c r="A1267" s="2">
        <v>1265</v>
      </c>
      <c r="B1267" s="2">
        <v>5</v>
      </c>
      <c r="C1267" s="2" t="s">
        <v>1363</v>
      </c>
      <c r="D1267" s="2">
        <v>10</v>
      </c>
      <c r="E1267" s="2" t="s">
        <v>35</v>
      </c>
      <c r="F1267" s="2" t="s">
        <v>1592</v>
      </c>
      <c r="G1267" s="2" t="s">
        <v>3002</v>
      </c>
      <c r="H1267" s="2" t="s">
        <v>1641</v>
      </c>
      <c r="I1267" s="2" t="s">
        <v>2062</v>
      </c>
      <c r="K1267" s="2">
        <v>0</v>
      </c>
      <c r="R1267" s="2" t="s">
        <v>1722</v>
      </c>
    </row>
    <row r="1268" spans="1:18" ht="30" x14ac:dyDescent="0.25">
      <c r="A1268" s="2">
        <v>1266</v>
      </c>
      <c r="B1268" s="2">
        <v>5</v>
      </c>
      <c r="C1268" s="2" t="s">
        <v>1364</v>
      </c>
      <c r="D1268" s="2">
        <v>40</v>
      </c>
      <c r="E1268" s="2" t="s">
        <v>35</v>
      </c>
      <c r="F1268" s="2" t="s">
        <v>1592</v>
      </c>
      <c r="G1268" s="2" t="s">
        <v>3002</v>
      </c>
      <c r="H1268" s="2" t="s">
        <v>1643</v>
      </c>
      <c r="I1268" s="2" t="s">
        <v>2473</v>
      </c>
      <c r="K1268" s="2">
        <v>0</v>
      </c>
      <c r="R1268" s="2" t="s">
        <v>1906</v>
      </c>
    </row>
    <row r="1269" spans="1:18" ht="45" x14ac:dyDescent="0.25">
      <c r="A1269" s="2">
        <v>1267</v>
      </c>
      <c r="B1269" s="2">
        <v>5</v>
      </c>
      <c r="C1269" s="2" t="s">
        <v>1365</v>
      </c>
      <c r="D1269" s="2">
        <v>40</v>
      </c>
      <c r="E1269" s="2" t="s">
        <v>35</v>
      </c>
      <c r="F1269" s="2" t="s">
        <v>1592</v>
      </c>
      <c r="G1269" s="2" t="s">
        <v>3054</v>
      </c>
      <c r="H1269" s="2" t="s">
        <v>1646</v>
      </c>
      <c r="I1269" s="2" t="s">
        <v>2122</v>
      </c>
      <c r="K1269" s="2">
        <v>0</v>
      </c>
      <c r="R1269" s="2" t="s">
        <v>2187</v>
      </c>
    </row>
    <row r="1270" spans="1:18" ht="45" x14ac:dyDescent="0.25">
      <c r="A1270" s="2">
        <v>1268</v>
      </c>
      <c r="B1270" s="2">
        <v>5</v>
      </c>
      <c r="C1270" s="2" t="s">
        <v>1366</v>
      </c>
      <c r="D1270" s="2">
        <v>200</v>
      </c>
      <c r="E1270" s="2" t="s">
        <v>35</v>
      </c>
      <c r="F1270" s="2" t="s">
        <v>1592</v>
      </c>
      <c r="G1270" s="2" t="s">
        <v>3054</v>
      </c>
      <c r="H1270" s="2" t="s">
        <v>1649</v>
      </c>
      <c r="I1270" s="2" t="s">
        <v>1816</v>
      </c>
      <c r="K1270" s="2">
        <v>0</v>
      </c>
      <c r="R1270" s="2" t="s">
        <v>2953</v>
      </c>
    </row>
    <row r="1271" spans="1:18" ht="45" x14ac:dyDescent="0.25">
      <c r="A1271" s="2">
        <v>1269</v>
      </c>
      <c r="B1271" s="2">
        <v>5</v>
      </c>
      <c r="C1271" s="2" t="s">
        <v>1367</v>
      </c>
      <c r="D1271" s="2">
        <v>400</v>
      </c>
      <c r="E1271" s="2" t="s">
        <v>35</v>
      </c>
      <c r="F1271" s="2" t="s">
        <v>1592</v>
      </c>
      <c r="G1271" s="2" t="s">
        <v>3054</v>
      </c>
      <c r="H1271" s="2" t="s">
        <v>1653</v>
      </c>
      <c r="I1271" s="2" t="s">
        <v>2467</v>
      </c>
      <c r="K1271" s="2">
        <v>0</v>
      </c>
      <c r="R1271" s="2" t="s">
        <v>1651</v>
      </c>
    </row>
    <row r="1272" spans="1:18" ht="30" x14ac:dyDescent="0.25">
      <c r="A1272" s="2">
        <v>1270</v>
      </c>
      <c r="B1272" s="2">
        <v>5</v>
      </c>
      <c r="C1272" s="2" t="s">
        <v>1368</v>
      </c>
      <c r="D1272" s="2">
        <v>10</v>
      </c>
      <c r="E1272" s="2" t="s">
        <v>35</v>
      </c>
      <c r="F1272" s="2" t="s">
        <v>1592</v>
      </c>
      <c r="G1272" s="2" t="s">
        <v>2228</v>
      </c>
      <c r="H1272" s="2" t="s">
        <v>1656</v>
      </c>
      <c r="I1272" s="2" t="s">
        <v>1999</v>
      </c>
      <c r="K1272" s="2">
        <v>0</v>
      </c>
      <c r="R1272" s="2" t="s">
        <v>1849</v>
      </c>
    </row>
    <row r="1273" spans="1:18" ht="30" x14ac:dyDescent="0.25">
      <c r="A1273" s="2">
        <v>1271</v>
      </c>
      <c r="B1273" s="2">
        <v>5</v>
      </c>
      <c r="C1273" s="2" t="s">
        <v>1369</v>
      </c>
      <c r="D1273" s="2">
        <v>100</v>
      </c>
      <c r="E1273" s="2" t="s">
        <v>1674</v>
      </c>
      <c r="F1273" s="2" t="s">
        <v>1631</v>
      </c>
      <c r="H1273" s="2" t="s">
        <v>1660</v>
      </c>
      <c r="I1273" s="2" t="s">
        <v>1938</v>
      </c>
      <c r="K1273" s="2">
        <v>0</v>
      </c>
      <c r="R1273" s="2" t="s">
        <v>3055</v>
      </c>
    </row>
    <row r="1274" spans="1:18" ht="30" x14ac:dyDescent="0.25">
      <c r="A1274" s="2">
        <v>1272</v>
      </c>
      <c r="B1274" s="2">
        <v>5</v>
      </c>
      <c r="C1274" s="2" t="s">
        <v>1370</v>
      </c>
      <c r="D1274" s="2">
        <v>200</v>
      </c>
      <c r="E1274" s="2" t="s">
        <v>1674</v>
      </c>
      <c r="F1274" s="2" t="s">
        <v>1631</v>
      </c>
      <c r="H1274" s="2" t="s">
        <v>1663</v>
      </c>
      <c r="I1274" s="2" t="s">
        <v>2419</v>
      </c>
      <c r="K1274" s="2">
        <v>0</v>
      </c>
      <c r="R1274" s="2" t="s">
        <v>3056</v>
      </c>
    </row>
    <row r="1275" spans="1:18" ht="30" x14ac:dyDescent="0.25">
      <c r="A1275" s="2">
        <v>1273</v>
      </c>
      <c r="B1275" s="2">
        <v>5</v>
      </c>
      <c r="C1275" s="2" t="s">
        <v>1371</v>
      </c>
      <c r="D1275" s="2">
        <v>1</v>
      </c>
      <c r="E1275" s="2" t="s">
        <v>35</v>
      </c>
      <c r="F1275" s="2" t="s">
        <v>1631</v>
      </c>
      <c r="H1275" s="2" t="s">
        <v>1668</v>
      </c>
      <c r="I1275" s="2" t="s">
        <v>2016</v>
      </c>
      <c r="K1275" s="2">
        <v>0</v>
      </c>
      <c r="R1275" s="2" t="s">
        <v>72</v>
      </c>
    </row>
    <row r="1276" spans="1:18" ht="30" x14ac:dyDescent="0.25">
      <c r="A1276" s="2">
        <v>1274</v>
      </c>
      <c r="B1276" s="2">
        <v>5</v>
      </c>
      <c r="C1276" s="2" t="s">
        <v>1372</v>
      </c>
      <c r="D1276" s="2">
        <v>5</v>
      </c>
      <c r="E1276" s="2" t="s">
        <v>35</v>
      </c>
      <c r="F1276" s="2" t="s">
        <v>1631</v>
      </c>
      <c r="H1276" s="2" t="s">
        <v>1670</v>
      </c>
      <c r="I1276" s="2" t="s">
        <v>1798</v>
      </c>
      <c r="K1276" s="2">
        <v>0</v>
      </c>
      <c r="R1276" s="2" t="s">
        <v>76</v>
      </c>
    </row>
    <row r="1277" spans="1:18" ht="30" x14ac:dyDescent="0.25">
      <c r="A1277" s="2">
        <v>1275</v>
      </c>
      <c r="B1277" s="2">
        <v>5</v>
      </c>
      <c r="C1277" s="2" t="s">
        <v>1373</v>
      </c>
      <c r="D1277" s="2">
        <v>100</v>
      </c>
      <c r="E1277" s="2" t="s">
        <v>35</v>
      </c>
      <c r="F1277" s="2" t="s">
        <v>1658</v>
      </c>
      <c r="G1277" s="2" t="s">
        <v>3057</v>
      </c>
      <c r="H1277" s="2" t="s">
        <v>1672</v>
      </c>
      <c r="I1277" s="2" t="s">
        <v>2092</v>
      </c>
      <c r="K1277" s="2">
        <v>0</v>
      </c>
      <c r="R1277" s="2" t="s">
        <v>1610</v>
      </c>
    </row>
    <row r="1278" spans="1:18" x14ac:dyDescent="0.25">
      <c r="A1278" s="2">
        <v>1276</v>
      </c>
      <c r="B1278" s="2">
        <v>5</v>
      </c>
      <c r="C1278" s="2" t="s">
        <v>1374</v>
      </c>
      <c r="D1278" s="2">
        <v>200</v>
      </c>
      <c r="E1278" s="2" t="s">
        <v>35</v>
      </c>
      <c r="F1278" s="2" t="s">
        <v>1658</v>
      </c>
      <c r="G1278" s="2" t="s">
        <v>3057</v>
      </c>
      <c r="K1278" s="2">
        <v>0</v>
      </c>
      <c r="R1278" s="2" t="s">
        <v>1594</v>
      </c>
    </row>
    <row r="1279" spans="1:18" ht="30" x14ac:dyDescent="0.25">
      <c r="A1279" s="2">
        <v>1277</v>
      </c>
      <c r="B1279" s="2">
        <v>5</v>
      </c>
      <c r="C1279" s="2" t="s">
        <v>1375</v>
      </c>
      <c r="D1279" s="2">
        <v>25</v>
      </c>
      <c r="E1279" s="2" t="s">
        <v>1674</v>
      </c>
      <c r="F1279" s="2" t="s">
        <v>1631</v>
      </c>
      <c r="G1279" s="2" t="s">
        <v>3058</v>
      </c>
      <c r="H1279" s="2" t="s">
        <v>1595</v>
      </c>
      <c r="I1279" s="2" t="s">
        <v>3059</v>
      </c>
      <c r="K1279" s="2">
        <v>0</v>
      </c>
      <c r="R1279" s="2" t="s">
        <v>3060</v>
      </c>
    </row>
    <row r="1280" spans="1:18" ht="30" x14ac:dyDescent="0.25">
      <c r="A1280" s="2">
        <v>1278</v>
      </c>
      <c r="B1280" s="2">
        <v>5</v>
      </c>
      <c r="C1280" s="2" t="s">
        <v>1376</v>
      </c>
      <c r="D1280" s="2">
        <v>50</v>
      </c>
      <c r="E1280" s="2" t="s">
        <v>1674</v>
      </c>
      <c r="F1280" s="2" t="s">
        <v>1631</v>
      </c>
      <c r="G1280" s="2" t="s">
        <v>3058</v>
      </c>
      <c r="H1280" s="2" t="s">
        <v>1600</v>
      </c>
      <c r="I1280" s="2" t="s">
        <v>3061</v>
      </c>
      <c r="K1280" s="2">
        <v>0</v>
      </c>
      <c r="R1280" s="2" t="s">
        <v>2874</v>
      </c>
    </row>
    <row r="1281" spans="1:18" ht="30" x14ac:dyDescent="0.25">
      <c r="A1281" s="2">
        <v>1279</v>
      </c>
      <c r="B1281" s="2">
        <v>5</v>
      </c>
      <c r="C1281" s="6" t="s">
        <v>1377</v>
      </c>
      <c r="D1281" s="2">
        <v>25</v>
      </c>
      <c r="E1281" s="2" t="s">
        <v>1674</v>
      </c>
      <c r="F1281" s="2" t="s">
        <v>1631</v>
      </c>
      <c r="G1281" s="2" t="s">
        <v>1945</v>
      </c>
      <c r="H1281" s="2" t="s">
        <v>1604</v>
      </c>
      <c r="I1281" s="2" t="s">
        <v>3062</v>
      </c>
      <c r="K1281" s="2">
        <v>0</v>
      </c>
      <c r="R1281" s="2" t="s">
        <v>3063</v>
      </c>
    </row>
    <row r="1282" spans="1:18" ht="30" x14ac:dyDescent="0.25">
      <c r="A1282" s="2">
        <v>1280</v>
      </c>
      <c r="B1282" s="2">
        <v>5</v>
      </c>
      <c r="C1282" s="2" t="s">
        <v>1377</v>
      </c>
      <c r="D1282" s="2">
        <v>25</v>
      </c>
      <c r="E1282" s="2" t="s">
        <v>1674</v>
      </c>
      <c r="F1282" s="2" t="s">
        <v>1631</v>
      </c>
      <c r="G1282" s="2" t="s">
        <v>1945</v>
      </c>
      <c r="H1282" s="2" t="s">
        <v>1608</v>
      </c>
      <c r="I1282" s="2" t="s">
        <v>2417</v>
      </c>
      <c r="K1282" s="2">
        <v>0</v>
      </c>
      <c r="R1282" s="2" t="s">
        <v>1928</v>
      </c>
    </row>
    <row r="1283" spans="1:18" ht="30" x14ac:dyDescent="0.25">
      <c r="A1283" s="2">
        <v>1281</v>
      </c>
      <c r="B1283" s="2">
        <v>5</v>
      </c>
      <c r="C1283" s="2" t="s">
        <v>1377</v>
      </c>
      <c r="D1283" s="2">
        <v>25</v>
      </c>
      <c r="E1283" s="2" t="s">
        <v>1674</v>
      </c>
      <c r="F1283" s="2" t="s">
        <v>1631</v>
      </c>
      <c r="G1283" s="2" t="s">
        <v>1945</v>
      </c>
      <c r="H1283" s="2" t="s">
        <v>1612</v>
      </c>
      <c r="I1283" s="2" t="s">
        <v>3064</v>
      </c>
      <c r="K1283" s="2">
        <v>0</v>
      </c>
      <c r="R1283" s="2" t="s">
        <v>3065</v>
      </c>
    </row>
    <row r="1284" spans="1:18" ht="30" x14ac:dyDescent="0.25">
      <c r="A1284" s="2">
        <v>1282</v>
      </c>
      <c r="B1284" s="2">
        <v>5</v>
      </c>
      <c r="C1284" s="2" t="s">
        <v>1378</v>
      </c>
      <c r="D1284" s="2">
        <v>50</v>
      </c>
      <c r="E1284" s="2" t="s">
        <v>1674</v>
      </c>
      <c r="F1284" s="2" t="s">
        <v>1631</v>
      </c>
      <c r="G1284" s="2" t="s">
        <v>1945</v>
      </c>
      <c r="H1284" s="2" t="s">
        <v>1615</v>
      </c>
      <c r="I1284" s="2" t="s">
        <v>1938</v>
      </c>
      <c r="K1284" s="2">
        <v>0</v>
      </c>
      <c r="R1284" s="2" t="s">
        <v>3066</v>
      </c>
    </row>
    <row r="1285" spans="1:18" ht="30" x14ac:dyDescent="0.25">
      <c r="A1285" s="2">
        <v>1283</v>
      </c>
      <c r="B1285" s="2">
        <v>5</v>
      </c>
      <c r="C1285" s="2" t="s">
        <v>1378</v>
      </c>
      <c r="D1285" s="2">
        <v>50</v>
      </c>
      <c r="E1285" s="2" t="s">
        <v>1674</v>
      </c>
      <c r="F1285" s="2" t="s">
        <v>1631</v>
      </c>
      <c r="G1285" s="2" t="s">
        <v>1945</v>
      </c>
      <c r="H1285" s="2" t="s">
        <v>1619</v>
      </c>
      <c r="I1285" s="2" t="s">
        <v>3067</v>
      </c>
      <c r="K1285" s="2">
        <v>0</v>
      </c>
      <c r="R1285" s="2" t="s">
        <v>3068</v>
      </c>
    </row>
    <row r="1286" spans="1:18" ht="30" x14ac:dyDescent="0.25">
      <c r="A1286" s="2">
        <v>1284</v>
      </c>
      <c r="B1286" s="2">
        <v>5</v>
      </c>
      <c r="C1286" s="2" t="s">
        <v>1378</v>
      </c>
      <c r="D1286" s="2">
        <v>50</v>
      </c>
      <c r="E1286" s="2" t="s">
        <v>1674</v>
      </c>
      <c r="F1286" s="2" t="s">
        <v>1631</v>
      </c>
      <c r="G1286" s="2" t="s">
        <v>1945</v>
      </c>
      <c r="H1286" s="2" t="s">
        <v>1622</v>
      </c>
      <c r="I1286" s="2" t="s">
        <v>2400</v>
      </c>
      <c r="K1286" s="2">
        <v>0</v>
      </c>
      <c r="R1286" s="2" t="s">
        <v>2401</v>
      </c>
    </row>
    <row r="1287" spans="1:18" ht="30" x14ac:dyDescent="0.25">
      <c r="A1287" s="2">
        <v>1285</v>
      </c>
      <c r="B1287" s="2">
        <v>5</v>
      </c>
      <c r="C1287" s="2" t="s">
        <v>1379</v>
      </c>
      <c r="D1287" s="2">
        <v>20</v>
      </c>
      <c r="E1287" s="2" t="s">
        <v>35</v>
      </c>
      <c r="F1287" s="2" t="s">
        <v>1666</v>
      </c>
      <c r="G1287" s="2" t="s">
        <v>3069</v>
      </c>
      <c r="H1287" s="2" t="s">
        <v>1625</v>
      </c>
      <c r="I1287" s="2" t="s">
        <v>1710</v>
      </c>
      <c r="K1287" s="2">
        <v>0</v>
      </c>
      <c r="R1287" s="2" t="s">
        <v>2001</v>
      </c>
    </row>
    <row r="1288" spans="1:18" ht="30" x14ac:dyDescent="0.25">
      <c r="A1288" s="2">
        <v>1286</v>
      </c>
      <c r="B1288" s="2">
        <v>5</v>
      </c>
      <c r="C1288" s="2" t="s">
        <v>1380</v>
      </c>
      <c r="D1288" s="2">
        <v>10</v>
      </c>
      <c r="E1288" s="2" t="s">
        <v>35</v>
      </c>
      <c r="F1288" s="2" t="s">
        <v>1592</v>
      </c>
      <c r="G1288" s="2" t="s">
        <v>3069</v>
      </c>
      <c r="H1288" s="2" t="s">
        <v>1628</v>
      </c>
      <c r="I1288" s="2" t="s">
        <v>1738</v>
      </c>
      <c r="K1288" s="2">
        <v>0</v>
      </c>
      <c r="R1288" s="2" t="s">
        <v>3070</v>
      </c>
    </row>
    <row r="1289" spans="1:18" ht="30" x14ac:dyDescent="0.25">
      <c r="A1289" s="2">
        <v>1287</v>
      </c>
      <c r="B1289" s="2">
        <v>5</v>
      </c>
      <c r="C1289" s="2" t="s">
        <v>1381</v>
      </c>
      <c r="D1289" s="2">
        <v>5</v>
      </c>
      <c r="E1289" s="2" t="s">
        <v>35</v>
      </c>
      <c r="F1289" s="2" t="s">
        <v>1905</v>
      </c>
      <c r="G1289" s="2" t="s">
        <v>3069</v>
      </c>
      <c r="H1289" s="2" t="s">
        <v>1632</v>
      </c>
      <c r="I1289" s="2" t="s">
        <v>2352</v>
      </c>
      <c r="K1289" s="2">
        <v>0</v>
      </c>
      <c r="R1289" s="2" t="s">
        <v>1869</v>
      </c>
    </row>
    <row r="1290" spans="1:18" ht="30" x14ac:dyDescent="0.25">
      <c r="A1290" s="2">
        <v>1288</v>
      </c>
      <c r="B1290" s="2">
        <v>5</v>
      </c>
      <c r="C1290" s="2" t="s">
        <v>1382</v>
      </c>
      <c r="D1290" s="2">
        <v>25</v>
      </c>
      <c r="E1290" s="2" t="s">
        <v>35</v>
      </c>
      <c r="F1290" s="2" t="s">
        <v>1658</v>
      </c>
      <c r="G1290" s="2" t="s">
        <v>2671</v>
      </c>
      <c r="H1290" s="2" t="s">
        <v>1634</v>
      </c>
      <c r="I1290" s="2" t="s">
        <v>1993</v>
      </c>
      <c r="K1290" s="2">
        <v>0</v>
      </c>
      <c r="R1290" s="2" t="s">
        <v>2737</v>
      </c>
    </row>
    <row r="1291" spans="1:18" x14ac:dyDescent="0.25">
      <c r="A1291" s="2">
        <v>1289</v>
      </c>
      <c r="B1291" s="2">
        <v>5</v>
      </c>
      <c r="C1291" s="2" t="s">
        <v>1383</v>
      </c>
      <c r="D1291" s="2">
        <v>92.5</v>
      </c>
      <c r="E1291" s="2" t="s">
        <v>35</v>
      </c>
      <c r="F1291" s="2" t="s">
        <v>1592</v>
      </c>
      <c r="G1291" s="2" t="s">
        <v>1904</v>
      </c>
      <c r="H1291" s="2" t="s">
        <v>1637</v>
      </c>
      <c r="I1291" s="2" t="s">
        <v>3071</v>
      </c>
      <c r="K1291" s="2">
        <v>0</v>
      </c>
      <c r="R1291" s="2" t="s">
        <v>3072</v>
      </c>
    </row>
    <row r="1292" spans="1:18" ht="30" x14ac:dyDescent="0.25">
      <c r="A1292" s="2">
        <v>1290</v>
      </c>
      <c r="B1292" s="2">
        <v>5</v>
      </c>
      <c r="C1292" s="2" t="s">
        <v>1384</v>
      </c>
      <c r="D1292" s="2">
        <v>2</v>
      </c>
      <c r="E1292" s="2" t="s">
        <v>35</v>
      </c>
      <c r="F1292" s="2" t="s">
        <v>1592</v>
      </c>
      <c r="G1292" s="2" t="s">
        <v>1904</v>
      </c>
      <c r="H1292" s="2" t="s">
        <v>1641</v>
      </c>
      <c r="I1292" s="2" t="s">
        <v>1873</v>
      </c>
      <c r="K1292" s="2">
        <v>0</v>
      </c>
      <c r="R1292" s="2" t="s">
        <v>1724</v>
      </c>
    </row>
    <row r="1293" spans="1:18" ht="30" x14ac:dyDescent="0.25">
      <c r="A1293" s="2">
        <v>1291</v>
      </c>
      <c r="B1293" s="2">
        <v>5</v>
      </c>
      <c r="C1293" s="2" t="s">
        <v>1385</v>
      </c>
      <c r="D1293" s="2">
        <v>20</v>
      </c>
      <c r="E1293" s="2" t="s">
        <v>35</v>
      </c>
      <c r="F1293" s="2" t="s">
        <v>1592</v>
      </c>
      <c r="G1293" s="2" t="s">
        <v>2130</v>
      </c>
      <c r="H1293" s="2" t="s">
        <v>1643</v>
      </c>
      <c r="I1293" s="2" t="s">
        <v>1961</v>
      </c>
      <c r="K1293" s="2">
        <v>0</v>
      </c>
      <c r="R1293" s="2" t="s">
        <v>70</v>
      </c>
    </row>
    <row r="1294" spans="1:18" x14ac:dyDescent="0.25">
      <c r="A1294" s="2">
        <v>1292</v>
      </c>
      <c r="B1294" s="2">
        <v>5</v>
      </c>
      <c r="C1294" s="2" t="s">
        <v>1386</v>
      </c>
      <c r="D1294" s="2">
        <v>25</v>
      </c>
      <c r="E1294" s="2" t="s">
        <v>35</v>
      </c>
      <c r="F1294" s="2" t="s">
        <v>1592</v>
      </c>
      <c r="G1294" s="2" t="s">
        <v>2130</v>
      </c>
      <c r="H1294" s="2" t="s">
        <v>1646</v>
      </c>
      <c r="I1294" s="2" t="s">
        <v>2062</v>
      </c>
      <c r="K1294" s="2">
        <v>0</v>
      </c>
      <c r="R1294" s="2" t="s">
        <v>1702</v>
      </c>
    </row>
    <row r="1295" spans="1:18" x14ac:dyDescent="0.25">
      <c r="A1295" s="2">
        <v>1293</v>
      </c>
      <c r="B1295" s="2">
        <v>5</v>
      </c>
      <c r="C1295" s="2" t="s">
        <v>1387</v>
      </c>
      <c r="D1295" s="2">
        <v>100</v>
      </c>
      <c r="E1295" s="2" t="s">
        <v>35</v>
      </c>
      <c r="F1295" s="2" t="s">
        <v>1592</v>
      </c>
      <c r="G1295" s="2" t="s">
        <v>2130</v>
      </c>
      <c r="H1295" s="2" t="s">
        <v>1649</v>
      </c>
      <c r="I1295" s="2" t="s">
        <v>1767</v>
      </c>
      <c r="K1295" s="2">
        <v>0</v>
      </c>
      <c r="R1295" s="2" t="s">
        <v>1849</v>
      </c>
    </row>
    <row r="1296" spans="1:18" ht="30" x14ac:dyDescent="0.25">
      <c r="A1296" s="2">
        <v>1294</v>
      </c>
      <c r="B1296" s="2">
        <v>5</v>
      </c>
      <c r="C1296" s="2" t="s">
        <v>1388</v>
      </c>
      <c r="D1296" s="2">
        <v>2.4</v>
      </c>
      <c r="E1296" s="2" t="s">
        <v>1706</v>
      </c>
      <c r="F1296" s="2" t="s">
        <v>1592</v>
      </c>
      <c r="G1296" s="2" t="s">
        <v>3073</v>
      </c>
      <c r="H1296" s="2" t="s">
        <v>1653</v>
      </c>
      <c r="I1296" s="2" t="s">
        <v>3074</v>
      </c>
      <c r="K1296" s="2">
        <v>0</v>
      </c>
      <c r="R1296" s="2" t="s">
        <v>1969</v>
      </c>
    </row>
    <row r="1297" spans="1:18" ht="30" x14ac:dyDescent="0.25">
      <c r="A1297" s="2">
        <v>1295</v>
      </c>
      <c r="B1297" s="2">
        <v>5</v>
      </c>
      <c r="C1297" s="2" t="s">
        <v>1389</v>
      </c>
      <c r="D1297" s="2">
        <v>800</v>
      </c>
      <c r="E1297" s="2" t="s">
        <v>35</v>
      </c>
      <c r="F1297" s="2" t="s">
        <v>1592</v>
      </c>
      <c r="G1297" s="2" t="s">
        <v>3073</v>
      </c>
      <c r="H1297" s="2" t="s">
        <v>1656</v>
      </c>
      <c r="I1297" s="2" t="s">
        <v>1759</v>
      </c>
      <c r="K1297" s="2">
        <v>0</v>
      </c>
      <c r="R1297" s="2" t="s">
        <v>2681</v>
      </c>
    </row>
    <row r="1298" spans="1:18" ht="30" x14ac:dyDescent="0.25">
      <c r="A1298" s="2">
        <v>1296</v>
      </c>
      <c r="B1298" s="2">
        <v>5</v>
      </c>
      <c r="C1298" s="2" t="s">
        <v>1390</v>
      </c>
      <c r="D1298" s="2">
        <v>0.8</v>
      </c>
      <c r="E1298" s="2" t="s">
        <v>35</v>
      </c>
      <c r="F1298" s="2" t="s">
        <v>1603</v>
      </c>
      <c r="G1298" s="2" t="s">
        <v>1914</v>
      </c>
      <c r="H1298" s="2" t="s">
        <v>1660</v>
      </c>
      <c r="I1298" s="2" t="s">
        <v>3075</v>
      </c>
      <c r="K1298" s="2">
        <v>0</v>
      </c>
      <c r="R1298" s="2" t="s">
        <v>74</v>
      </c>
    </row>
    <row r="1299" spans="1:18" ht="30" x14ac:dyDescent="0.25">
      <c r="A1299" s="2">
        <v>1297</v>
      </c>
      <c r="B1299" s="2">
        <v>5</v>
      </c>
      <c r="C1299" s="2" t="s">
        <v>1391</v>
      </c>
      <c r="D1299" s="2">
        <v>20</v>
      </c>
      <c r="E1299" s="2" t="s">
        <v>35</v>
      </c>
      <c r="F1299" s="2" t="s">
        <v>1592</v>
      </c>
      <c r="G1299" s="2" t="s">
        <v>1914</v>
      </c>
      <c r="H1299" s="2" t="s">
        <v>1663</v>
      </c>
      <c r="I1299" s="2" t="s">
        <v>1689</v>
      </c>
      <c r="K1299" s="2">
        <v>0</v>
      </c>
      <c r="R1299" s="2" t="s">
        <v>75</v>
      </c>
    </row>
    <row r="1300" spans="1:18" ht="30" x14ac:dyDescent="0.25">
      <c r="A1300" s="2">
        <v>1298</v>
      </c>
      <c r="B1300" s="2">
        <v>5</v>
      </c>
      <c r="C1300" s="2" t="s">
        <v>1392</v>
      </c>
      <c r="D1300" s="2">
        <v>25</v>
      </c>
      <c r="E1300" s="2" t="s">
        <v>35</v>
      </c>
      <c r="F1300" s="2" t="s">
        <v>1592</v>
      </c>
      <c r="G1300" s="2" t="s">
        <v>1914</v>
      </c>
      <c r="H1300" s="2" t="s">
        <v>1668</v>
      </c>
      <c r="I1300" s="2" t="s">
        <v>1806</v>
      </c>
      <c r="K1300" s="2">
        <v>0</v>
      </c>
      <c r="R1300" s="2" t="s">
        <v>70</v>
      </c>
    </row>
    <row r="1301" spans="1:18" ht="30" x14ac:dyDescent="0.25">
      <c r="A1301" s="2">
        <v>1299</v>
      </c>
      <c r="B1301" s="2">
        <v>5</v>
      </c>
      <c r="C1301" s="2" t="s">
        <v>1393</v>
      </c>
      <c r="D1301" s="2">
        <v>50</v>
      </c>
      <c r="E1301" s="2" t="s">
        <v>35</v>
      </c>
      <c r="F1301" s="2" t="s">
        <v>1592</v>
      </c>
      <c r="G1301" s="2" t="s">
        <v>1914</v>
      </c>
      <c r="H1301" s="2" t="s">
        <v>1670</v>
      </c>
      <c r="I1301" s="2" t="s">
        <v>1801</v>
      </c>
      <c r="K1301" s="2">
        <v>0</v>
      </c>
      <c r="R1301" s="2" t="s">
        <v>70</v>
      </c>
    </row>
    <row r="1302" spans="1:18" ht="30" x14ac:dyDescent="0.25">
      <c r="A1302" s="2">
        <v>1300</v>
      </c>
      <c r="B1302" s="2">
        <v>5</v>
      </c>
      <c r="C1302" s="2" t="s">
        <v>1394</v>
      </c>
      <c r="D1302" s="2">
        <v>10</v>
      </c>
      <c r="E1302" s="2" t="s">
        <v>35</v>
      </c>
      <c r="F1302" s="2" t="s">
        <v>1592</v>
      </c>
      <c r="G1302" s="2" t="s">
        <v>3002</v>
      </c>
      <c r="H1302" s="2" t="s">
        <v>1672</v>
      </c>
      <c r="I1302" s="2" t="s">
        <v>1999</v>
      </c>
      <c r="K1302" s="2">
        <v>0</v>
      </c>
      <c r="R1302" s="2" t="s">
        <v>76</v>
      </c>
    </row>
    <row r="1303" spans="1:18" ht="30" x14ac:dyDescent="0.25">
      <c r="A1303" s="2">
        <v>1301</v>
      </c>
      <c r="B1303" s="2">
        <v>5</v>
      </c>
      <c r="C1303" s="2" t="s">
        <v>1395</v>
      </c>
      <c r="D1303" s="2">
        <v>20</v>
      </c>
      <c r="E1303" s="2" t="s">
        <v>35</v>
      </c>
      <c r="F1303" s="2" t="s">
        <v>1592</v>
      </c>
      <c r="G1303" s="2" t="s">
        <v>3002</v>
      </c>
      <c r="K1303" s="2">
        <v>0</v>
      </c>
      <c r="R1303" s="2" t="s">
        <v>1594</v>
      </c>
    </row>
    <row r="1304" spans="1:18" ht="30" x14ac:dyDescent="0.25">
      <c r="A1304" s="2">
        <v>1302</v>
      </c>
      <c r="B1304" s="2">
        <v>5</v>
      </c>
      <c r="C1304" s="2" t="s">
        <v>1396</v>
      </c>
      <c r="D1304" s="2">
        <v>20</v>
      </c>
      <c r="E1304" s="2" t="s">
        <v>35</v>
      </c>
      <c r="F1304" s="2" t="s">
        <v>1592</v>
      </c>
      <c r="G1304" s="2" t="s">
        <v>3002</v>
      </c>
      <c r="H1304" s="2" t="s">
        <v>1595</v>
      </c>
      <c r="I1304" s="2" t="s">
        <v>2473</v>
      </c>
      <c r="K1304" s="2">
        <v>0</v>
      </c>
      <c r="R1304" s="2" t="s">
        <v>2664</v>
      </c>
    </row>
    <row r="1305" spans="1:18" ht="30" x14ac:dyDescent="0.25">
      <c r="A1305" s="2">
        <v>1303</v>
      </c>
      <c r="B1305" s="2">
        <v>5</v>
      </c>
      <c r="C1305" s="2" t="s">
        <v>1397</v>
      </c>
      <c r="D1305" s="2">
        <v>30</v>
      </c>
      <c r="E1305" s="2" t="s">
        <v>35</v>
      </c>
      <c r="F1305" s="2" t="s">
        <v>1592</v>
      </c>
      <c r="G1305" s="2" t="s">
        <v>3002</v>
      </c>
      <c r="H1305" s="2" t="s">
        <v>1600</v>
      </c>
      <c r="I1305" s="2" t="s">
        <v>1635</v>
      </c>
      <c r="K1305" s="2">
        <v>0</v>
      </c>
      <c r="R1305" s="2" t="s">
        <v>3076</v>
      </c>
    </row>
    <row r="1306" spans="1:18" ht="30" x14ac:dyDescent="0.25">
      <c r="A1306" s="2">
        <v>1304</v>
      </c>
      <c r="B1306" s="2">
        <v>5</v>
      </c>
      <c r="C1306" s="2" t="s">
        <v>1398</v>
      </c>
      <c r="D1306" s="2">
        <v>20</v>
      </c>
      <c r="E1306" s="2" t="s">
        <v>35</v>
      </c>
      <c r="F1306" s="2" t="s">
        <v>1592</v>
      </c>
      <c r="G1306" s="2" t="s">
        <v>1833</v>
      </c>
      <c r="H1306" s="2" t="s">
        <v>1604</v>
      </c>
      <c r="I1306" s="2" t="s">
        <v>2122</v>
      </c>
      <c r="K1306" s="2">
        <v>0</v>
      </c>
      <c r="R1306" s="2" t="s">
        <v>3077</v>
      </c>
    </row>
    <row r="1307" spans="1:18" ht="30" x14ac:dyDescent="0.25">
      <c r="A1307" s="2">
        <v>1305</v>
      </c>
      <c r="B1307" s="2">
        <v>5</v>
      </c>
      <c r="C1307" s="2" t="s">
        <v>1399</v>
      </c>
      <c r="D1307" s="2">
        <v>40</v>
      </c>
      <c r="E1307" s="2" t="s">
        <v>35</v>
      </c>
      <c r="F1307" s="2" t="s">
        <v>1592</v>
      </c>
      <c r="G1307" s="2" t="s">
        <v>1833</v>
      </c>
      <c r="H1307" s="2" t="s">
        <v>1608</v>
      </c>
      <c r="I1307" s="2" t="s">
        <v>1596</v>
      </c>
      <c r="K1307" s="2">
        <v>0</v>
      </c>
      <c r="R1307" s="2" t="s">
        <v>2394</v>
      </c>
    </row>
    <row r="1308" spans="1:18" ht="30" x14ac:dyDescent="0.25">
      <c r="A1308" s="2">
        <v>1306</v>
      </c>
      <c r="B1308" s="2">
        <v>5</v>
      </c>
      <c r="C1308" s="2" t="s">
        <v>1400</v>
      </c>
      <c r="D1308" s="2">
        <v>80</v>
      </c>
      <c r="E1308" s="2" t="s">
        <v>35</v>
      </c>
      <c r="F1308" s="2" t="s">
        <v>1592</v>
      </c>
      <c r="G1308" s="2" t="s">
        <v>1833</v>
      </c>
      <c r="H1308" s="2" t="s">
        <v>1612</v>
      </c>
      <c r="I1308" s="2" t="s">
        <v>3078</v>
      </c>
      <c r="K1308" s="2">
        <v>0</v>
      </c>
      <c r="R1308" s="2" t="s">
        <v>3079</v>
      </c>
    </row>
    <row r="1309" spans="1:18" ht="30" x14ac:dyDescent="0.25">
      <c r="A1309" s="2">
        <v>1307</v>
      </c>
      <c r="B1309" s="2">
        <v>5</v>
      </c>
      <c r="C1309" s="2" t="s">
        <v>1401</v>
      </c>
      <c r="D1309" s="2">
        <v>3.33</v>
      </c>
      <c r="E1309" s="2" t="s">
        <v>35</v>
      </c>
      <c r="F1309" s="2" t="s">
        <v>1598</v>
      </c>
      <c r="G1309" s="2" t="s">
        <v>3080</v>
      </c>
      <c r="H1309" s="2" t="s">
        <v>1615</v>
      </c>
      <c r="I1309" s="2" t="s">
        <v>3081</v>
      </c>
      <c r="K1309" s="2">
        <v>0</v>
      </c>
      <c r="R1309" s="2" t="s">
        <v>1809</v>
      </c>
    </row>
    <row r="1310" spans="1:18" ht="30" x14ac:dyDescent="0.25">
      <c r="A1310" s="2">
        <v>1308</v>
      </c>
      <c r="B1310" s="2">
        <v>5</v>
      </c>
      <c r="C1310" s="2" t="s">
        <v>1402</v>
      </c>
      <c r="D1310" s="2">
        <v>5</v>
      </c>
      <c r="E1310" s="2" t="s">
        <v>35</v>
      </c>
      <c r="F1310" s="2" t="s">
        <v>1598</v>
      </c>
      <c r="G1310" s="2" t="s">
        <v>3080</v>
      </c>
      <c r="H1310" s="2" t="s">
        <v>1619</v>
      </c>
      <c r="I1310" s="2" t="s">
        <v>2551</v>
      </c>
      <c r="K1310" s="2">
        <v>0</v>
      </c>
      <c r="R1310" s="2" t="s">
        <v>2927</v>
      </c>
    </row>
    <row r="1311" spans="1:18" ht="30" x14ac:dyDescent="0.25">
      <c r="A1311" s="2">
        <v>1309</v>
      </c>
      <c r="B1311" s="2">
        <v>5</v>
      </c>
      <c r="C1311" s="2" t="s">
        <v>1403</v>
      </c>
      <c r="D1311" s="2">
        <v>6.67</v>
      </c>
      <c r="E1311" s="2" t="s">
        <v>35</v>
      </c>
      <c r="F1311" s="2" t="s">
        <v>1598</v>
      </c>
      <c r="G1311" s="2" t="s">
        <v>3080</v>
      </c>
      <c r="H1311" s="2" t="s">
        <v>1622</v>
      </c>
      <c r="I1311" s="2" t="s">
        <v>3082</v>
      </c>
      <c r="K1311" s="2">
        <v>0</v>
      </c>
      <c r="R1311" s="2" t="s">
        <v>3083</v>
      </c>
    </row>
    <row r="1312" spans="1:18" ht="30" x14ac:dyDescent="0.25">
      <c r="A1312" s="2">
        <v>1310</v>
      </c>
      <c r="B1312" s="2">
        <v>5</v>
      </c>
      <c r="C1312" s="2" t="s">
        <v>1404</v>
      </c>
      <c r="D1312" s="2">
        <v>10</v>
      </c>
      <c r="E1312" s="2" t="s">
        <v>35</v>
      </c>
      <c r="F1312" s="2" t="s">
        <v>1598</v>
      </c>
      <c r="G1312" s="2" t="s">
        <v>3080</v>
      </c>
      <c r="H1312" s="2" t="s">
        <v>1625</v>
      </c>
      <c r="I1312" s="2" t="s">
        <v>1806</v>
      </c>
      <c r="K1312" s="2">
        <v>0</v>
      </c>
      <c r="R1312" s="2" t="s">
        <v>1828</v>
      </c>
    </row>
    <row r="1313" spans="1:18" ht="30" x14ac:dyDescent="0.25">
      <c r="A1313" s="2">
        <v>1311</v>
      </c>
      <c r="B1313" s="2">
        <v>5</v>
      </c>
      <c r="C1313" s="2" t="s">
        <v>1405</v>
      </c>
      <c r="D1313" s="2">
        <v>4</v>
      </c>
      <c r="E1313" s="2" t="s">
        <v>35</v>
      </c>
      <c r="F1313" s="2" t="s">
        <v>1598</v>
      </c>
      <c r="G1313" s="2" t="s">
        <v>3080</v>
      </c>
      <c r="H1313" s="2" t="s">
        <v>1628</v>
      </c>
      <c r="I1313" s="2" t="s">
        <v>2555</v>
      </c>
      <c r="K1313" s="2">
        <v>0</v>
      </c>
      <c r="R1313" s="2" t="s">
        <v>2952</v>
      </c>
    </row>
    <row r="1314" spans="1:18" ht="30" x14ac:dyDescent="0.25">
      <c r="A1314" s="2">
        <v>1312</v>
      </c>
      <c r="B1314" s="2">
        <v>5</v>
      </c>
      <c r="C1314" s="2" t="s">
        <v>1406</v>
      </c>
      <c r="D1314" s="2">
        <v>5</v>
      </c>
      <c r="E1314" s="2" t="s">
        <v>35</v>
      </c>
      <c r="F1314" s="2" t="s">
        <v>1598</v>
      </c>
      <c r="G1314" s="2" t="s">
        <v>3080</v>
      </c>
      <c r="H1314" s="2" t="s">
        <v>1632</v>
      </c>
      <c r="I1314" s="2" t="s">
        <v>2528</v>
      </c>
      <c r="K1314" s="2">
        <v>0</v>
      </c>
      <c r="R1314" s="2" t="s">
        <v>1713</v>
      </c>
    </row>
    <row r="1315" spans="1:18" ht="30" x14ac:dyDescent="0.25">
      <c r="A1315" s="2">
        <v>1313</v>
      </c>
      <c r="B1315" s="2">
        <v>5</v>
      </c>
      <c r="C1315" s="2" t="s">
        <v>1407</v>
      </c>
      <c r="D1315" s="2">
        <v>6</v>
      </c>
      <c r="E1315" s="2" t="s">
        <v>35</v>
      </c>
      <c r="F1315" s="2" t="s">
        <v>1598</v>
      </c>
      <c r="G1315" s="2" t="s">
        <v>3080</v>
      </c>
      <c r="H1315" s="2" t="s">
        <v>1634</v>
      </c>
      <c r="I1315" s="2" t="s">
        <v>3084</v>
      </c>
      <c r="K1315" s="2">
        <v>0</v>
      </c>
      <c r="R1315" s="2" t="s">
        <v>3085</v>
      </c>
    </row>
    <row r="1316" spans="1:18" ht="30" x14ac:dyDescent="0.25">
      <c r="A1316" s="2">
        <v>1314</v>
      </c>
      <c r="B1316" s="2">
        <v>5</v>
      </c>
      <c r="C1316" s="2" t="s">
        <v>1408</v>
      </c>
      <c r="D1316" s="2">
        <v>10</v>
      </c>
      <c r="E1316" s="2" t="s">
        <v>35</v>
      </c>
      <c r="F1316" s="2" t="s">
        <v>1598</v>
      </c>
      <c r="G1316" s="2" t="s">
        <v>3080</v>
      </c>
      <c r="H1316" s="2" t="s">
        <v>1637</v>
      </c>
      <c r="I1316" s="2" t="s">
        <v>2473</v>
      </c>
      <c r="K1316" s="2">
        <v>0</v>
      </c>
      <c r="R1316" s="2" t="s">
        <v>2879</v>
      </c>
    </row>
    <row r="1317" spans="1:18" ht="30" x14ac:dyDescent="0.25">
      <c r="A1317" s="2">
        <v>1315</v>
      </c>
      <c r="B1317" s="2">
        <v>5</v>
      </c>
      <c r="C1317" s="2" t="s">
        <v>1409</v>
      </c>
      <c r="D1317" s="2">
        <v>12</v>
      </c>
      <c r="E1317" s="2" t="s">
        <v>35</v>
      </c>
      <c r="F1317" s="2" t="s">
        <v>1598</v>
      </c>
      <c r="G1317" s="2" t="s">
        <v>3080</v>
      </c>
      <c r="H1317" s="2" t="s">
        <v>1641</v>
      </c>
      <c r="I1317" s="2" t="s">
        <v>1767</v>
      </c>
      <c r="K1317" s="2">
        <v>0</v>
      </c>
      <c r="R1317" s="2" t="s">
        <v>2120</v>
      </c>
    </row>
    <row r="1318" spans="1:18" ht="30" x14ac:dyDescent="0.25">
      <c r="A1318" s="2">
        <v>1316</v>
      </c>
      <c r="B1318" s="2">
        <v>5</v>
      </c>
      <c r="C1318" s="2" t="s">
        <v>1410</v>
      </c>
      <c r="D1318" s="2">
        <v>24</v>
      </c>
      <c r="E1318" s="2" t="s">
        <v>35</v>
      </c>
      <c r="F1318" s="2" t="s">
        <v>1598</v>
      </c>
      <c r="G1318" s="2" t="s">
        <v>3080</v>
      </c>
      <c r="H1318" s="2" t="s">
        <v>1643</v>
      </c>
      <c r="I1318" s="2" t="s">
        <v>3086</v>
      </c>
      <c r="K1318" s="2">
        <v>0</v>
      </c>
      <c r="R1318" s="2" t="s">
        <v>2301</v>
      </c>
    </row>
    <row r="1319" spans="1:18" ht="30" x14ac:dyDescent="0.25">
      <c r="A1319" s="2">
        <v>1317</v>
      </c>
      <c r="B1319" s="2">
        <v>5</v>
      </c>
      <c r="C1319" s="2" t="s">
        <v>1411</v>
      </c>
      <c r="D1319" s="2">
        <v>250</v>
      </c>
      <c r="E1319" s="2" t="s">
        <v>35</v>
      </c>
      <c r="F1319" s="2" t="s">
        <v>1905</v>
      </c>
      <c r="G1319" s="2" t="s">
        <v>1904</v>
      </c>
      <c r="H1319" s="2" t="s">
        <v>1646</v>
      </c>
      <c r="I1319" s="2" t="s">
        <v>2794</v>
      </c>
      <c r="K1319" s="2">
        <v>0</v>
      </c>
      <c r="R1319" s="2" t="s">
        <v>2775</v>
      </c>
    </row>
    <row r="1320" spans="1:18" ht="30" x14ac:dyDescent="0.25">
      <c r="A1320" s="2">
        <v>1318</v>
      </c>
      <c r="B1320" s="2">
        <v>5</v>
      </c>
      <c r="C1320" s="2" t="s">
        <v>1412</v>
      </c>
      <c r="D1320" s="2">
        <v>625</v>
      </c>
      <c r="E1320" s="2" t="s">
        <v>35</v>
      </c>
      <c r="F1320" s="2" t="s">
        <v>1905</v>
      </c>
      <c r="G1320" s="2" t="s">
        <v>1904</v>
      </c>
      <c r="H1320" s="2" t="s">
        <v>1649</v>
      </c>
      <c r="I1320" s="2" t="s">
        <v>3087</v>
      </c>
      <c r="K1320" s="2">
        <v>0</v>
      </c>
      <c r="R1320" s="2" t="s">
        <v>2166</v>
      </c>
    </row>
    <row r="1321" spans="1:18" x14ac:dyDescent="0.25">
      <c r="A1321" s="2">
        <v>1319</v>
      </c>
      <c r="B1321" s="2">
        <v>5</v>
      </c>
      <c r="C1321" s="2" t="s">
        <v>1413</v>
      </c>
      <c r="D1321" s="2">
        <v>40</v>
      </c>
      <c r="E1321" s="2" t="s">
        <v>35</v>
      </c>
      <c r="F1321" s="2" t="s">
        <v>1592</v>
      </c>
      <c r="G1321" s="2" t="s">
        <v>3088</v>
      </c>
      <c r="H1321" s="2" t="s">
        <v>1653</v>
      </c>
      <c r="I1321" s="2" t="s">
        <v>1682</v>
      </c>
      <c r="K1321" s="2">
        <v>0</v>
      </c>
      <c r="R1321" s="2" t="s">
        <v>2397</v>
      </c>
    </row>
    <row r="1322" spans="1:18" x14ac:dyDescent="0.25">
      <c r="A1322" s="2">
        <v>1320</v>
      </c>
      <c r="B1322" s="2">
        <v>5</v>
      </c>
      <c r="C1322" s="2" t="s">
        <v>1414</v>
      </c>
      <c r="D1322" s="2">
        <v>40</v>
      </c>
      <c r="E1322" s="2" t="s">
        <v>35</v>
      </c>
      <c r="F1322" s="2" t="s">
        <v>1592</v>
      </c>
      <c r="G1322" s="2" t="s">
        <v>3088</v>
      </c>
      <c r="H1322" s="2" t="s">
        <v>1656</v>
      </c>
      <c r="I1322" s="2" t="s">
        <v>1633</v>
      </c>
      <c r="K1322" s="2">
        <v>0</v>
      </c>
      <c r="R1322" s="2" t="s">
        <v>3089</v>
      </c>
    </row>
    <row r="1323" spans="1:18" x14ac:dyDescent="0.25">
      <c r="A1323" s="2">
        <v>1321</v>
      </c>
      <c r="B1323" s="2">
        <v>5</v>
      </c>
      <c r="C1323" s="2" t="s">
        <v>1415</v>
      </c>
      <c r="D1323" s="2">
        <v>1</v>
      </c>
      <c r="E1323" s="2" t="s">
        <v>35</v>
      </c>
      <c r="F1323" s="2" t="s">
        <v>1592</v>
      </c>
      <c r="G1323" s="2" t="s">
        <v>2586</v>
      </c>
      <c r="H1323" s="2" t="s">
        <v>1660</v>
      </c>
      <c r="I1323" s="2" t="s">
        <v>2125</v>
      </c>
      <c r="K1323" s="2">
        <v>0</v>
      </c>
      <c r="R1323" s="2" t="s">
        <v>72</v>
      </c>
    </row>
    <row r="1324" spans="1:18" ht="30" x14ac:dyDescent="0.25">
      <c r="A1324" s="2">
        <v>1322</v>
      </c>
      <c r="B1324" s="2">
        <v>5</v>
      </c>
      <c r="C1324" s="2" t="s">
        <v>1416</v>
      </c>
      <c r="D1324" s="2">
        <v>25</v>
      </c>
      <c r="E1324" s="2" t="s">
        <v>35</v>
      </c>
      <c r="F1324" s="2" t="s">
        <v>1592</v>
      </c>
      <c r="G1324" s="2" t="s">
        <v>2586</v>
      </c>
      <c r="H1324" s="2" t="s">
        <v>1663</v>
      </c>
      <c r="I1324" s="2" t="s">
        <v>2062</v>
      </c>
      <c r="K1324" s="2">
        <v>0</v>
      </c>
      <c r="R1324" s="2" t="s">
        <v>1804</v>
      </c>
    </row>
    <row r="1325" spans="1:18" ht="30" x14ac:dyDescent="0.25">
      <c r="A1325" s="2">
        <v>1323</v>
      </c>
      <c r="B1325" s="2">
        <v>5</v>
      </c>
      <c r="C1325" s="2" t="s">
        <v>1417</v>
      </c>
      <c r="D1325" s="2">
        <v>50</v>
      </c>
      <c r="E1325" s="2" t="s">
        <v>35</v>
      </c>
      <c r="F1325" s="2" t="s">
        <v>1592</v>
      </c>
      <c r="G1325" s="2" t="s">
        <v>2586</v>
      </c>
      <c r="H1325" s="2" t="s">
        <v>1668</v>
      </c>
      <c r="I1325" s="2" t="s">
        <v>1808</v>
      </c>
      <c r="K1325" s="2">
        <v>0</v>
      </c>
      <c r="R1325" s="2" t="s">
        <v>70</v>
      </c>
    </row>
    <row r="1326" spans="1:18" ht="30" x14ac:dyDescent="0.25">
      <c r="A1326" s="2">
        <v>1324</v>
      </c>
      <c r="B1326" s="2">
        <v>5</v>
      </c>
      <c r="C1326" s="2" t="s">
        <v>1418</v>
      </c>
      <c r="D1326" s="2">
        <v>50</v>
      </c>
      <c r="E1326" s="2" t="s">
        <v>35</v>
      </c>
      <c r="F1326" s="2" t="s">
        <v>1592</v>
      </c>
      <c r="G1326" s="2" t="s">
        <v>2586</v>
      </c>
      <c r="H1326" s="2" t="s">
        <v>1670</v>
      </c>
      <c r="I1326" s="2" t="s">
        <v>1806</v>
      </c>
      <c r="K1326" s="2">
        <v>0</v>
      </c>
      <c r="R1326" s="2" t="s">
        <v>74</v>
      </c>
    </row>
    <row r="1327" spans="1:18" ht="30" x14ac:dyDescent="0.25">
      <c r="A1327" s="2">
        <v>1325</v>
      </c>
      <c r="B1327" s="2">
        <v>5</v>
      </c>
      <c r="C1327" s="2" t="s">
        <v>1419</v>
      </c>
      <c r="D1327" s="2">
        <v>30</v>
      </c>
      <c r="E1327" s="2" t="s">
        <v>35</v>
      </c>
      <c r="F1327" s="2" t="s">
        <v>1592</v>
      </c>
      <c r="G1327" s="2" t="s">
        <v>1593</v>
      </c>
      <c r="H1327" s="2" t="s">
        <v>1672</v>
      </c>
      <c r="I1327" s="2" t="s">
        <v>1808</v>
      </c>
      <c r="K1327" s="2">
        <v>0</v>
      </c>
      <c r="R1327" s="2" t="s">
        <v>1903</v>
      </c>
    </row>
    <row r="1328" spans="1:18" x14ac:dyDescent="0.25">
      <c r="A1328" s="2">
        <v>1326</v>
      </c>
      <c r="B1328" s="2">
        <v>5</v>
      </c>
      <c r="C1328" s="2" t="s">
        <v>1420</v>
      </c>
      <c r="D1328" s="2">
        <v>40</v>
      </c>
      <c r="E1328" s="2" t="s">
        <v>35</v>
      </c>
      <c r="F1328" s="2" t="s">
        <v>1592</v>
      </c>
      <c r="G1328" s="2" t="s">
        <v>1593</v>
      </c>
      <c r="K1328" s="2">
        <v>0</v>
      </c>
      <c r="R1328" s="2" t="s">
        <v>1594</v>
      </c>
    </row>
    <row r="1329" spans="1:18" x14ac:dyDescent="0.25">
      <c r="A1329" s="2">
        <v>1327</v>
      </c>
      <c r="B1329" s="2">
        <v>5</v>
      </c>
      <c r="C1329" s="2" t="s">
        <v>1421</v>
      </c>
      <c r="D1329" s="2">
        <v>1</v>
      </c>
      <c r="E1329" s="2" t="s">
        <v>35</v>
      </c>
      <c r="F1329" s="2" t="s">
        <v>1592</v>
      </c>
      <c r="G1329" s="2" t="s">
        <v>1593</v>
      </c>
      <c r="H1329" s="2" t="s">
        <v>1595</v>
      </c>
      <c r="I1329" s="2" t="s">
        <v>1716</v>
      </c>
      <c r="K1329" s="2">
        <v>0</v>
      </c>
      <c r="R1329" s="2" t="s">
        <v>70</v>
      </c>
    </row>
    <row r="1330" spans="1:18" ht="45" x14ac:dyDescent="0.25">
      <c r="A1330" s="2">
        <v>1328</v>
      </c>
      <c r="B1330" s="2">
        <v>5</v>
      </c>
      <c r="C1330" s="2" t="s">
        <v>1422</v>
      </c>
      <c r="D1330" s="2">
        <v>250000</v>
      </c>
      <c r="E1330" s="2" t="s">
        <v>77</v>
      </c>
      <c r="F1330" s="2" t="s">
        <v>1603</v>
      </c>
      <c r="G1330" s="2" t="s">
        <v>1720</v>
      </c>
      <c r="H1330" s="2" t="s">
        <v>1600</v>
      </c>
      <c r="I1330" s="2" t="s">
        <v>3090</v>
      </c>
      <c r="K1330" s="2">
        <v>0</v>
      </c>
      <c r="R1330" s="2" t="s">
        <v>3091</v>
      </c>
    </row>
    <row r="1331" spans="1:18" ht="30" x14ac:dyDescent="0.25">
      <c r="A1331" s="2">
        <v>1329</v>
      </c>
      <c r="B1331" s="2">
        <v>5</v>
      </c>
      <c r="C1331" s="2" t="s">
        <v>1423</v>
      </c>
      <c r="D1331" s="2">
        <v>1</v>
      </c>
      <c r="E1331" s="2" t="s">
        <v>1706</v>
      </c>
      <c r="F1331" s="2" t="s">
        <v>1592</v>
      </c>
      <c r="G1331" s="2" t="s">
        <v>3092</v>
      </c>
      <c r="H1331" s="2" t="s">
        <v>1604</v>
      </c>
      <c r="I1331" s="2" t="s">
        <v>1708</v>
      </c>
      <c r="K1331" s="2">
        <v>0</v>
      </c>
      <c r="R1331" s="2" t="s">
        <v>2793</v>
      </c>
    </row>
    <row r="1332" spans="1:18" ht="30" x14ac:dyDescent="0.25">
      <c r="A1332" s="2">
        <v>1330</v>
      </c>
      <c r="B1332" s="2">
        <v>5</v>
      </c>
      <c r="C1332" s="2" t="s">
        <v>1424</v>
      </c>
      <c r="D1332" s="2">
        <v>1</v>
      </c>
      <c r="E1332" s="2" t="s">
        <v>1706</v>
      </c>
      <c r="F1332" s="2" t="s">
        <v>1592</v>
      </c>
      <c r="G1332" s="2" t="s">
        <v>3092</v>
      </c>
      <c r="H1332" s="2" t="s">
        <v>1608</v>
      </c>
      <c r="I1332" s="2" t="s">
        <v>3093</v>
      </c>
      <c r="K1332" s="2">
        <v>0</v>
      </c>
      <c r="R1332" s="2" t="s">
        <v>3094</v>
      </c>
    </row>
    <row r="1333" spans="1:18" ht="30" x14ac:dyDescent="0.25">
      <c r="A1333" s="2">
        <v>1331</v>
      </c>
      <c r="B1333" s="2">
        <v>5</v>
      </c>
      <c r="C1333" s="2" t="s">
        <v>1425</v>
      </c>
      <c r="D1333" s="2">
        <v>5</v>
      </c>
      <c r="E1333" s="2" t="s">
        <v>1674</v>
      </c>
      <c r="F1333" s="2" t="s">
        <v>1603</v>
      </c>
      <c r="G1333" s="2" t="s">
        <v>3039</v>
      </c>
      <c r="H1333" s="2" t="s">
        <v>1612</v>
      </c>
      <c r="I1333" s="2" t="s">
        <v>3095</v>
      </c>
      <c r="K1333" s="2">
        <v>0</v>
      </c>
      <c r="R1333" s="2" t="s">
        <v>3096</v>
      </c>
    </row>
    <row r="1334" spans="1:18" ht="30" x14ac:dyDescent="0.25">
      <c r="A1334" s="2">
        <v>1332</v>
      </c>
      <c r="B1334" s="2">
        <v>5</v>
      </c>
      <c r="C1334" s="2" t="s">
        <v>1426</v>
      </c>
      <c r="D1334" s="2">
        <v>50</v>
      </c>
      <c r="E1334" s="2" t="s">
        <v>1674</v>
      </c>
      <c r="F1334" s="2" t="s">
        <v>1603</v>
      </c>
      <c r="G1334" s="2" t="s">
        <v>3039</v>
      </c>
      <c r="H1334" s="2" t="s">
        <v>1615</v>
      </c>
      <c r="I1334" s="2" t="s">
        <v>2488</v>
      </c>
      <c r="K1334" s="2">
        <v>0</v>
      </c>
      <c r="R1334" s="2" t="s">
        <v>3097</v>
      </c>
    </row>
    <row r="1335" spans="1:18" ht="45" x14ac:dyDescent="0.25">
      <c r="A1335" s="2">
        <v>1333</v>
      </c>
      <c r="B1335" s="2">
        <v>5</v>
      </c>
      <c r="C1335" s="2" t="s">
        <v>1427</v>
      </c>
      <c r="D1335" s="2">
        <v>100</v>
      </c>
      <c r="E1335" s="2" t="s">
        <v>35</v>
      </c>
      <c r="F1335" s="2" t="s">
        <v>1603</v>
      </c>
      <c r="G1335" s="2" t="s">
        <v>3098</v>
      </c>
      <c r="H1335" s="2" t="s">
        <v>1619</v>
      </c>
      <c r="I1335" s="2" t="s">
        <v>2564</v>
      </c>
      <c r="K1335" s="2">
        <v>0</v>
      </c>
      <c r="R1335" s="2" t="s">
        <v>3099</v>
      </c>
    </row>
    <row r="1336" spans="1:18" ht="30" x14ac:dyDescent="0.25">
      <c r="A1336" s="2">
        <v>1334</v>
      </c>
      <c r="B1336" s="2">
        <v>5</v>
      </c>
      <c r="C1336" s="2" t="s">
        <v>1428</v>
      </c>
      <c r="D1336" s="2">
        <v>10</v>
      </c>
      <c r="E1336" s="2" t="s">
        <v>35</v>
      </c>
      <c r="F1336" s="2" t="s">
        <v>1658</v>
      </c>
      <c r="G1336" s="2" t="s">
        <v>2821</v>
      </c>
      <c r="H1336" s="2" t="s">
        <v>1622</v>
      </c>
      <c r="I1336" s="2" t="s">
        <v>1689</v>
      </c>
      <c r="K1336" s="2">
        <v>0</v>
      </c>
      <c r="R1336" s="2" t="s">
        <v>2108</v>
      </c>
    </row>
    <row r="1337" spans="1:18" ht="45" x14ac:dyDescent="0.25">
      <c r="A1337" s="2">
        <v>1335</v>
      </c>
      <c r="B1337" s="2">
        <v>5</v>
      </c>
      <c r="C1337" s="2" t="s">
        <v>1429</v>
      </c>
      <c r="D1337" s="2">
        <v>500</v>
      </c>
      <c r="E1337" s="2" t="s">
        <v>35</v>
      </c>
      <c r="F1337" s="2" t="s">
        <v>1592</v>
      </c>
      <c r="G1337" s="2" t="s">
        <v>1599</v>
      </c>
      <c r="H1337" s="2" t="s">
        <v>1625</v>
      </c>
      <c r="I1337" s="2" t="s">
        <v>2857</v>
      </c>
      <c r="K1337" s="2">
        <v>0</v>
      </c>
      <c r="R1337" s="2" t="s">
        <v>3100</v>
      </c>
    </row>
    <row r="1338" spans="1:18" ht="30" x14ac:dyDescent="0.25">
      <c r="A1338" s="2">
        <v>1336</v>
      </c>
      <c r="B1338" s="2">
        <v>5</v>
      </c>
      <c r="C1338" s="2" t="s">
        <v>1430</v>
      </c>
      <c r="D1338" s="2">
        <v>100</v>
      </c>
      <c r="E1338" s="2" t="s">
        <v>35</v>
      </c>
      <c r="F1338" s="2" t="s">
        <v>1592</v>
      </c>
      <c r="G1338" s="2" t="s">
        <v>1599</v>
      </c>
      <c r="H1338" s="2" t="s">
        <v>1628</v>
      </c>
      <c r="I1338" s="2" t="s">
        <v>1816</v>
      </c>
      <c r="K1338" s="2">
        <v>0</v>
      </c>
      <c r="R1338" s="2" t="s">
        <v>2441</v>
      </c>
    </row>
    <row r="1339" spans="1:18" ht="45" x14ac:dyDescent="0.25">
      <c r="A1339" s="2">
        <v>1337</v>
      </c>
      <c r="B1339" s="2">
        <v>5</v>
      </c>
      <c r="C1339" s="2" t="s">
        <v>1431</v>
      </c>
      <c r="D1339" s="2">
        <v>50</v>
      </c>
      <c r="E1339" s="2" t="s">
        <v>35</v>
      </c>
      <c r="F1339" s="2" t="s">
        <v>1592</v>
      </c>
      <c r="G1339" s="2" t="s">
        <v>3101</v>
      </c>
      <c r="H1339" s="2" t="s">
        <v>1632</v>
      </c>
      <c r="I1339" s="2" t="s">
        <v>2020</v>
      </c>
      <c r="K1339" s="2">
        <v>0</v>
      </c>
      <c r="R1339" s="2" t="s">
        <v>3102</v>
      </c>
    </row>
    <row r="1340" spans="1:18" ht="45" x14ac:dyDescent="0.25">
      <c r="A1340" s="2">
        <v>1338</v>
      </c>
      <c r="B1340" s="2">
        <v>5</v>
      </c>
      <c r="C1340" s="2" t="s">
        <v>1432</v>
      </c>
      <c r="D1340" s="2">
        <v>100</v>
      </c>
      <c r="E1340" s="2" t="s">
        <v>35</v>
      </c>
      <c r="F1340" s="2" t="s">
        <v>1592</v>
      </c>
      <c r="G1340" s="2" t="s">
        <v>3101</v>
      </c>
      <c r="H1340" s="2" t="s">
        <v>1634</v>
      </c>
      <c r="I1340" s="2" t="s">
        <v>1623</v>
      </c>
      <c r="K1340" s="2">
        <v>0</v>
      </c>
      <c r="R1340" s="2" t="s">
        <v>3029</v>
      </c>
    </row>
    <row r="1341" spans="1:18" ht="45" x14ac:dyDescent="0.25">
      <c r="A1341" s="2">
        <v>1339</v>
      </c>
      <c r="B1341" s="2">
        <v>5</v>
      </c>
      <c r="C1341" s="2" t="s">
        <v>1433</v>
      </c>
      <c r="D1341" s="2">
        <v>12</v>
      </c>
      <c r="E1341" s="2" t="s">
        <v>35</v>
      </c>
      <c r="F1341" s="2" t="s">
        <v>1598</v>
      </c>
      <c r="G1341" s="2" t="s">
        <v>3101</v>
      </c>
      <c r="H1341" s="2" t="s">
        <v>1637</v>
      </c>
      <c r="I1341" s="2" t="s">
        <v>3103</v>
      </c>
      <c r="K1341" s="2">
        <v>0</v>
      </c>
      <c r="R1341" s="2" t="s">
        <v>3104</v>
      </c>
    </row>
    <row r="1342" spans="1:18" ht="45" x14ac:dyDescent="0.25">
      <c r="A1342" s="2">
        <v>1340</v>
      </c>
      <c r="B1342" s="2">
        <v>5</v>
      </c>
      <c r="C1342" s="2" t="s">
        <v>1434</v>
      </c>
      <c r="D1342" s="2">
        <v>10</v>
      </c>
      <c r="E1342" s="2" t="s">
        <v>35</v>
      </c>
      <c r="F1342" s="2" t="s">
        <v>1855</v>
      </c>
      <c r="G1342" s="2" t="s">
        <v>3101</v>
      </c>
      <c r="H1342" s="2" t="s">
        <v>1641</v>
      </c>
      <c r="I1342" s="2" t="s">
        <v>1806</v>
      </c>
      <c r="K1342" s="2">
        <v>0</v>
      </c>
      <c r="R1342" s="2" t="s">
        <v>1955</v>
      </c>
    </row>
    <row r="1343" spans="1:18" ht="45" x14ac:dyDescent="0.25">
      <c r="A1343" s="2">
        <v>1341</v>
      </c>
      <c r="B1343" s="2">
        <v>5</v>
      </c>
      <c r="C1343" s="2" t="s">
        <v>1435</v>
      </c>
      <c r="D1343" s="2">
        <v>20</v>
      </c>
      <c r="E1343" s="2" t="s">
        <v>35</v>
      </c>
      <c r="F1343" s="2" t="s">
        <v>1855</v>
      </c>
      <c r="G1343" s="2" t="s">
        <v>3101</v>
      </c>
      <c r="H1343" s="2" t="s">
        <v>1643</v>
      </c>
      <c r="I1343" s="2" t="s">
        <v>2218</v>
      </c>
      <c r="K1343" s="2">
        <v>0</v>
      </c>
      <c r="R1343" s="2" t="s">
        <v>2219</v>
      </c>
    </row>
    <row r="1344" spans="1:18" ht="30" x14ac:dyDescent="0.25">
      <c r="A1344" s="2">
        <v>1342</v>
      </c>
      <c r="B1344" s="2">
        <v>5</v>
      </c>
      <c r="C1344" s="2" t="s">
        <v>1436</v>
      </c>
      <c r="D1344" s="2">
        <v>50</v>
      </c>
      <c r="E1344" s="2" t="s">
        <v>35</v>
      </c>
      <c r="F1344" s="2" t="s">
        <v>1666</v>
      </c>
      <c r="G1344" s="2" t="s">
        <v>1841</v>
      </c>
      <c r="H1344" s="2" t="s">
        <v>1646</v>
      </c>
      <c r="I1344" s="2" t="s">
        <v>2102</v>
      </c>
      <c r="K1344" s="2">
        <v>0</v>
      </c>
      <c r="R1344" s="2" t="s">
        <v>2302</v>
      </c>
    </row>
    <row r="1345" spans="1:18" ht="30" x14ac:dyDescent="0.25">
      <c r="A1345" s="2">
        <v>1343</v>
      </c>
      <c r="B1345" s="2">
        <v>5</v>
      </c>
      <c r="C1345" s="2" t="s">
        <v>1437</v>
      </c>
      <c r="D1345" s="2">
        <v>0.5</v>
      </c>
      <c r="E1345" s="2" t="s">
        <v>35</v>
      </c>
      <c r="F1345" s="2" t="s">
        <v>1592</v>
      </c>
      <c r="G1345" s="2" t="s">
        <v>3105</v>
      </c>
      <c r="H1345" s="2" t="s">
        <v>1649</v>
      </c>
      <c r="I1345" s="2" t="s">
        <v>1669</v>
      </c>
      <c r="K1345" s="2">
        <v>0</v>
      </c>
      <c r="R1345" s="2" t="s">
        <v>1903</v>
      </c>
    </row>
    <row r="1346" spans="1:18" ht="30" x14ac:dyDescent="0.25">
      <c r="A1346" s="2">
        <v>1344</v>
      </c>
      <c r="B1346" s="2">
        <v>5</v>
      </c>
      <c r="C1346" s="2" t="s">
        <v>1438</v>
      </c>
      <c r="D1346" s="2">
        <v>1</v>
      </c>
      <c r="E1346" s="2" t="s">
        <v>35</v>
      </c>
      <c r="F1346" s="2" t="s">
        <v>1592</v>
      </c>
      <c r="G1346" s="2" t="s">
        <v>3105</v>
      </c>
      <c r="H1346" s="2" t="s">
        <v>1653</v>
      </c>
      <c r="I1346" s="2" t="s">
        <v>1671</v>
      </c>
      <c r="K1346" s="2">
        <v>0</v>
      </c>
      <c r="R1346" s="2" t="s">
        <v>70</v>
      </c>
    </row>
    <row r="1347" spans="1:18" ht="30" x14ac:dyDescent="0.25">
      <c r="A1347" s="2">
        <v>1345</v>
      </c>
      <c r="B1347" s="2">
        <v>5</v>
      </c>
      <c r="C1347" s="2" t="s">
        <v>1437</v>
      </c>
      <c r="D1347" s="2">
        <v>5</v>
      </c>
      <c r="E1347" s="2" t="s">
        <v>35</v>
      </c>
      <c r="F1347" s="2" t="s">
        <v>1592</v>
      </c>
      <c r="G1347" s="2" t="s">
        <v>3105</v>
      </c>
      <c r="H1347" s="2" t="s">
        <v>1656</v>
      </c>
      <c r="I1347" s="2" t="s">
        <v>1749</v>
      </c>
      <c r="K1347" s="2">
        <v>0</v>
      </c>
      <c r="R1347" s="2" t="s">
        <v>1817</v>
      </c>
    </row>
    <row r="1348" spans="1:18" ht="45" x14ac:dyDescent="0.25">
      <c r="A1348" s="2">
        <v>1346</v>
      </c>
      <c r="B1348" s="2">
        <v>5</v>
      </c>
      <c r="C1348" s="2" t="s">
        <v>1439</v>
      </c>
      <c r="D1348" s="2">
        <v>0.5</v>
      </c>
      <c r="E1348" s="2" t="s">
        <v>35</v>
      </c>
      <c r="F1348" s="2" t="s">
        <v>1592</v>
      </c>
      <c r="G1348" s="2" t="s">
        <v>3105</v>
      </c>
      <c r="H1348" s="2" t="s">
        <v>1660</v>
      </c>
      <c r="I1348" s="2" t="s">
        <v>2016</v>
      </c>
      <c r="K1348" s="2">
        <v>0</v>
      </c>
      <c r="R1348" s="2" t="s">
        <v>75</v>
      </c>
    </row>
    <row r="1349" spans="1:18" ht="45" x14ac:dyDescent="0.25">
      <c r="A1349" s="2">
        <v>1347</v>
      </c>
      <c r="B1349" s="2">
        <v>5</v>
      </c>
      <c r="C1349" s="2" t="s">
        <v>1440</v>
      </c>
      <c r="D1349" s="2">
        <v>1</v>
      </c>
      <c r="E1349" s="2" t="s">
        <v>35</v>
      </c>
      <c r="F1349" s="2" t="s">
        <v>1592</v>
      </c>
      <c r="G1349" s="2" t="s">
        <v>3105</v>
      </c>
      <c r="H1349" s="2" t="s">
        <v>1663</v>
      </c>
      <c r="I1349" s="2" t="s">
        <v>1797</v>
      </c>
      <c r="K1349" s="2">
        <v>0</v>
      </c>
      <c r="R1349" s="2" t="s">
        <v>91</v>
      </c>
    </row>
    <row r="1350" spans="1:18" ht="45" x14ac:dyDescent="0.25">
      <c r="A1350" s="2">
        <v>1348</v>
      </c>
      <c r="B1350" s="2">
        <v>5</v>
      </c>
      <c r="C1350" s="2" t="s">
        <v>1441</v>
      </c>
      <c r="D1350" s="2">
        <v>3</v>
      </c>
      <c r="E1350" s="2" t="s">
        <v>35</v>
      </c>
      <c r="F1350" s="2" t="s">
        <v>1592</v>
      </c>
      <c r="G1350" s="2" t="s">
        <v>3105</v>
      </c>
      <c r="H1350" s="2" t="s">
        <v>1668</v>
      </c>
      <c r="I1350" s="2" t="s">
        <v>2555</v>
      </c>
      <c r="K1350" s="2">
        <v>0</v>
      </c>
      <c r="R1350" s="2" t="s">
        <v>2594</v>
      </c>
    </row>
    <row r="1351" spans="1:18" ht="45" x14ac:dyDescent="0.25">
      <c r="A1351" s="2">
        <v>1349</v>
      </c>
      <c r="B1351" s="2">
        <v>5</v>
      </c>
      <c r="C1351" s="2" t="s">
        <v>1439</v>
      </c>
      <c r="D1351" s="2">
        <v>5</v>
      </c>
      <c r="E1351" s="2" t="s">
        <v>35</v>
      </c>
      <c r="F1351" s="2" t="s">
        <v>1592</v>
      </c>
      <c r="G1351" s="2" t="s">
        <v>3105</v>
      </c>
      <c r="H1351" s="2" t="s">
        <v>1670</v>
      </c>
      <c r="I1351" s="2" t="s">
        <v>2809</v>
      </c>
      <c r="K1351" s="2">
        <v>0</v>
      </c>
      <c r="R1351" s="2" t="s">
        <v>1903</v>
      </c>
    </row>
    <row r="1352" spans="1:18" ht="45" x14ac:dyDescent="0.25">
      <c r="A1352" s="2">
        <v>1350</v>
      </c>
      <c r="B1352" s="2">
        <v>5</v>
      </c>
      <c r="C1352" s="2" t="s">
        <v>1442</v>
      </c>
      <c r="D1352" s="2">
        <v>5</v>
      </c>
      <c r="E1352" s="2" t="s">
        <v>35</v>
      </c>
      <c r="F1352" s="2" t="s">
        <v>1603</v>
      </c>
      <c r="G1352" s="2" t="s">
        <v>3105</v>
      </c>
      <c r="H1352" s="2" t="s">
        <v>1672</v>
      </c>
      <c r="I1352" s="2" t="s">
        <v>1808</v>
      </c>
      <c r="K1352" s="2">
        <v>0</v>
      </c>
      <c r="R1352" s="2" t="s">
        <v>1903</v>
      </c>
    </row>
    <row r="1353" spans="1:18" ht="30" x14ac:dyDescent="0.25">
      <c r="A1353" s="2">
        <v>1351</v>
      </c>
      <c r="B1353" s="2">
        <v>5</v>
      </c>
      <c r="C1353" s="2" t="s">
        <v>1443</v>
      </c>
      <c r="D1353" s="2">
        <v>0.2</v>
      </c>
      <c r="E1353" s="2" t="s">
        <v>35</v>
      </c>
      <c r="F1353" s="2" t="s">
        <v>1592</v>
      </c>
      <c r="G1353" s="2" t="s">
        <v>3105</v>
      </c>
      <c r="K1353" s="2">
        <v>0</v>
      </c>
      <c r="R1353" s="2" t="s">
        <v>1594</v>
      </c>
    </row>
    <row r="1354" spans="1:18" ht="30" x14ac:dyDescent="0.25">
      <c r="A1354" s="2">
        <v>1352</v>
      </c>
      <c r="B1354" s="2">
        <v>5</v>
      </c>
      <c r="C1354" s="2" t="s">
        <v>1444</v>
      </c>
      <c r="D1354" s="2">
        <v>200</v>
      </c>
      <c r="E1354" s="2" t="s">
        <v>35</v>
      </c>
      <c r="F1354" s="2" t="s">
        <v>1666</v>
      </c>
      <c r="G1354" s="2" t="s">
        <v>1746</v>
      </c>
      <c r="H1354" s="2" t="s">
        <v>1595</v>
      </c>
      <c r="I1354" s="2" t="s">
        <v>1827</v>
      </c>
      <c r="K1354" s="2">
        <v>0</v>
      </c>
      <c r="R1354" s="2" t="s">
        <v>2357</v>
      </c>
    </row>
    <row r="1355" spans="1:18" ht="30" x14ac:dyDescent="0.25">
      <c r="A1355" s="2">
        <v>1353</v>
      </c>
      <c r="B1355" s="2">
        <v>5</v>
      </c>
      <c r="C1355" s="2" t="s">
        <v>1445</v>
      </c>
      <c r="D1355" s="2">
        <v>400</v>
      </c>
      <c r="E1355" s="2" t="s">
        <v>35</v>
      </c>
      <c r="F1355" s="2" t="s">
        <v>1666</v>
      </c>
      <c r="G1355" s="2" t="s">
        <v>1746</v>
      </c>
      <c r="H1355" s="2" t="s">
        <v>1600</v>
      </c>
      <c r="I1355" s="2" t="s">
        <v>1633</v>
      </c>
      <c r="K1355" s="2">
        <v>0</v>
      </c>
      <c r="R1355" s="2" t="s">
        <v>2730</v>
      </c>
    </row>
    <row r="1356" spans="1:18" ht="30" x14ac:dyDescent="0.25">
      <c r="A1356" s="2">
        <v>1354</v>
      </c>
      <c r="B1356" s="2">
        <v>5</v>
      </c>
      <c r="C1356" s="2" t="s">
        <v>1446</v>
      </c>
      <c r="D1356" s="2">
        <v>10</v>
      </c>
      <c r="E1356" s="2" t="s">
        <v>35</v>
      </c>
      <c r="F1356" s="2" t="s">
        <v>1592</v>
      </c>
      <c r="G1356" s="2" t="s">
        <v>3106</v>
      </c>
      <c r="H1356" s="2" t="s">
        <v>1604</v>
      </c>
      <c r="I1356" s="2" t="s">
        <v>1704</v>
      </c>
      <c r="K1356" s="2">
        <v>0</v>
      </c>
      <c r="R1356" s="2" t="s">
        <v>1906</v>
      </c>
    </row>
    <row r="1357" spans="1:18" ht="30" x14ac:dyDescent="0.25">
      <c r="A1357" s="2">
        <v>1355</v>
      </c>
      <c r="B1357" s="2">
        <v>5</v>
      </c>
      <c r="C1357" s="2" t="s">
        <v>1447</v>
      </c>
      <c r="D1357" s="2">
        <v>20</v>
      </c>
      <c r="E1357" s="2" t="s">
        <v>35</v>
      </c>
      <c r="F1357" s="2" t="s">
        <v>1592</v>
      </c>
      <c r="G1357" s="2" t="s">
        <v>3106</v>
      </c>
      <c r="H1357" s="2" t="s">
        <v>1608</v>
      </c>
      <c r="I1357" s="2" t="s">
        <v>1999</v>
      </c>
      <c r="K1357" s="2">
        <v>0</v>
      </c>
      <c r="R1357" s="2" t="s">
        <v>1821</v>
      </c>
    </row>
    <row r="1358" spans="1:18" ht="30" x14ac:dyDescent="0.25">
      <c r="A1358" s="2">
        <v>1356</v>
      </c>
      <c r="B1358" s="2">
        <v>5</v>
      </c>
      <c r="C1358" s="2" t="s">
        <v>1448</v>
      </c>
      <c r="D1358" s="2">
        <v>10</v>
      </c>
      <c r="E1358" s="2" t="s">
        <v>35</v>
      </c>
      <c r="F1358" s="2" t="s">
        <v>1592</v>
      </c>
      <c r="G1358" s="2" t="s">
        <v>3106</v>
      </c>
      <c r="H1358" s="2" t="s">
        <v>1612</v>
      </c>
      <c r="I1358" s="2" t="s">
        <v>1873</v>
      </c>
      <c r="K1358" s="2">
        <v>0</v>
      </c>
      <c r="R1358" s="2" t="s">
        <v>2664</v>
      </c>
    </row>
    <row r="1359" spans="1:18" ht="45" x14ac:dyDescent="0.25">
      <c r="A1359" s="2">
        <v>1357</v>
      </c>
      <c r="B1359" s="2">
        <v>5</v>
      </c>
      <c r="C1359" s="2" t="s">
        <v>1449</v>
      </c>
      <c r="D1359" s="2">
        <v>10</v>
      </c>
      <c r="E1359" s="2" t="s">
        <v>35</v>
      </c>
      <c r="F1359" s="2" t="s">
        <v>1603</v>
      </c>
      <c r="G1359" s="2" t="s">
        <v>1773</v>
      </c>
      <c r="H1359" s="2" t="s">
        <v>1615</v>
      </c>
      <c r="I1359" s="2" t="s">
        <v>1798</v>
      </c>
      <c r="K1359" s="2">
        <v>0</v>
      </c>
      <c r="R1359" s="2" t="s">
        <v>1958</v>
      </c>
    </row>
    <row r="1360" spans="1:18" x14ac:dyDescent="0.25">
      <c r="A1360" s="2">
        <v>1358</v>
      </c>
      <c r="B1360" s="2">
        <v>5</v>
      </c>
      <c r="C1360" s="2" t="s">
        <v>1450</v>
      </c>
      <c r="D1360" s="2">
        <v>245</v>
      </c>
      <c r="E1360" s="2" t="s">
        <v>35</v>
      </c>
      <c r="F1360" s="2" t="s">
        <v>1592</v>
      </c>
      <c r="G1360" s="2" t="s">
        <v>1593</v>
      </c>
      <c r="H1360" s="2" t="s">
        <v>1619</v>
      </c>
      <c r="I1360" s="2" t="s">
        <v>3107</v>
      </c>
      <c r="K1360" s="2">
        <v>0</v>
      </c>
      <c r="R1360" s="2" t="s">
        <v>3108</v>
      </c>
    </row>
    <row r="1361" spans="1:18" x14ac:dyDescent="0.25">
      <c r="A1361" s="2">
        <v>1359</v>
      </c>
      <c r="B1361" s="2">
        <v>5</v>
      </c>
      <c r="C1361" s="2" t="s">
        <v>1451</v>
      </c>
      <c r="D1361" s="2">
        <v>10</v>
      </c>
      <c r="E1361" s="2" t="s">
        <v>35</v>
      </c>
      <c r="F1361" s="2" t="s">
        <v>1658</v>
      </c>
      <c r="G1361" s="2" t="s">
        <v>2821</v>
      </c>
      <c r="H1361" s="2" t="s">
        <v>1622</v>
      </c>
      <c r="I1361" s="2" t="s">
        <v>2551</v>
      </c>
      <c r="K1361" s="2">
        <v>0</v>
      </c>
      <c r="R1361" s="2" t="s">
        <v>3109</v>
      </c>
    </row>
    <row r="1362" spans="1:18" ht="30" x14ac:dyDescent="0.25">
      <c r="A1362" s="2">
        <v>1360</v>
      </c>
      <c r="B1362" s="2">
        <v>5</v>
      </c>
      <c r="C1362" s="2" t="s">
        <v>1452</v>
      </c>
      <c r="D1362" s="2">
        <v>125</v>
      </c>
      <c r="E1362" s="2" t="s">
        <v>35</v>
      </c>
      <c r="F1362" s="2" t="s">
        <v>1592</v>
      </c>
      <c r="G1362" s="2" t="s">
        <v>3110</v>
      </c>
      <c r="H1362" s="2" t="s">
        <v>1625</v>
      </c>
      <c r="I1362" s="2" t="s">
        <v>1736</v>
      </c>
      <c r="K1362" s="2">
        <v>0</v>
      </c>
      <c r="R1362" s="2" t="s">
        <v>3111</v>
      </c>
    </row>
    <row r="1363" spans="1:18" ht="30" x14ac:dyDescent="0.25">
      <c r="A1363" s="2">
        <v>1361</v>
      </c>
      <c r="B1363" s="2">
        <v>5</v>
      </c>
      <c r="C1363" s="2" t="s">
        <v>1453</v>
      </c>
      <c r="D1363" s="2">
        <v>0.25</v>
      </c>
      <c r="E1363" s="2" t="s">
        <v>35</v>
      </c>
      <c r="F1363" s="2" t="s">
        <v>1631</v>
      </c>
      <c r="G1363" s="2" t="s">
        <v>3112</v>
      </c>
      <c r="H1363" s="2" t="s">
        <v>1628</v>
      </c>
      <c r="I1363" s="2" t="s">
        <v>3113</v>
      </c>
      <c r="K1363" s="2">
        <v>0</v>
      </c>
      <c r="R1363" s="2" t="s">
        <v>1722</v>
      </c>
    </row>
    <row r="1364" spans="1:18" ht="30" x14ac:dyDescent="0.25">
      <c r="A1364" s="2">
        <v>1362</v>
      </c>
      <c r="B1364" s="2">
        <v>5</v>
      </c>
      <c r="C1364" s="2" t="s">
        <v>1454</v>
      </c>
      <c r="D1364" s="2">
        <v>0.5</v>
      </c>
      <c r="E1364" s="2" t="s">
        <v>35</v>
      </c>
      <c r="F1364" s="2" t="s">
        <v>1631</v>
      </c>
      <c r="G1364" s="2" t="s">
        <v>3112</v>
      </c>
      <c r="H1364" s="2" t="s">
        <v>1632</v>
      </c>
      <c r="I1364" s="2" t="s">
        <v>2229</v>
      </c>
      <c r="K1364" s="2">
        <v>0</v>
      </c>
      <c r="R1364" s="2" t="s">
        <v>2064</v>
      </c>
    </row>
    <row r="1365" spans="1:18" ht="30" x14ac:dyDescent="0.25">
      <c r="A1365" s="2">
        <v>1363</v>
      </c>
      <c r="B1365" s="2">
        <v>5</v>
      </c>
      <c r="C1365" s="2" t="s">
        <v>1455</v>
      </c>
      <c r="D1365" s="2">
        <v>40</v>
      </c>
      <c r="E1365" s="2" t="s">
        <v>35</v>
      </c>
      <c r="F1365" s="2" t="s">
        <v>1592</v>
      </c>
      <c r="G1365" s="2" t="s">
        <v>3114</v>
      </c>
      <c r="H1365" s="2" t="s">
        <v>1634</v>
      </c>
      <c r="I1365" s="2" t="s">
        <v>2106</v>
      </c>
      <c r="K1365" s="2">
        <v>0</v>
      </c>
      <c r="R1365" s="2" t="s">
        <v>3115</v>
      </c>
    </row>
    <row r="1366" spans="1:18" ht="30" x14ac:dyDescent="0.25">
      <c r="A1366" s="2">
        <v>1364</v>
      </c>
      <c r="B1366" s="2">
        <v>5</v>
      </c>
      <c r="C1366" s="2" t="s">
        <v>1456</v>
      </c>
      <c r="D1366" s="2">
        <v>10</v>
      </c>
      <c r="E1366" s="2" t="s">
        <v>35</v>
      </c>
      <c r="F1366" s="2" t="s">
        <v>2360</v>
      </c>
      <c r="G1366" s="2" t="s">
        <v>3114</v>
      </c>
      <c r="H1366" s="2" t="s">
        <v>1637</v>
      </c>
      <c r="I1366" s="2" t="s">
        <v>1689</v>
      </c>
      <c r="K1366" s="2">
        <v>0</v>
      </c>
      <c r="R1366" s="2" t="s">
        <v>2549</v>
      </c>
    </row>
    <row r="1367" spans="1:18" ht="30" x14ac:dyDescent="0.25">
      <c r="A1367" s="2">
        <v>1365</v>
      </c>
      <c r="B1367" s="2">
        <v>5</v>
      </c>
      <c r="C1367" s="2" t="s">
        <v>1457</v>
      </c>
      <c r="D1367" s="2">
        <v>20</v>
      </c>
      <c r="E1367" s="2" t="s">
        <v>35</v>
      </c>
      <c r="F1367" s="2" t="s">
        <v>2360</v>
      </c>
      <c r="G1367" s="2" t="s">
        <v>3114</v>
      </c>
      <c r="H1367" s="2" t="s">
        <v>1641</v>
      </c>
      <c r="I1367" s="2" t="s">
        <v>1767</v>
      </c>
      <c r="K1367" s="2">
        <v>0</v>
      </c>
      <c r="R1367" s="2" t="s">
        <v>2120</v>
      </c>
    </row>
    <row r="1368" spans="1:18" ht="30" x14ac:dyDescent="0.25">
      <c r="A1368" s="2">
        <v>1366</v>
      </c>
      <c r="B1368" s="2">
        <v>5</v>
      </c>
      <c r="C1368" s="2" t="s">
        <v>1458</v>
      </c>
      <c r="D1368" s="2">
        <v>30</v>
      </c>
      <c r="E1368" s="2" t="s">
        <v>35</v>
      </c>
      <c r="F1368" s="2" t="s">
        <v>1666</v>
      </c>
      <c r="G1368" s="2" t="s">
        <v>3114</v>
      </c>
      <c r="H1368" s="2" t="s">
        <v>1643</v>
      </c>
      <c r="I1368" s="2" t="s">
        <v>3116</v>
      </c>
      <c r="K1368" s="2">
        <v>0</v>
      </c>
      <c r="R1368" s="2" t="s">
        <v>2773</v>
      </c>
    </row>
    <row r="1369" spans="1:18" ht="30" x14ac:dyDescent="0.25">
      <c r="A1369" s="2">
        <v>1367</v>
      </c>
      <c r="B1369" s="2">
        <v>5</v>
      </c>
      <c r="C1369" s="2" t="s">
        <v>1459</v>
      </c>
      <c r="D1369" s="2">
        <v>250</v>
      </c>
      <c r="E1369" s="2" t="s">
        <v>35</v>
      </c>
      <c r="F1369" s="2" t="s">
        <v>1666</v>
      </c>
      <c r="G1369" s="2" t="s">
        <v>3114</v>
      </c>
      <c r="H1369" s="2" t="s">
        <v>1646</v>
      </c>
      <c r="I1369" s="2" t="s">
        <v>3117</v>
      </c>
      <c r="K1369" s="2">
        <v>0</v>
      </c>
      <c r="R1369" s="2" t="s">
        <v>3118</v>
      </c>
    </row>
    <row r="1370" spans="1:18" ht="45" x14ac:dyDescent="0.25">
      <c r="A1370" s="2">
        <v>1368</v>
      </c>
      <c r="B1370" s="2">
        <v>5</v>
      </c>
      <c r="C1370" s="2" t="s">
        <v>1460</v>
      </c>
      <c r="D1370" s="2">
        <v>125</v>
      </c>
      <c r="E1370" s="2" t="s">
        <v>77</v>
      </c>
      <c r="F1370" s="2" t="s">
        <v>1666</v>
      </c>
      <c r="G1370" s="2" t="s">
        <v>3119</v>
      </c>
      <c r="H1370" s="2" t="s">
        <v>1649</v>
      </c>
      <c r="I1370" s="2" t="s">
        <v>3120</v>
      </c>
      <c r="K1370" s="2">
        <v>0</v>
      </c>
      <c r="R1370" s="2" t="s">
        <v>3121</v>
      </c>
    </row>
    <row r="1371" spans="1:18" ht="30" x14ac:dyDescent="0.25">
      <c r="A1371" s="2">
        <v>1369</v>
      </c>
      <c r="B1371" s="2">
        <v>5</v>
      </c>
      <c r="C1371" s="2" t="s">
        <v>1461</v>
      </c>
      <c r="D1371" s="2">
        <v>5</v>
      </c>
      <c r="E1371" s="2" t="s">
        <v>35</v>
      </c>
      <c r="F1371" s="2" t="s">
        <v>1846</v>
      </c>
      <c r="G1371" s="2" t="s">
        <v>2938</v>
      </c>
      <c r="H1371" s="2" t="s">
        <v>1653</v>
      </c>
      <c r="I1371" s="2" t="s">
        <v>1726</v>
      </c>
      <c r="K1371" s="2">
        <v>0</v>
      </c>
      <c r="R1371" s="2" t="s">
        <v>1722</v>
      </c>
    </row>
    <row r="1372" spans="1:18" ht="30" x14ac:dyDescent="0.25">
      <c r="A1372" s="2">
        <v>1370</v>
      </c>
      <c r="B1372" s="2">
        <v>5</v>
      </c>
      <c r="C1372" s="2" t="s">
        <v>1462</v>
      </c>
      <c r="D1372" s="2">
        <v>10</v>
      </c>
      <c r="E1372" s="2" t="s">
        <v>35</v>
      </c>
      <c r="F1372" s="2" t="s">
        <v>1846</v>
      </c>
      <c r="G1372" s="2" t="s">
        <v>2938</v>
      </c>
      <c r="H1372" s="2" t="s">
        <v>1656</v>
      </c>
      <c r="I1372" s="2" t="s">
        <v>1806</v>
      </c>
      <c r="K1372" s="2">
        <v>0</v>
      </c>
      <c r="R1372" s="2" t="s">
        <v>1770</v>
      </c>
    </row>
    <row r="1373" spans="1:18" ht="30" x14ac:dyDescent="0.25">
      <c r="A1373" s="2">
        <v>1371</v>
      </c>
      <c r="B1373" s="2">
        <v>5</v>
      </c>
      <c r="C1373" s="2" t="s">
        <v>1463</v>
      </c>
      <c r="D1373" s="2">
        <v>0.25</v>
      </c>
      <c r="E1373" s="2" t="s">
        <v>35</v>
      </c>
      <c r="F1373" s="2" t="s">
        <v>1666</v>
      </c>
      <c r="G1373" s="2" t="s">
        <v>2882</v>
      </c>
      <c r="H1373" s="2" t="s">
        <v>1660</v>
      </c>
      <c r="I1373" s="2" t="s">
        <v>3122</v>
      </c>
      <c r="K1373" s="2">
        <v>0</v>
      </c>
      <c r="R1373" s="2" t="s">
        <v>2594</v>
      </c>
    </row>
    <row r="1374" spans="1:18" ht="30" x14ac:dyDescent="0.25">
      <c r="A1374" s="2">
        <v>1372</v>
      </c>
      <c r="B1374" s="2">
        <v>5</v>
      </c>
      <c r="C1374" s="2" t="s">
        <v>1464</v>
      </c>
      <c r="D1374" s="2">
        <v>250</v>
      </c>
      <c r="E1374" s="2" t="s">
        <v>35</v>
      </c>
      <c r="F1374" s="2" t="s">
        <v>1592</v>
      </c>
      <c r="G1374" s="2" t="s">
        <v>1746</v>
      </c>
      <c r="H1374" s="2" t="s">
        <v>1663</v>
      </c>
      <c r="I1374" s="2" t="s">
        <v>1728</v>
      </c>
      <c r="K1374" s="2">
        <v>0</v>
      </c>
      <c r="R1374" s="2" t="s">
        <v>2297</v>
      </c>
    </row>
    <row r="1375" spans="1:18" ht="45" x14ac:dyDescent="0.25">
      <c r="A1375" s="2">
        <v>1373</v>
      </c>
      <c r="B1375" s="2">
        <v>5</v>
      </c>
      <c r="C1375" s="2" t="s">
        <v>1465</v>
      </c>
      <c r="D1375" s="2">
        <v>175</v>
      </c>
      <c r="E1375" s="2" t="s">
        <v>35</v>
      </c>
      <c r="F1375" s="2" t="s">
        <v>1592</v>
      </c>
      <c r="G1375" s="2" t="s">
        <v>3123</v>
      </c>
      <c r="H1375" s="2" t="s">
        <v>1668</v>
      </c>
      <c r="I1375" s="2" t="s">
        <v>3124</v>
      </c>
      <c r="K1375" s="2">
        <v>0</v>
      </c>
      <c r="R1375" s="2" t="s">
        <v>1772</v>
      </c>
    </row>
    <row r="1376" spans="1:18" ht="45" x14ac:dyDescent="0.25">
      <c r="A1376" s="2">
        <v>1374</v>
      </c>
      <c r="B1376" s="2">
        <v>5</v>
      </c>
      <c r="C1376" s="2" t="s">
        <v>1466</v>
      </c>
      <c r="D1376" s="2">
        <v>125</v>
      </c>
      <c r="E1376" s="2" t="s">
        <v>35</v>
      </c>
      <c r="F1376" s="2" t="s">
        <v>1592</v>
      </c>
      <c r="G1376" s="2" t="s">
        <v>3123</v>
      </c>
      <c r="H1376" s="2" t="s">
        <v>1670</v>
      </c>
      <c r="I1376" s="2" t="s">
        <v>1613</v>
      </c>
      <c r="K1376" s="2">
        <v>0</v>
      </c>
      <c r="R1376" s="2" t="s">
        <v>1702</v>
      </c>
    </row>
    <row r="1377" spans="1:18" ht="45" x14ac:dyDescent="0.25">
      <c r="A1377" s="2">
        <v>1375</v>
      </c>
      <c r="B1377" s="2">
        <v>5</v>
      </c>
      <c r="C1377" s="2" t="s">
        <v>1467</v>
      </c>
      <c r="D1377" s="2">
        <v>350</v>
      </c>
      <c r="E1377" s="2" t="s">
        <v>35</v>
      </c>
      <c r="F1377" s="2" t="s">
        <v>1592</v>
      </c>
      <c r="G1377" s="2" t="s">
        <v>3123</v>
      </c>
      <c r="H1377" s="2" t="s">
        <v>1672</v>
      </c>
      <c r="I1377" s="2" t="s">
        <v>3125</v>
      </c>
      <c r="K1377" s="2">
        <v>0</v>
      </c>
      <c r="R1377" s="2" t="s">
        <v>2003</v>
      </c>
    </row>
    <row r="1378" spans="1:18" x14ac:dyDescent="0.25">
      <c r="A1378" s="2">
        <v>1376</v>
      </c>
      <c r="B1378" s="2">
        <v>5</v>
      </c>
      <c r="C1378" s="2" t="s">
        <v>1468</v>
      </c>
      <c r="D1378" s="2">
        <v>10</v>
      </c>
      <c r="E1378" s="2" t="s">
        <v>35</v>
      </c>
      <c r="F1378" s="2" t="s">
        <v>1592</v>
      </c>
      <c r="G1378" s="2" t="s">
        <v>3126</v>
      </c>
      <c r="K1378" s="2">
        <v>0</v>
      </c>
      <c r="R1378" s="2" t="s">
        <v>1594</v>
      </c>
    </row>
    <row r="1379" spans="1:18" x14ac:dyDescent="0.25">
      <c r="A1379" s="2">
        <v>1377</v>
      </c>
      <c r="B1379" s="2">
        <v>5</v>
      </c>
      <c r="C1379" s="2" t="s">
        <v>1469</v>
      </c>
      <c r="D1379" s="2">
        <v>30</v>
      </c>
      <c r="E1379" s="2" t="s">
        <v>35</v>
      </c>
      <c r="F1379" s="2" t="s">
        <v>1592</v>
      </c>
      <c r="G1379" s="2" t="s">
        <v>3126</v>
      </c>
      <c r="H1379" s="2" t="s">
        <v>1595</v>
      </c>
      <c r="I1379" s="2" t="s">
        <v>3127</v>
      </c>
      <c r="K1379" s="2">
        <v>0</v>
      </c>
      <c r="R1379" s="2" t="s">
        <v>1826</v>
      </c>
    </row>
    <row r="1380" spans="1:18" ht="30" x14ac:dyDescent="0.25">
      <c r="A1380" s="2">
        <v>1378</v>
      </c>
      <c r="B1380" s="2">
        <v>5</v>
      </c>
      <c r="C1380" s="2" t="s">
        <v>1470</v>
      </c>
      <c r="D1380" s="2">
        <v>100</v>
      </c>
      <c r="E1380" s="2" t="s">
        <v>35</v>
      </c>
      <c r="F1380" s="2" t="s">
        <v>1666</v>
      </c>
      <c r="G1380" s="2" t="s">
        <v>1805</v>
      </c>
      <c r="H1380" s="2" t="s">
        <v>1600</v>
      </c>
      <c r="I1380" s="2" t="s">
        <v>2376</v>
      </c>
      <c r="K1380" s="2">
        <v>0</v>
      </c>
      <c r="R1380" s="2" t="s">
        <v>2692</v>
      </c>
    </row>
    <row r="1381" spans="1:18" x14ac:dyDescent="0.25">
      <c r="A1381" s="2">
        <v>1379</v>
      </c>
      <c r="B1381" s="2">
        <v>5</v>
      </c>
      <c r="C1381" s="2" t="s">
        <v>1471</v>
      </c>
      <c r="D1381" s="2">
        <v>12.5</v>
      </c>
      <c r="E1381" s="2" t="s">
        <v>35</v>
      </c>
      <c r="F1381" s="2" t="s">
        <v>1592</v>
      </c>
      <c r="G1381" s="2" t="s">
        <v>1805</v>
      </c>
      <c r="H1381" s="2" t="s">
        <v>1604</v>
      </c>
      <c r="I1381" s="2" t="s">
        <v>2589</v>
      </c>
      <c r="K1381" s="2">
        <v>0</v>
      </c>
      <c r="R1381" s="2" t="s">
        <v>3128</v>
      </c>
    </row>
    <row r="1382" spans="1:18" x14ac:dyDescent="0.25">
      <c r="A1382" s="2">
        <v>1380</v>
      </c>
      <c r="B1382" s="2">
        <v>5</v>
      </c>
      <c r="C1382" s="2" t="s">
        <v>1472</v>
      </c>
      <c r="D1382" s="2">
        <v>25</v>
      </c>
      <c r="E1382" s="2" t="s">
        <v>35</v>
      </c>
      <c r="F1382" s="2" t="s">
        <v>1592</v>
      </c>
      <c r="G1382" s="2" t="s">
        <v>1805</v>
      </c>
      <c r="H1382" s="2" t="s">
        <v>1608</v>
      </c>
      <c r="I1382" s="2" t="s">
        <v>1751</v>
      </c>
      <c r="K1382" s="2">
        <v>0</v>
      </c>
      <c r="R1382" s="2" t="s">
        <v>2275</v>
      </c>
    </row>
    <row r="1383" spans="1:18" x14ac:dyDescent="0.25">
      <c r="A1383" s="2">
        <v>1381</v>
      </c>
      <c r="B1383" s="2">
        <v>5</v>
      </c>
      <c r="C1383" s="2" t="s">
        <v>1473</v>
      </c>
      <c r="D1383" s="2">
        <v>50</v>
      </c>
      <c r="E1383" s="2" t="s">
        <v>35</v>
      </c>
      <c r="F1383" s="2" t="s">
        <v>1592</v>
      </c>
      <c r="G1383" s="2" t="s">
        <v>1805</v>
      </c>
      <c r="H1383" s="2" t="s">
        <v>1612</v>
      </c>
      <c r="I1383" s="2" t="s">
        <v>2062</v>
      </c>
      <c r="K1383" s="2">
        <v>0</v>
      </c>
      <c r="R1383" s="2" t="s">
        <v>2004</v>
      </c>
    </row>
    <row r="1384" spans="1:18" ht="30" x14ac:dyDescent="0.25">
      <c r="A1384" s="2">
        <v>1382</v>
      </c>
      <c r="B1384" s="2">
        <v>5</v>
      </c>
      <c r="C1384" s="2" t="s">
        <v>1474</v>
      </c>
      <c r="D1384" s="2">
        <v>500</v>
      </c>
      <c r="E1384" s="2" t="s">
        <v>35</v>
      </c>
      <c r="F1384" s="2" t="s">
        <v>1603</v>
      </c>
      <c r="G1384" s="2" t="s">
        <v>2258</v>
      </c>
      <c r="H1384" s="2" t="s">
        <v>1615</v>
      </c>
      <c r="I1384" s="2" t="s">
        <v>1605</v>
      </c>
      <c r="K1384" s="2">
        <v>0</v>
      </c>
      <c r="R1384" s="2" t="s">
        <v>2114</v>
      </c>
    </row>
    <row r="1385" spans="1:18" ht="45" x14ac:dyDescent="0.25">
      <c r="A1385" s="2">
        <v>1383</v>
      </c>
      <c r="B1385" s="2">
        <v>5</v>
      </c>
      <c r="C1385" s="2" t="s">
        <v>1475</v>
      </c>
      <c r="D1385" s="2">
        <v>15</v>
      </c>
      <c r="E1385" s="2" t="s">
        <v>35</v>
      </c>
      <c r="F1385" s="2" t="s">
        <v>1603</v>
      </c>
      <c r="G1385" s="2" t="s">
        <v>1773</v>
      </c>
      <c r="H1385" s="2" t="s">
        <v>1619</v>
      </c>
      <c r="I1385" s="2" t="s">
        <v>2259</v>
      </c>
      <c r="K1385" s="2">
        <v>0</v>
      </c>
      <c r="R1385" s="2" t="s">
        <v>1655</v>
      </c>
    </row>
    <row r="1386" spans="1:18" ht="45" x14ac:dyDescent="0.25">
      <c r="A1386" s="2">
        <v>1384</v>
      </c>
      <c r="B1386" s="2">
        <v>5</v>
      </c>
      <c r="C1386" s="2" t="s">
        <v>1476</v>
      </c>
      <c r="D1386" s="2">
        <v>100</v>
      </c>
      <c r="E1386" s="2" t="s">
        <v>35</v>
      </c>
      <c r="F1386" s="2" t="s">
        <v>1603</v>
      </c>
      <c r="G1386" s="2" t="s">
        <v>1773</v>
      </c>
      <c r="H1386" s="2" t="s">
        <v>1622</v>
      </c>
      <c r="I1386" s="2" t="s">
        <v>1827</v>
      </c>
      <c r="K1386" s="2">
        <v>0</v>
      </c>
      <c r="R1386" s="2" t="s">
        <v>2692</v>
      </c>
    </row>
    <row r="1387" spans="1:18" ht="45" x14ac:dyDescent="0.25">
      <c r="A1387" s="2">
        <v>1385</v>
      </c>
      <c r="B1387" s="2">
        <v>5</v>
      </c>
      <c r="C1387" s="2" t="s">
        <v>1477</v>
      </c>
      <c r="D1387" s="2">
        <v>25</v>
      </c>
      <c r="E1387" s="2" t="s">
        <v>35</v>
      </c>
      <c r="F1387" s="2" t="s">
        <v>1603</v>
      </c>
      <c r="G1387" s="2" t="s">
        <v>3129</v>
      </c>
      <c r="H1387" s="2" t="s">
        <v>1625</v>
      </c>
      <c r="I1387" s="2" t="s">
        <v>1749</v>
      </c>
      <c r="K1387" s="2">
        <v>0</v>
      </c>
      <c r="R1387" s="2" t="s">
        <v>2276</v>
      </c>
    </row>
    <row r="1388" spans="1:18" ht="45" x14ac:dyDescent="0.25">
      <c r="A1388" s="2">
        <v>1386</v>
      </c>
      <c r="B1388" s="2">
        <v>5</v>
      </c>
      <c r="C1388" s="2" t="s">
        <v>1478</v>
      </c>
      <c r="D1388" s="2">
        <v>50</v>
      </c>
      <c r="E1388" s="2" t="s">
        <v>35</v>
      </c>
      <c r="F1388" s="2" t="s">
        <v>1603</v>
      </c>
      <c r="G1388" s="2" t="s">
        <v>3130</v>
      </c>
      <c r="H1388" s="2" t="s">
        <v>1628</v>
      </c>
      <c r="I1388" s="2" t="s">
        <v>1767</v>
      </c>
      <c r="K1388" s="2">
        <v>0</v>
      </c>
      <c r="R1388" s="2" t="s">
        <v>2265</v>
      </c>
    </row>
    <row r="1389" spans="1:18" x14ac:dyDescent="0.25">
      <c r="A1389" s="2">
        <v>1387</v>
      </c>
      <c r="B1389" s="2">
        <v>5</v>
      </c>
      <c r="C1389" s="2" t="s">
        <v>1479</v>
      </c>
      <c r="D1389" s="2">
        <v>1</v>
      </c>
      <c r="E1389" s="2" t="s">
        <v>35</v>
      </c>
      <c r="F1389" s="2" t="s">
        <v>1846</v>
      </c>
      <c r="G1389" s="2" t="s">
        <v>1899</v>
      </c>
      <c r="H1389" s="2" t="s">
        <v>1632</v>
      </c>
      <c r="I1389" s="2" t="s">
        <v>1716</v>
      </c>
      <c r="K1389" s="2">
        <v>0</v>
      </c>
      <c r="R1389" s="2" t="s">
        <v>2059</v>
      </c>
    </row>
    <row r="1390" spans="1:18" ht="30" x14ac:dyDescent="0.25">
      <c r="A1390" s="2">
        <v>1388</v>
      </c>
      <c r="B1390" s="2">
        <v>5</v>
      </c>
      <c r="C1390" s="2" t="s">
        <v>1480</v>
      </c>
      <c r="D1390" s="2">
        <v>2.5</v>
      </c>
      <c r="E1390" s="2" t="s">
        <v>35</v>
      </c>
      <c r="F1390" s="2" t="s">
        <v>1846</v>
      </c>
      <c r="G1390" s="2" t="s">
        <v>1899</v>
      </c>
      <c r="H1390" s="2" t="s">
        <v>1634</v>
      </c>
      <c r="I1390" s="2" t="s">
        <v>1961</v>
      </c>
      <c r="K1390" s="2">
        <v>0</v>
      </c>
      <c r="R1390" s="2" t="s">
        <v>2942</v>
      </c>
    </row>
    <row r="1391" spans="1:18" x14ac:dyDescent="0.25">
      <c r="A1391" s="2">
        <v>1389</v>
      </c>
      <c r="B1391" s="2">
        <v>5</v>
      </c>
      <c r="C1391" s="2" t="s">
        <v>1481</v>
      </c>
      <c r="D1391" s="2">
        <v>5</v>
      </c>
      <c r="E1391" s="2" t="s">
        <v>35</v>
      </c>
      <c r="F1391" s="2" t="s">
        <v>1846</v>
      </c>
      <c r="G1391" s="2" t="s">
        <v>1899</v>
      </c>
      <c r="H1391" s="2" t="s">
        <v>1637</v>
      </c>
      <c r="I1391" s="2" t="s">
        <v>2259</v>
      </c>
      <c r="K1391" s="2">
        <v>0</v>
      </c>
      <c r="R1391" s="2" t="s">
        <v>2927</v>
      </c>
    </row>
    <row r="1392" spans="1:18" x14ac:dyDescent="0.25">
      <c r="A1392" s="2">
        <v>1390</v>
      </c>
      <c r="B1392" s="2">
        <v>5</v>
      </c>
      <c r="C1392" s="2" t="s">
        <v>1482</v>
      </c>
      <c r="D1392" s="2">
        <v>1</v>
      </c>
      <c r="E1392" s="2" t="s">
        <v>35</v>
      </c>
      <c r="F1392" s="2" t="s">
        <v>1846</v>
      </c>
      <c r="G1392" s="2" t="s">
        <v>1899</v>
      </c>
      <c r="H1392" s="2" t="s">
        <v>1641</v>
      </c>
      <c r="I1392" s="2" t="s">
        <v>1687</v>
      </c>
      <c r="K1392" s="2">
        <v>0</v>
      </c>
      <c r="R1392" s="2" t="s">
        <v>70</v>
      </c>
    </row>
    <row r="1393" spans="1:18" ht="45" x14ac:dyDescent="0.25">
      <c r="A1393" s="2">
        <v>1391</v>
      </c>
      <c r="B1393" s="2">
        <v>5</v>
      </c>
      <c r="C1393" s="2" t="s">
        <v>1483</v>
      </c>
      <c r="D1393" s="2">
        <v>75000</v>
      </c>
      <c r="E1393" s="2" t="s">
        <v>6</v>
      </c>
      <c r="F1393" s="2" t="s">
        <v>2235</v>
      </c>
      <c r="G1393" s="2" t="s">
        <v>3131</v>
      </c>
      <c r="H1393" s="2" t="s">
        <v>1643</v>
      </c>
      <c r="I1393" s="2" t="s">
        <v>3132</v>
      </c>
      <c r="K1393" s="2">
        <v>0</v>
      </c>
      <c r="R1393" s="2" t="s">
        <v>3133</v>
      </c>
    </row>
    <row r="1394" spans="1:18" ht="30" x14ac:dyDescent="0.25">
      <c r="A1394" s="2">
        <v>1392</v>
      </c>
      <c r="B1394" s="2">
        <v>5</v>
      </c>
      <c r="C1394" s="2" t="s">
        <v>1484</v>
      </c>
      <c r="D1394" s="2">
        <v>20000</v>
      </c>
      <c r="E1394" s="2" t="s">
        <v>77</v>
      </c>
      <c r="F1394" s="2" t="s">
        <v>1598</v>
      </c>
      <c r="G1394" s="2" t="s">
        <v>2319</v>
      </c>
      <c r="H1394" s="2" t="s">
        <v>1646</v>
      </c>
      <c r="I1394" s="2" t="s">
        <v>3134</v>
      </c>
      <c r="K1394" s="2">
        <v>0</v>
      </c>
      <c r="R1394" s="2" t="s">
        <v>3135</v>
      </c>
    </row>
    <row r="1395" spans="1:18" x14ac:dyDescent="0.25">
      <c r="A1395" s="2">
        <v>1393</v>
      </c>
      <c r="B1395" s="2">
        <v>5</v>
      </c>
      <c r="C1395" s="2" t="s">
        <v>1485</v>
      </c>
      <c r="D1395" s="2">
        <v>20</v>
      </c>
      <c r="E1395" s="2" t="s">
        <v>35</v>
      </c>
      <c r="F1395" s="2" t="s">
        <v>1592</v>
      </c>
      <c r="G1395" s="2" t="s">
        <v>1773</v>
      </c>
      <c r="H1395" s="2" t="s">
        <v>1649</v>
      </c>
      <c r="I1395" s="2" t="s">
        <v>1738</v>
      </c>
      <c r="K1395" s="2">
        <v>0</v>
      </c>
      <c r="R1395" s="2" t="s">
        <v>1702</v>
      </c>
    </row>
    <row r="1396" spans="1:18" ht="30" x14ac:dyDescent="0.25">
      <c r="A1396" s="2">
        <v>1394</v>
      </c>
      <c r="B1396" s="2">
        <v>5</v>
      </c>
      <c r="C1396" s="2" t="s">
        <v>1486</v>
      </c>
      <c r="D1396" s="2">
        <v>28</v>
      </c>
      <c r="E1396" s="2" t="s">
        <v>35</v>
      </c>
      <c r="F1396" s="2" t="s">
        <v>1631</v>
      </c>
      <c r="G1396" s="2" t="s">
        <v>3136</v>
      </c>
      <c r="H1396" s="2" t="s">
        <v>1653</v>
      </c>
      <c r="I1396" s="2" t="s">
        <v>3137</v>
      </c>
      <c r="K1396" s="2">
        <v>0</v>
      </c>
      <c r="R1396" s="2" t="s">
        <v>1872</v>
      </c>
    </row>
    <row r="1397" spans="1:18" ht="30" x14ac:dyDescent="0.25">
      <c r="A1397" s="2">
        <v>1395</v>
      </c>
      <c r="B1397" s="2">
        <v>5</v>
      </c>
      <c r="C1397" s="2" t="s">
        <v>1487</v>
      </c>
      <c r="D1397" s="2">
        <v>40</v>
      </c>
      <c r="E1397" s="2" t="s">
        <v>35</v>
      </c>
      <c r="F1397" s="2" t="s">
        <v>1666</v>
      </c>
      <c r="G1397" s="2" t="s">
        <v>3136</v>
      </c>
      <c r="H1397" s="2" t="s">
        <v>1656</v>
      </c>
      <c r="I1397" s="2" t="s">
        <v>1596</v>
      </c>
      <c r="K1397" s="2">
        <v>0</v>
      </c>
      <c r="R1397" s="2" t="s">
        <v>3003</v>
      </c>
    </row>
    <row r="1398" spans="1:18" ht="30" x14ac:dyDescent="0.25">
      <c r="A1398" s="2">
        <v>1396</v>
      </c>
      <c r="B1398" s="2">
        <v>5</v>
      </c>
      <c r="C1398" s="2" t="s">
        <v>1488</v>
      </c>
      <c r="D1398" s="2">
        <v>3</v>
      </c>
      <c r="E1398" s="2" t="s">
        <v>35</v>
      </c>
      <c r="F1398" s="2" t="s">
        <v>1846</v>
      </c>
      <c r="G1398" s="2" t="s">
        <v>3138</v>
      </c>
      <c r="H1398" s="2" t="s">
        <v>1660</v>
      </c>
      <c r="I1398" s="2" t="s">
        <v>1929</v>
      </c>
      <c r="K1398" s="2">
        <v>0</v>
      </c>
      <c r="R1398" s="2" t="s">
        <v>1724</v>
      </c>
    </row>
    <row r="1399" spans="1:18" ht="30" x14ac:dyDescent="0.25">
      <c r="A1399" s="2">
        <v>1397</v>
      </c>
      <c r="B1399" s="2">
        <v>5</v>
      </c>
      <c r="C1399" s="2" t="s">
        <v>1489</v>
      </c>
      <c r="D1399" s="2">
        <v>3</v>
      </c>
      <c r="E1399" s="2" t="s">
        <v>35</v>
      </c>
      <c r="F1399" s="2" t="s">
        <v>1846</v>
      </c>
      <c r="G1399" s="2" t="s">
        <v>3138</v>
      </c>
      <c r="H1399" s="2" t="s">
        <v>1663</v>
      </c>
      <c r="I1399" s="2" t="s">
        <v>3139</v>
      </c>
      <c r="K1399" s="2">
        <v>0</v>
      </c>
      <c r="R1399" s="2" t="s">
        <v>1804</v>
      </c>
    </row>
    <row r="1400" spans="1:18" ht="30" x14ac:dyDescent="0.25">
      <c r="A1400" s="2">
        <v>1398</v>
      </c>
      <c r="B1400" s="2">
        <v>5</v>
      </c>
      <c r="C1400" s="2" t="s">
        <v>1490</v>
      </c>
      <c r="D1400" s="2">
        <v>60</v>
      </c>
      <c r="E1400" s="2" t="s">
        <v>35</v>
      </c>
      <c r="F1400" s="2" t="s">
        <v>1631</v>
      </c>
      <c r="G1400" s="2" t="s">
        <v>3136</v>
      </c>
      <c r="H1400" s="2" t="s">
        <v>1668</v>
      </c>
      <c r="I1400" s="2" t="s">
        <v>1831</v>
      </c>
      <c r="K1400" s="2">
        <v>0</v>
      </c>
      <c r="R1400" s="2" t="s">
        <v>1688</v>
      </c>
    </row>
    <row r="1401" spans="1:18" ht="30" x14ac:dyDescent="0.25">
      <c r="A1401" s="2">
        <v>1399</v>
      </c>
      <c r="B1401" s="2">
        <v>5</v>
      </c>
      <c r="C1401" s="2" t="s">
        <v>1491</v>
      </c>
      <c r="D1401" s="2">
        <v>75</v>
      </c>
      <c r="E1401" s="2" t="s">
        <v>35</v>
      </c>
      <c r="F1401" s="2" t="s">
        <v>1631</v>
      </c>
      <c r="G1401" s="2" t="s">
        <v>3136</v>
      </c>
      <c r="H1401" s="2" t="s">
        <v>1670</v>
      </c>
      <c r="I1401" s="2" t="s">
        <v>3140</v>
      </c>
      <c r="K1401" s="2">
        <v>0</v>
      </c>
      <c r="R1401" s="2" t="s">
        <v>1610</v>
      </c>
    </row>
    <row r="1402" spans="1:18" ht="45" x14ac:dyDescent="0.25">
      <c r="A1402" s="2">
        <v>1400</v>
      </c>
      <c r="B1402" s="2">
        <v>5</v>
      </c>
      <c r="C1402" s="2" t="s">
        <v>1492</v>
      </c>
      <c r="D1402" s="2">
        <v>20</v>
      </c>
      <c r="E1402" s="2" t="s">
        <v>35</v>
      </c>
      <c r="F1402" s="2" t="s">
        <v>1603</v>
      </c>
      <c r="G1402" s="2" t="s">
        <v>1985</v>
      </c>
      <c r="H1402" s="2" t="s">
        <v>1672</v>
      </c>
      <c r="I1402" s="2" t="s">
        <v>1827</v>
      </c>
      <c r="K1402" s="2">
        <v>0</v>
      </c>
      <c r="R1402" s="2" t="s">
        <v>1665</v>
      </c>
    </row>
    <row r="1403" spans="1:18" ht="30" x14ac:dyDescent="0.25">
      <c r="A1403" s="2">
        <v>1401</v>
      </c>
      <c r="B1403" s="2">
        <v>5</v>
      </c>
      <c r="C1403" s="2" t="s">
        <v>1493</v>
      </c>
      <c r="D1403" s="2">
        <v>180</v>
      </c>
      <c r="E1403" s="2" t="s">
        <v>35</v>
      </c>
      <c r="F1403" s="2" t="s">
        <v>1598</v>
      </c>
      <c r="G1403" s="2" t="s">
        <v>1985</v>
      </c>
      <c r="K1403" s="2">
        <v>0</v>
      </c>
      <c r="R1403" s="2" t="s">
        <v>1594</v>
      </c>
    </row>
    <row r="1404" spans="1:18" ht="30" x14ac:dyDescent="0.25">
      <c r="A1404" s="2">
        <v>1402</v>
      </c>
      <c r="B1404" s="2">
        <v>5</v>
      </c>
      <c r="C1404" s="2" t="s">
        <v>1494</v>
      </c>
      <c r="D1404" s="2">
        <v>25</v>
      </c>
      <c r="E1404" s="2" t="s">
        <v>35</v>
      </c>
      <c r="F1404" s="2" t="s">
        <v>1592</v>
      </c>
      <c r="G1404" s="2" t="s">
        <v>3141</v>
      </c>
      <c r="H1404" s="2" t="s">
        <v>1595</v>
      </c>
      <c r="I1404" s="2" t="s">
        <v>2197</v>
      </c>
      <c r="K1404" s="2">
        <v>0</v>
      </c>
      <c r="R1404" s="2" t="s">
        <v>2198</v>
      </c>
    </row>
    <row r="1405" spans="1:18" x14ac:dyDescent="0.25">
      <c r="A1405" s="2">
        <v>1403</v>
      </c>
      <c r="B1405" s="2">
        <v>5</v>
      </c>
      <c r="C1405" s="2" t="s">
        <v>1495</v>
      </c>
      <c r="D1405" s="2">
        <v>50</v>
      </c>
      <c r="E1405" s="2" t="s">
        <v>35</v>
      </c>
      <c r="F1405" s="2" t="s">
        <v>1592</v>
      </c>
      <c r="G1405" s="2" t="s">
        <v>3142</v>
      </c>
      <c r="H1405" s="2" t="s">
        <v>1600</v>
      </c>
      <c r="I1405" s="2" t="s">
        <v>1731</v>
      </c>
      <c r="K1405" s="2">
        <v>0</v>
      </c>
      <c r="R1405" s="2" t="s">
        <v>1732</v>
      </c>
    </row>
    <row r="1406" spans="1:18" ht="45" x14ac:dyDescent="0.25">
      <c r="A1406" s="2">
        <v>1404</v>
      </c>
      <c r="B1406" s="2">
        <v>5</v>
      </c>
      <c r="C1406" s="2" t="s">
        <v>1496</v>
      </c>
      <c r="D1406" s="2">
        <v>2</v>
      </c>
      <c r="E1406" s="2" t="s">
        <v>35</v>
      </c>
      <c r="F1406" s="2" t="s">
        <v>1592</v>
      </c>
      <c r="G1406" s="2" t="s">
        <v>3143</v>
      </c>
      <c r="H1406" s="2" t="s">
        <v>1604</v>
      </c>
      <c r="I1406" s="2" t="s">
        <v>1929</v>
      </c>
      <c r="K1406" s="2">
        <v>0</v>
      </c>
      <c r="R1406" s="2" t="s">
        <v>2003</v>
      </c>
    </row>
    <row r="1407" spans="1:18" ht="45" x14ac:dyDescent="0.25">
      <c r="A1407" s="2">
        <v>1405</v>
      </c>
      <c r="B1407" s="2">
        <v>5</v>
      </c>
      <c r="C1407" s="2" t="s">
        <v>1497</v>
      </c>
      <c r="D1407" s="2">
        <v>4</v>
      </c>
      <c r="E1407" s="2" t="s">
        <v>35</v>
      </c>
      <c r="F1407" s="2" t="s">
        <v>1592</v>
      </c>
      <c r="G1407" s="2" t="s">
        <v>3143</v>
      </c>
      <c r="H1407" s="2" t="s">
        <v>1608</v>
      </c>
      <c r="I1407" s="2" t="s">
        <v>1999</v>
      </c>
      <c r="K1407" s="2">
        <v>0</v>
      </c>
      <c r="R1407" s="2" t="s">
        <v>1821</v>
      </c>
    </row>
    <row r="1408" spans="1:18" ht="30" x14ac:dyDescent="0.25">
      <c r="A1408" s="2">
        <v>1406</v>
      </c>
      <c r="B1408" s="2">
        <v>5</v>
      </c>
      <c r="C1408" s="2" t="s">
        <v>1498</v>
      </c>
      <c r="D1408" s="2">
        <v>1</v>
      </c>
      <c r="E1408" s="2" t="s">
        <v>35</v>
      </c>
      <c r="F1408" s="2" t="s">
        <v>1592</v>
      </c>
      <c r="G1408" s="2" t="s">
        <v>3143</v>
      </c>
      <c r="H1408" s="2" t="s">
        <v>1612</v>
      </c>
      <c r="I1408" s="2" t="s">
        <v>1898</v>
      </c>
      <c r="K1408" s="2">
        <v>0</v>
      </c>
      <c r="R1408" s="2" t="s">
        <v>2949</v>
      </c>
    </row>
    <row r="1409" spans="1:18" ht="30" x14ac:dyDescent="0.25">
      <c r="A1409" s="2">
        <v>1407</v>
      </c>
      <c r="B1409" s="2">
        <v>5</v>
      </c>
      <c r="C1409" s="2" t="s">
        <v>1499</v>
      </c>
      <c r="D1409" s="2">
        <v>15</v>
      </c>
      <c r="E1409" s="2" t="s">
        <v>35</v>
      </c>
      <c r="F1409" s="2" t="s">
        <v>1592</v>
      </c>
      <c r="G1409" s="2" t="s">
        <v>2700</v>
      </c>
      <c r="H1409" s="2" t="s">
        <v>1615</v>
      </c>
      <c r="I1409" s="2" t="s">
        <v>2121</v>
      </c>
      <c r="K1409" s="2">
        <v>0</v>
      </c>
      <c r="R1409" s="2" t="s">
        <v>3144</v>
      </c>
    </row>
    <row r="1410" spans="1:18" ht="30" x14ac:dyDescent="0.25">
      <c r="A1410" s="2">
        <v>1408</v>
      </c>
      <c r="B1410" s="2">
        <v>5</v>
      </c>
      <c r="C1410" s="2" t="s">
        <v>1500</v>
      </c>
      <c r="D1410" s="2">
        <v>50</v>
      </c>
      <c r="E1410" s="2" t="s">
        <v>35</v>
      </c>
      <c r="F1410" s="2" t="s">
        <v>1592</v>
      </c>
      <c r="G1410" s="2" t="s">
        <v>2700</v>
      </c>
      <c r="H1410" s="2" t="s">
        <v>1619</v>
      </c>
      <c r="I1410" s="2" t="s">
        <v>2744</v>
      </c>
      <c r="K1410" s="2">
        <v>0</v>
      </c>
      <c r="R1410" s="2" t="s">
        <v>2396</v>
      </c>
    </row>
    <row r="1411" spans="1:18" ht="30" x14ac:dyDescent="0.25">
      <c r="A1411" s="2">
        <v>1409</v>
      </c>
      <c r="B1411" s="2">
        <v>5</v>
      </c>
      <c r="C1411" s="2" t="s">
        <v>1501</v>
      </c>
      <c r="D1411" s="2">
        <v>25</v>
      </c>
      <c r="E1411" s="2" t="s">
        <v>35</v>
      </c>
      <c r="F1411" s="2" t="s">
        <v>1592</v>
      </c>
      <c r="G1411" s="2" t="s">
        <v>2700</v>
      </c>
      <c r="H1411" s="2" t="s">
        <v>1622</v>
      </c>
      <c r="I1411" s="2" t="s">
        <v>2316</v>
      </c>
      <c r="K1411" s="2">
        <v>0</v>
      </c>
      <c r="R1411" s="2" t="s">
        <v>3145</v>
      </c>
    </row>
    <row r="1412" spans="1:18" ht="30" x14ac:dyDescent="0.25">
      <c r="A1412" s="2">
        <v>1410</v>
      </c>
      <c r="B1412" s="2">
        <v>5</v>
      </c>
      <c r="C1412" s="2" t="s">
        <v>1502</v>
      </c>
      <c r="D1412" s="2">
        <v>100</v>
      </c>
      <c r="E1412" s="2" t="s">
        <v>35</v>
      </c>
      <c r="F1412" s="2" t="s">
        <v>1592</v>
      </c>
      <c r="G1412" s="2" t="s">
        <v>2700</v>
      </c>
      <c r="H1412" s="2" t="s">
        <v>1625</v>
      </c>
      <c r="I1412" s="2" t="s">
        <v>1613</v>
      </c>
      <c r="K1412" s="2">
        <v>0</v>
      </c>
      <c r="R1412" s="2" t="s">
        <v>1998</v>
      </c>
    </row>
    <row r="1413" spans="1:18" x14ac:dyDescent="0.25">
      <c r="A1413" s="2">
        <v>1411</v>
      </c>
      <c r="B1413" s="2">
        <v>5</v>
      </c>
      <c r="C1413" s="2" t="s">
        <v>1503</v>
      </c>
      <c r="D1413" s="2">
        <v>50</v>
      </c>
      <c r="E1413" s="2" t="s">
        <v>35</v>
      </c>
      <c r="F1413" s="2" t="s">
        <v>1592</v>
      </c>
      <c r="G1413" s="2" t="s">
        <v>3146</v>
      </c>
      <c r="H1413" s="2" t="s">
        <v>1628</v>
      </c>
      <c r="I1413" s="2" t="s">
        <v>2062</v>
      </c>
      <c r="K1413" s="2">
        <v>0</v>
      </c>
      <c r="R1413" s="2" t="s">
        <v>2622</v>
      </c>
    </row>
    <row r="1414" spans="1:18" ht="30" x14ac:dyDescent="0.25">
      <c r="A1414" s="2">
        <v>1412</v>
      </c>
      <c r="B1414" s="2">
        <v>5</v>
      </c>
      <c r="C1414" s="2" t="s">
        <v>1504</v>
      </c>
      <c r="D1414" s="2">
        <v>100</v>
      </c>
      <c r="E1414" s="2" t="s">
        <v>35</v>
      </c>
      <c r="F1414" s="2" t="s">
        <v>1592</v>
      </c>
      <c r="G1414" s="2" t="s">
        <v>3146</v>
      </c>
      <c r="H1414" s="2" t="s">
        <v>1632</v>
      </c>
      <c r="I1414" s="2" t="s">
        <v>1806</v>
      </c>
      <c r="K1414" s="2">
        <v>0</v>
      </c>
      <c r="R1414" s="2" t="s">
        <v>1606</v>
      </c>
    </row>
    <row r="1415" spans="1:18" ht="30" x14ac:dyDescent="0.25">
      <c r="A1415" s="2">
        <v>1413</v>
      </c>
      <c r="B1415" s="2">
        <v>5</v>
      </c>
      <c r="C1415" s="2" t="s">
        <v>1505</v>
      </c>
      <c r="D1415" s="2">
        <v>50</v>
      </c>
      <c r="E1415" s="2" t="s">
        <v>35</v>
      </c>
      <c r="F1415" s="2" t="s">
        <v>1666</v>
      </c>
      <c r="G1415" s="2" t="s">
        <v>3146</v>
      </c>
      <c r="H1415" s="2" t="s">
        <v>1634</v>
      </c>
      <c r="I1415" s="2" t="s">
        <v>1808</v>
      </c>
      <c r="K1415" s="2">
        <v>0</v>
      </c>
      <c r="R1415" s="2" t="s">
        <v>3147</v>
      </c>
    </row>
    <row r="1416" spans="1:18" ht="45" x14ac:dyDescent="0.25">
      <c r="A1416" s="2">
        <v>1414</v>
      </c>
      <c r="B1416" s="2">
        <v>5</v>
      </c>
      <c r="C1416" s="2" t="s">
        <v>1506</v>
      </c>
      <c r="D1416" s="2">
        <v>100</v>
      </c>
      <c r="E1416" s="2" t="s">
        <v>35</v>
      </c>
      <c r="F1416" s="2" t="s">
        <v>1592</v>
      </c>
      <c r="G1416" s="2" t="s">
        <v>3146</v>
      </c>
      <c r="H1416" s="2" t="s">
        <v>1637</v>
      </c>
      <c r="I1416" s="2" t="s">
        <v>1827</v>
      </c>
      <c r="K1416" s="2">
        <v>0</v>
      </c>
      <c r="R1416" s="2" t="s">
        <v>1734</v>
      </c>
    </row>
    <row r="1417" spans="1:18" ht="45" x14ac:dyDescent="0.25">
      <c r="A1417" s="2">
        <v>1415</v>
      </c>
      <c r="B1417" s="2">
        <v>5</v>
      </c>
      <c r="C1417" s="2" t="s">
        <v>1507</v>
      </c>
      <c r="D1417" s="2">
        <v>200</v>
      </c>
      <c r="E1417" s="2" t="s">
        <v>35</v>
      </c>
      <c r="F1417" s="2" t="s">
        <v>1592</v>
      </c>
      <c r="G1417" s="2" t="s">
        <v>3146</v>
      </c>
      <c r="H1417" s="2" t="s">
        <v>1641</v>
      </c>
      <c r="I1417" s="2" t="s">
        <v>1605</v>
      </c>
      <c r="K1417" s="2">
        <v>0</v>
      </c>
      <c r="R1417" s="2" t="s">
        <v>2701</v>
      </c>
    </row>
    <row r="1418" spans="1:18" x14ac:dyDescent="0.25">
      <c r="A1418" s="2">
        <v>1416</v>
      </c>
      <c r="B1418" s="2">
        <v>5</v>
      </c>
      <c r="C1418" s="2" t="s">
        <v>1508</v>
      </c>
      <c r="D1418" s="2">
        <v>100</v>
      </c>
      <c r="E1418" s="2" t="s">
        <v>35</v>
      </c>
      <c r="F1418" s="2" t="s">
        <v>1905</v>
      </c>
      <c r="G1418" s="2" t="s">
        <v>3146</v>
      </c>
      <c r="H1418" s="2" t="s">
        <v>1643</v>
      </c>
      <c r="I1418" s="2" t="s">
        <v>1596</v>
      </c>
      <c r="K1418" s="2">
        <v>0</v>
      </c>
      <c r="R1418" s="2" t="s">
        <v>2004</v>
      </c>
    </row>
    <row r="1419" spans="1:18" ht="45" x14ac:dyDescent="0.25">
      <c r="A1419" s="2">
        <v>1417</v>
      </c>
      <c r="B1419" s="2">
        <v>5</v>
      </c>
      <c r="C1419" s="2" t="s">
        <v>1509</v>
      </c>
      <c r="D1419" s="2">
        <v>500</v>
      </c>
      <c r="E1419" s="2" t="s">
        <v>35</v>
      </c>
      <c r="F1419" s="2" t="s">
        <v>1592</v>
      </c>
      <c r="G1419" s="2" t="s">
        <v>3148</v>
      </c>
      <c r="H1419" s="2" t="s">
        <v>1646</v>
      </c>
      <c r="I1419" s="2" t="s">
        <v>2524</v>
      </c>
      <c r="K1419" s="2">
        <v>0</v>
      </c>
      <c r="R1419" s="2" t="s">
        <v>3149</v>
      </c>
    </row>
    <row r="1420" spans="1:18" ht="30" x14ac:dyDescent="0.25">
      <c r="A1420" s="2">
        <v>1418</v>
      </c>
      <c r="B1420" s="2">
        <v>5</v>
      </c>
      <c r="C1420" s="2" t="s">
        <v>1510</v>
      </c>
      <c r="D1420" s="2">
        <v>100</v>
      </c>
      <c r="E1420" s="2" t="s">
        <v>35</v>
      </c>
      <c r="F1420" s="2" t="s">
        <v>1603</v>
      </c>
      <c r="G1420" s="2" t="s">
        <v>3148</v>
      </c>
      <c r="H1420" s="2" t="s">
        <v>1649</v>
      </c>
      <c r="I1420" s="2" t="s">
        <v>2464</v>
      </c>
      <c r="K1420" s="2">
        <v>0</v>
      </c>
      <c r="R1420" s="2" t="s">
        <v>1983</v>
      </c>
    </row>
    <row r="1421" spans="1:18" ht="30" x14ac:dyDescent="0.25">
      <c r="A1421" s="2">
        <v>1419</v>
      </c>
      <c r="B1421" s="2">
        <v>5</v>
      </c>
      <c r="C1421" s="2" t="s">
        <v>1511</v>
      </c>
      <c r="D1421" s="2">
        <v>40</v>
      </c>
      <c r="E1421" s="2" t="s">
        <v>1674</v>
      </c>
      <c r="F1421" s="2" t="s">
        <v>1846</v>
      </c>
      <c r="G1421" s="2" t="s">
        <v>1899</v>
      </c>
      <c r="H1421" s="2" t="s">
        <v>1653</v>
      </c>
      <c r="I1421" s="2" t="s">
        <v>3150</v>
      </c>
      <c r="K1421" s="2">
        <v>0</v>
      </c>
      <c r="R1421" s="2" t="s">
        <v>3151</v>
      </c>
    </row>
    <row r="1422" spans="1:18" ht="30" x14ac:dyDescent="0.25">
      <c r="A1422" s="2">
        <v>1420</v>
      </c>
      <c r="B1422" s="2">
        <v>5</v>
      </c>
      <c r="C1422" s="2" t="s">
        <v>1512</v>
      </c>
      <c r="D1422" s="2">
        <v>0.2</v>
      </c>
      <c r="E1422" s="2" t="s">
        <v>35</v>
      </c>
      <c r="F1422" s="2" t="s">
        <v>1658</v>
      </c>
      <c r="G1422" s="2" t="s">
        <v>3152</v>
      </c>
      <c r="H1422" s="2" t="s">
        <v>1656</v>
      </c>
      <c r="I1422" s="2" t="s">
        <v>1857</v>
      </c>
      <c r="K1422" s="2">
        <v>0</v>
      </c>
      <c r="R1422" s="2" t="s">
        <v>76</v>
      </c>
    </row>
    <row r="1423" spans="1:18" ht="30" x14ac:dyDescent="0.25">
      <c r="A1423" s="2">
        <v>1421</v>
      </c>
      <c r="B1423" s="2">
        <v>5</v>
      </c>
      <c r="C1423" s="2" t="s">
        <v>1513</v>
      </c>
      <c r="D1423" s="2">
        <v>0.5</v>
      </c>
      <c r="E1423" s="2" t="s">
        <v>35</v>
      </c>
      <c r="F1423" s="2" t="s">
        <v>1658</v>
      </c>
      <c r="G1423" s="2" t="s">
        <v>3152</v>
      </c>
      <c r="H1423" s="2" t="s">
        <v>1660</v>
      </c>
      <c r="I1423" s="2" t="s">
        <v>3153</v>
      </c>
      <c r="K1423" s="2">
        <v>0</v>
      </c>
      <c r="R1423" s="2" t="s">
        <v>2594</v>
      </c>
    </row>
    <row r="1424" spans="1:18" ht="30" x14ac:dyDescent="0.25">
      <c r="A1424" s="2">
        <v>1422</v>
      </c>
      <c r="B1424" s="2">
        <v>5</v>
      </c>
      <c r="C1424" s="2" t="s">
        <v>1514</v>
      </c>
      <c r="D1424" s="2">
        <v>1</v>
      </c>
      <c r="E1424" s="2" t="s">
        <v>35</v>
      </c>
      <c r="F1424" s="2" t="s">
        <v>1658</v>
      </c>
      <c r="G1424" s="2" t="s">
        <v>1895</v>
      </c>
      <c r="H1424" s="2" t="s">
        <v>1663</v>
      </c>
      <c r="I1424" s="2" t="s">
        <v>2257</v>
      </c>
      <c r="K1424" s="2">
        <v>0</v>
      </c>
      <c r="R1424" s="2" t="s">
        <v>76</v>
      </c>
    </row>
    <row r="1425" spans="1:18" ht="135" x14ac:dyDescent="0.25">
      <c r="A1425" s="2">
        <v>1423</v>
      </c>
      <c r="B1425" s="2">
        <v>5</v>
      </c>
      <c r="C1425" s="2" t="s">
        <v>1515</v>
      </c>
      <c r="D1425" s="2">
        <v>40</v>
      </c>
      <c r="E1425" s="2" t="s">
        <v>35</v>
      </c>
      <c r="F1425" s="2" t="s">
        <v>1666</v>
      </c>
      <c r="G1425" s="2" t="s">
        <v>3154</v>
      </c>
      <c r="H1425" s="2" t="s">
        <v>1668</v>
      </c>
      <c r="I1425" s="2" t="s">
        <v>2106</v>
      </c>
      <c r="K1425" s="2">
        <v>0</v>
      </c>
      <c r="R1425" s="2" t="s">
        <v>90</v>
      </c>
    </row>
    <row r="1426" spans="1:18" ht="135" x14ac:dyDescent="0.25">
      <c r="A1426" s="2">
        <v>1424</v>
      </c>
      <c r="B1426" s="2">
        <v>5</v>
      </c>
      <c r="C1426" s="2" t="s">
        <v>1516</v>
      </c>
      <c r="D1426" s="2">
        <v>10</v>
      </c>
      <c r="E1426" s="2" t="s">
        <v>35</v>
      </c>
      <c r="F1426" s="2" t="s">
        <v>3155</v>
      </c>
      <c r="G1426" s="2" t="s">
        <v>3154</v>
      </c>
      <c r="H1426" s="2" t="s">
        <v>1670</v>
      </c>
      <c r="I1426" s="2" t="s">
        <v>1689</v>
      </c>
      <c r="K1426" s="2">
        <v>0</v>
      </c>
      <c r="R1426" s="2" t="s">
        <v>1903</v>
      </c>
    </row>
    <row r="1427" spans="1:18" ht="30" x14ac:dyDescent="0.25">
      <c r="A1427" s="2">
        <v>1425</v>
      </c>
      <c r="B1427" s="2">
        <v>5</v>
      </c>
      <c r="C1427" s="2" t="s">
        <v>1517</v>
      </c>
      <c r="D1427" s="2">
        <v>1</v>
      </c>
      <c r="E1427" s="2" t="s">
        <v>35</v>
      </c>
      <c r="F1427" s="2" t="s">
        <v>1658</v>
      </c>
      <c r="G1427" s="2" t="s">
        <v>1895</v>
      </c>
      <c r="H1427" s="2" t="s">
        <v>1672</v>
      </c>
      <c r="I1427" s="2" t="s">
        <v>1717</v>
      </c>
      <c r="K1427" s="2">
        <v>0</v>
      </c>
      <c r="R1427" s="2" t="s">
        <v>1858</v>
      </c>
    </row>
    <row r="1428" spans="1:18" ht="45" x14ac:dyDescent="0.25">
      <c r="A1428" s="2">
        <v>1426</v>
      </c>
      <c r="B1428" s="2">
        <v>5</v>
      </c>
      <c r="C1428" s="2" t="s">
        <v>1518</v>
      </c>
      <c r="D1428" s="2">
        <v>1</v>
      </c>
      <c r="E1428" s="2" t="s">
        <v>35</v>
      </c>
      <c r="F1428" s="2" t="s">
        <v>1658</v>
      </c>
      <c r="G1428" s="2" t="s">
        <v>1659</v>
      </c>
      <c r="K1428" s="2">
        <v>0</v>
      </c>
      <c r="R1428" s="2" t="s">
        <v>1594</v>
      </c>
    </row>
    <row r="1429" spans="1:18" ht="30" x14ac:dyDescent="0.25">
      <c r="A1429" s="2">
        <v>1427</v>
      </c>
      <c r="B1429" s="2">
        <v>5</v>
      </c>
      <c r="C1429" s="2" t="s">
        <v>1519</v>
      </c>
      <c r="D1429" s="2">
        <v>1</v>
      </c>
      <c r="E1429" s="2" t="s">
        <v>35</v>
      </c>
      <c r="F1429" s="2" t="s">
        <v>1658</v>
      </c>
      <c r="G1429" s="2" t="s">
        <v>3156</v>
      </c>
      <c r="H1429" s="2" t="s">
        <v>1595</v>
      </c>
      <c r="I1429" s="2" t="s">
        <v>2366</v>
      </c>
      <c r="K1429" s="2">
        <v>0</v>
      </c>
      <c r="R1429" s="2" t="s">
        <v>1610</v>
      </c>
    </row>
    <row r="1430" spans="1:18" ht="30" x14ac:dyDescent="0.25">
      <c r="A1430" s="2">
        <v>1428</v>
      </c>
      <c r="B1430" s="2">
        <v>5</v>
      </c>
      <c r="C1430" s="2" t="s">
        <v>1520</v>
      </c>
      <c r="D1430" s="2">
        <v>1</v>
      </c>
      <c r="E1430" s="2" t="s">
        <v>35</v>
      </c>
      <c r="F1430" s="2" t="s">
        <v>1861</v>
      </c>
      <c r="G1430" s="2" t="s">
        <v>1862</v>
      </c>
      <c r="H1430" s="2" t="s">
        <v>1600</v>
      </c>
      <c r="I1430" s="2" t="s">
        <v>2009</v>
      </c>
      <c r="K1430" s="2">
        <v>0</v>
      </c>
      <c r="R1430" s="2" t="s">
        <v>90</v>
      </c>
    </row>
    <row r="1431" spans="1:18" ht="30" x14ac:dyDescent="0.25">
      <c r="A1431" s="2">
        <v>1429</v>
      </c>
      <c r="B1431" s="2">
        <v>5</v>
      </c>
      <c r="C1431" s="2" t="s">
        <v>1521</v>
      </c>
      <c r="D1431" s="2">
        <v>25</v>
      </c>
      <c r="E1431" s="2" t="s">
        <v>35</v>
      </c>
      <c r="F1431" s="2" t="s">
        <v>1592</v>
      </c>
      <c r="G1431" s="2" t="s">
        <v>1742</v>
      </c>
      <c r="H1431" s="2" t="s">
        <v>1604</v>
      </c>
      <c r="I1431" s="2" t="s">
        <v>2147</v>
      </c>
      <c r="K1431" s="2">
        <v>0</v>
      </c>
      <c r="R1431" s="2" t="s">
        <v>2395</v>
      </c>
    </row>
    <row r="1432" spans="1:18" ht="30" x14ac:dyDescent="0.25">
      <c r="A1432" s="2">
        <v>1430</v>
      </c>
      <c r="B1432" s="2">
        <v>5</v>
      </c>
      <c r="C1432" s="2" t="s">
        <v>1522</v>
      </c>
      <c r="D1432" s="2">
        <v>10</v>
      </c>
      <c r="E1432" s="2" t="s">
        <v>35</v>
      </c>
      <c r="F1432" s="2" t="s">
        <v>1592</v>
      </c>
      <c r="G1432" s="2" t="s">
        <v>3157</v>
      </c>
      <c r="H1432" s="2" t="s">
        <v>1608</v>
      </c>
      <c r="I1432" s="2" t="s">
        <v>1806</v>
      </c>
      <c r="K1432" s="2">
        <v>0</v>
      </c>
      <c r="R1432" s="2" t="s">
        <v>1597</v>
      </c>
    </row>
    <row r="1433" spans="1:18" ht="30" x14ac:dyDescent="0.25">
      <c r="A1433" s="2">
        <v>1431</v>
      </c>
      <c r="B1433" s="2">
        <v>5</v>
      </c>
      <c r="C1433" s="2" t="s">
        <v>1523</v>
      </c>
      <c r="D1433" s="2">
        <v>50</v>
      </c>
      <c r="E1433" s="2" t="s">
        <v>35</v>
      </c>
      <c r="F1433" s="2" t="s">
        <v>1592</v>
      </c>
      <c r="G1433" s="2" t="s">
        <v>3157</v>
      </c>
      <c r="H1433" s="2" t="s">
        <v>1612</v>
      </c>
      <c r="I1433" s="2" t="s">
        <v>1814</v>
      </c>
      <c r="K1433" s="2">
        <v>0</v>
      </c>
      <c r="R1433" s="2" t="s">
        <v>1994</v>
      </c>
    </row>
    <row r="1434" spans="1:18" ht="30" x14ac:dyDescent="0.25">
      <c r="A1434" s="2">
        <v>1432</v>
      </c>
      <c r="B1434" s="2">
        <v>5</v>
      </c>
      <c r="C1434" s="2" t="s">
        <v>1524</v>
      </c>
      <c r="D1434" s="2">
        <v>300</v>
      </c>
      <c r="E1434" s="2" t="s">
        <v>35</v>
      </c>
      <c r="F1434" s="2" t="s">
        <v>1592</v>
      </c>
      <c r="G1434" s="2" t="s">
        <v>3157</v>
      </c>
      <c r="H1434" s="2" t="s">
        <v>1615</v>
      </c>
      <c r="I1434" s="2" t="s">
        <v>1629</v>
      </c>
      <c r="K1434" s="2">
        <v>0</v>
      </c>
      <c r="R1434" s="2" t="s">
        <v>1840</v>
      </c>
    </row>
    <row r="1435" spans="1:18" ht="45" x14ac:dyDescent="0.25">
      <c r="A1435" s="2">
        <v>1433</v>
      </c>
      <c r="B1435" s="2">
        <v>5</v>
      </c>
      <c r="C1435" s="6" t="s">
        <v>1525</v>
      </c>
      <c r="D1435" s="2">
        <v>16</v>
      </c>
      <c r="E1435" s="2" t="s">
        <v>35</v>
      </c>
      <c r="F1435" s="2" t="s">
        <v>1603</v>
      </c>
      <c r="G1435" s="2" t="s">
        <v>1746</v>
      </c>
      <c r="H1435" s="2" t="s">
        <v>1619</v>
      </c>
      <c r="I1435" s="2" t="s">
        <v>3158</v>
      </c>
      <c r="K1435" s="2">
        <v>0</v>
      </c>
      <c r="R1435" s="2" t="s">
        <v>3159</v>
      </c>
    </row>
    <row r="1436" spans="1:18" ht="45" x14ac:dyDescent="0.25">
      <c r="A1436" s="2">
        <v>1434</v>
      </c>
      <c r="B1436" s="2">
        <v>5</v>
      </c>
      <c r="C1436" s="6" t="s">
        <v>1526</v>
      </c>
      <c r="D1436" s="2">
        <v>8</v>
      </c>
      <c r="E1436" s="2" t="s">
        <v>35</v>
      </c>
      <c r="F1436" s="2" t="s">
        <v>1592</v>
      </c>
      <c r="G1436" s="2" t="s">
        <v>1746</v>
      </c>
      <c r="H1436" s="2" t="s">
        <v>1622</v>
      </c>
      <c r="I1436" s="2" t="s">
        <v>1989</v>
      </c>
      <c r="K1436" s="2">
        <v>0</v>
      </c>
      <c r="R1436" s="2" t="s">
        <v>3160</v>
      </c>
    </row>
    <row r="1437" spans="1:18" ht="30" x14ac:dyDescent="0.25">
      <c r="A1437" s="2">
        <v>1435</v>
      </c>
      <c r="B1437" s="2">
        <v>5</v>
      </c>
      <c r="C1437" s="2" t="s">
        <v>1527</v>
      </c>
      <c r="D1437" s="2">
        <v>10</v>
      </c>
      <c r="E1437" s="2" t="s">
        <v>35</v>
      </c>
      <c r="F1437" s="2" t="s">
        <v>1592</v>
      </c>
      <c r="G1437" s="2" t="s">
        <v>1746</v>
      </c>
      <c r="H1437" s="2" t="s">
        <v>1625</v>
      </c>
      <c r="I1437" s="2" t="s">
        <v>2074</v>
      </c>
      <c r="K1437" s="2">
        <v>0</v>
      </c>
      <c r="R1437" s="2" t="s">
        <v>1606</v>
      </c>
    </row>
    <row r="1438" spans="1:18" ht="30" x14ac:dyDescent="0.25">
      <c r="A1438" s="2">
        <v>1436</v>
      </c>
      <c r="B1438" s="2">
        <v>5</v>
      </c>
      <c r="C1438" s="2" t="s">
        <v>1528</v>
      </c>
      <c r="D1438" s="2">
        <v>40</v>
      </c>
      <c r="E1438" s="2" t="s">
        <v>35</v>
      </c>
      <c r="F1438" s="2" t="s">
        <v>1592</v>
      </c>
      <c r="G1438" s="2" t="s">
        <v>1746</v>
      </c>
      <c r="H1438" s="2" t="s">
        <v>1628</v>
      </c>
      <c r="I1438" s="2" t="s">
        <v>3001</v>
      </c>
      <c r="K1438" s="2">
        <v>0</v>
      </c>
      <c r="R1438" s="2" t="s">
        <v>3161</v>
      </c>
    </row>
    <row r="1439" spans="1:18" ht="30" x14ac:dyDescent="0.25">
      <c r="A1439" s="2">
        <v>1437</v>
      </c>
      <c r="B1439" s="2">
        <v>5</v>
      </c>
      <c r="C1439" s="6" t="s">
        <v>1529</v>
      </c>
      <c r="D1439" s="2">
        <v>80</v>
      </c>
      <c r="E1439" s="2" t="s">
        <v>35</v>
      </c>
      <c r="F1439" s="2" t="s">
        <v>1592</v>
      </c>
      <c r="G1439" s="2" t="s">
        <v>1746</v>
      </c>
      <c r="H1439" s="2" t="s">
        <v>1632</v>
      </c>
      <c r="I1439" s="2" t="s">
        <v>2516</v>
      </c>
      <c r="K1439" s="2">
        <v>0</v>
      </c>
      <c r="R1439" s="2" t="s">
        <v>2605</v>
      </c>
    </row>
    <row r="1440" spans="1:18" ht="30" x14ac:dyDescent="0.25">
      <c r="A1440" s="2">
        <v>1438</v>
      </c>
      <c r="B1440" s="2">
        <v>5</v>
      </c>
      <c r="C1440" s="2" t="s">
        <v>1530</v>
      </c>
      <c r="D1440" s="2">
        <v>0.5</v>
      </c>
      <c r="E1440" s="2" t="s">
        <v>35</v>
      </c>
      <c r="F1440" s="2" t="s">
        <v>1598</v>
      </c>
      <c r="G1440" s="2" t="s">
        <v>3162</v>
      </c>
      <c r="H1440" s="2" t="s">
        <v>1634</v>
      </c>
      <c r="I1440" s="2" t="s">
        <v>1944</v>
      </c>
      <c r="K1440" s="2">
        <v>0</v>
      </c>
      <c r="R1440" s="2" t="s">
        <v>2149</v>
      </c>
    </row>
    <row r="1441" spans="1:18" ht="30" x14ac:dyDescent="0.25">
      <c r="A1441" s="2">
        <v>1439</v>
      </c>
      <c r="B1441" s="2">
        <v>5</v>
      </c>
      <c r="C1441" s="2" t="s">
        <v>1531</v>
      </c>
      <c r="D1441" s="2">
        <v>3.75</v>
      </c>
      <c r="E1441" s="2" t="s">
        <v>35</v>
      </c>
      <c r="F1441" s="2" t="s">
        <v>1666</v>
      </c>
      <c r="G1441" s="2" t="s">
        <v>3162</v>
      </c>
      <c r="H1441" s="2" t="s">
        <v>1637</v>
      </c>
      <c r="I1441" s="2" t="s">
        <v>3163</v>
      </c>
      <c r="K1441" s="2">
        <v>0</v>
      </c>
      <c r="R1441" s="2" t="s">
        <v>3164</v>
      </c>
    </row>
    <row r="1442" spans="1:18" ht="45" x14ac:dyDescent="0.25">
      <c r="A1442" s="2">
        <v>1440</v>
      </c>
      <c r="B1442" s="2">
        <v>5</v>
      </c>
      <c r="C1442" s="2" t="s">
        <v>1532</v>
      </c>
      <c r="D1442" s="2">
        <v>11.25</v>
      </c>
      <c r="E1442" s="2" t="s">
        <v>35</v>
      </c>
      <c r="F1442" s="2" t="s">
        <v>1666</v>
      </c>
      <c r="G1442" s="2" t="s">
        <v>3162</v>
      </c>
      <c r="H1442" s="2" t="s">
        <v>1641</v>
      </c>
      <c r="I1442" s="2" t="s">
        <v>1991</v>
      </c>
      <c r="K1442" s="2">
        <v>0</v>
      </c>
      <c r="R1442" s="2" t="s">
        <v>3165</v>
      </c>
    </row>
    <row r="1443" spans="1:18" ht="30" x14ac:dyDescent="0.25">
      <c r="A1443" s="2">
        <v>1441</v>
      </c>
      <c r="B1443" s="2">
        <v>5</v>
      </c>
      <c r="C1443" s="2" t="s">
        <v>1533</v>
      </c>
      <c r="D1443" s="2">
        <v>5</v>
      </c>
      <c r="E1443" s="2" t="s">
        <v>35</v>
      </c>
      <c r="F1443" s="2" t="s">
        <v>1846</v>
      </c>
      <c r="G1443" s="2" t="s">
        <v>3166</v>
      </c>
      <c r="H1443" s="2" t="s">
        <v>1643</v>
      </c>
      <c r="I1443" s="2" t="s">
        <v>1609</v>
      </c>
      <c r="K1443" s="2">
        <v>0</v>
      </c>
      <c r="R1443" s="2" t="s">
        <v>1903</v>
      </c>
    </row>
    <row r="1444" spans="1:18" ht="45" x14ac:dyDescent="0.25">
      <c r="A1444" s="2">
        <v>1442</v>
      </c>
      <c r="B1444" s="2">
        <v>5</v>
      </c>
      <c r="C1444" s="2" t="s">
        <v>1534</v>
      </c>
      <c r="D1444" s="2">
        <v>250</v>
      </c>
      <c r="E1444" s="2" t="s">
        <v>77</v>
      </c>
      <c r="F1444" s="2" t="s">
        <v>1603</v>
      </c>
      <c r="G1444" s="2" t="s">
        <v>2306</v>
      </c>
      <c r="H1444" s="2" t="s">
        <v>1646</v>
      </c>
      <c r="I1444" s="2" t="s">
        <v>3043</v>
      </c>
      <c r="K1444" s="2">
        <v>0</v>
      </c>
      <c r="R1444" s="2" t="s">
        <v>3167</v>
      </c>
    </row>
    <row r="1445" spans="1:18" ht="45" x14ac:dyDescent="0.25">
      <c r="A1445" s="2">
        <v>1443</v>
      </c>
      <c r="B1445" s="2">
        <v>5</v>
      </c>
      <c r="C1445" s="2" t="s">
        <v>1535</v>
      </c>
      <c r="D1445" s="2">
        <v>500</v>
      </c>
      <c r="E1445" s="2" t="s">
        <v>77</v>
      </c>
      <c r="F1445" s="2" t="s">
        <v>1603</v>
      </c>
      <c r="G1445" s="2" t="s">
        <v>2306</v>
      </c>
      <c r="H1445" s="2" t="s">
        <v>1649</v>
      </c>
      <c r="I1445" s="2" t="s">
        <v>3168</v>
      </c>
      <c r="K1445" s="2">
        <v>0</v>
      </c>
      <c r="R1445" s="2" t="s">
        <v>3169</v>
      </c>
    </row>
    <row r="1446" spans="1:18" ht="45" x14ac:dyDescent="0.25">
      <c r="A1446" s="2">
        <v>1444</v>
      </c>
      <c r="B1446" s="2">
        <v>5</v>
      </c>
      <c r="C1446" s="2" t="s">
        <v>1536</v>
      </c>
      <c r="D1446" s="2">
        <v>1000</v>
      </c>
      <c r="E1446" s="2" t="s">
        <v>77</v>
      </c>
      <c r="F1446" s="2" t="s">
        <v>1603</v>
      </c>
      <c r="G1446" s="2" t="s">
        <v>2306</v>
      </c>
      <c r="H1446" s="2" t="s">
        <v>1653</v>
      </c>
      <c r="I1446" s="2" t="s">
        <v>3170</v>
      </c>
      <c r="K1446" s="2">
        <v>0</v>
      </c>
      <c r="R1446" s="2" t="s">
        <v>3171</v>
      </c>
    </row>
    <row r="1447" spans="1:18" ht="45" x14ac:dyDescent="0.25">
      <c r="A1447" s="2">
        <v>1445</v>
      </c>
      <c r="B1447" s="2">
        <v>5</v>
      </c>
      <c r="C1447" s="2" t="s">
        <v>1537</v>
      </c>
      <c r="D1447" s="2">
        <v>2000</v>
      </c>
      <c r="E1447" s="2" t="s">
        <v>77</v>
      </c>
      <c r="F1447" s="2" t="s">
        <v>1603</v>
      </c>
      <c r="G1447" s="2" t="s">
        <v>2306</v>
      </c>
      <c r="H1447" s="2" t="s">
        <v>1656</v>
      </c>
      <c r="I1447" s="2" t="s">
        <v>3172</v>
      </c>
      <c r="K1447" s="2">
        <v>0</v>
      </c>
      <c r="R1447" s="2" t="s">
        <v>3173</v>
      </c>
    </row>
    <row r="1448" spans="1:18" ht="45" x14ac:dyDescent="0.25">
      <c r="A1448" s="2">
        <v>1446</v>
      </c>
      <c r="B1448" s="2">
        <v>5</v>
      </c>
      <c r="C1448" s="2" t="s">
        <v>1538</v>
      </c>
      <c r="D1448" s="2">
        <v>10000</v>
      </c>
      <c r="E1448" s="2" t="s">
        <v>77</v>
      </c>
      <c r="F1448" s="2" t="s">
        <v>1603</v>
      </c>
      <c r="G1448" s="2" t="s">
        <v>3174</v>
      </c>
      <c r="H1448" s="2" t="s">
        <v>1660</v>
      </c>
      <c r="I1448" s="2" t="s">
        <v>1812</v>
      </c>
      <c r="K1448" s="2">
        <v>0</v>
      </c>
      <c r="R1448" s="2" t="s">
        <v>1813</v>
      </c>
    </row>
    <row r="1449" spans="1:18" ht="45" x14ac:dyDescent="0.25">
      <c r="A1449" s="2">
        <v>1447</v>
      </c>
      <c r="B1449" s="2">
        <v>5</v>
      </c>
      <c r="C1449" s="2" t="s">
        <v>1539</v>
      </c>
      <c r="D1449" s="2">
        <v>50000</v>
      </c>
      <c r="E1449" s="2" t="s">
        <v>77</v>
      </c>
      <c r="F1449" s="2" t="s">
        <v>1603</v>
      </c>
      <c r="G1449" s="2" t="s">
        <v>3174</v>
      </c>
      <c r="H1449" s="2" t="s">
        <v>1663</v>
      </c>
      <c r="I1449" s="2" t="s">
        <v>3175</v>
      </c>
      <c r="K1449" s="2">
        <v>0</v>
      </c>
      <c r="R1449" s="2" t="s">
        <v>3176</v>
      </c>
    </row>
    <row r="1450" spans="1:18" ht="45" x14ac:dyDescent="0.25">
      <c r="A1450" s="2">
        <v>1448</v>
      </c>
      <c r="B1450" s="2">
        <v>5</v>
      </c>
      <c r="C1450" s="2" t="s">
        <v>1540</v>
      </c>
      <c r="D1450" s="2">
        <v>250000</v>
      </c>
      <c r="E1450" s="2" t="s">
        <v>77</v>
      </c>
      <c r="F1450" s="2" t="s">
        <v>1603</v>
      </c>
      <c r="G1450" s="2" t="s">
        <v>3174</v>
      </c>
      <c r="H1450" s="2" t="s">
        <v>1668</v>
      </c>
      <c r="I1450" s="2" t="s">
        <v>3090</v>
      </c>
      <c r="K1450" s="2">
        <v>0</v>
      </c>
      <c r="R1450" s="2" t="s">
        <v>3177</v>
      </c>
    </row>
    <row r="1451" spans="1:18" ht="45" x14ac:dyDescent="0.25">
      <c r="A1451" s="2">
        <v>1449</v>
      </c>
      <c r="B1451" s="2">
        <v>5</v>
      </c>
      <c r="C1451" s="2" t="s">
        <v>1541</v>
      </c>
      <c r="D1451" s="2">
        <v>500000</v>
      </c>
      <c r="E1451" s="2" t="s">
        <v>77</v>
      </c>
      <c r="F1451" s="2" t="s">
        <v>1603</v>
      </c>
      <c r="G1451" s="2" t="s">
        <v>3174</v>
      </c>
      <c r="H1451" s="2" t="s">
        <v>1670</v>
      </c>
      <c r="I1451" s="2" t="s">
        <v>3178</v>
      </c>
      <c r="K1451" s="2">
        <v>0</v>
      </c>
      <c r="R1451" s="2" t="s">
        <v>3179</v>
      </c>
    </row>
    <row r="1452" spans="1:18" ht="30" x14ac:dyDescent="0.25">
      <c r="A1452" s="2">
        <v>1450</v>
      </c>
      <c r="B1452" s="2">
        <v>5</v>
      </c>
      <c r="C1452" s="2" t="s">
        <v>1542</v>
      </c>
      <c r="D1452" s="2">
        <v>250</v>
      </c>
      <c r="E1452" s="2" t="s">
        <v>35</v>
      </c>
      <c r="F1452" s="2" t="s">
        <v>1592</v>
      </c>
      <c r="G1452" s="2" t="s">
        <v>3180</v>
      </c>
      <c r="H1452" s="2" t="s">
        <v>1672</v>
      </c>
      <c r="I1452" s="2" t="s">
        <v>1755</v>
      </c>
      <c r="K1452" s="2">
        <v>0</v>
      </c>
      <c r="R1452" s="2" t="s">
        <v>1724</v>
      </c>
    </row>
    <row r="1453" spans="1:18" ht="30" x14ac:dyDescent="0.25">
      <c r="A1453" s="2">
        <v>1451</v>
      </c>
      <c r="B1453" s="2">
        <v>5</v>
      </c>
      <c r="C1453" s="2" t="s">
        <v>1543</v>
      </c>
      <c r="D1453" s="2">
        <v>50</v>
      </c>
      <c r="E1453" s="2" t="s">
        <v>35</v>
      </c>
      <c r="F1453" s="2" t="s">
        <v>1592</v>
      </c>
      <c r="G1453" s="2" t="s">
        <v>3180</v>
      </c>
      <c r="K1453" s="2">
        <v>0</v>
      </c>
      <c r="R1453" s="2" t="s">
        <v>1594</v>
      </c>
    </row>
    <row r="1454" spans="1:18" ht="30" x14ac:dyDescent="0.25">
      <c r="A1454" s="2">
        <v>1452</v>
      </c>
      <c r="B1454" s="2">
        <v>5</v>
      </c>
      <c r="C1454" s="2" t="s">
        <v>1544</v>
      </c>
      <c r="D1454" s="2">
        <v>150</v>
      </c>
      <c r="E1454" s="2" t="s">
        <v>35</v>
      </c>
      <c r="F1454" s="2" t="s">
        <v>1592</v>
      </c>
      <c r="G1454" s="2" t="s">
        <v>3180</v>
      </c>
      <c r="H1454" s="2" t="s">
        <v>1595</v>
      </c>
      <c r="I1454" s="2" t="s">
        <v>1623</v>
      </c>
      <c r="K1454" s="2">
        <v>0</v>
      </c>
      <c r="R1454" s="2" t="s">
        <v>2394</v>
      </c>
    </row>
    <row r="1455" spans="1:18" ht="60" x14ac:dyDescent="0.25">
      <c r="A1455" s="2">
        <v>1453</v>
      </c>
      <c r="B1455" s="2">
        <v>5</v>
      </c>
      <c r="C1455" s="2" t="s">
        <v>1545</v>
      </c>
      <c r="D1455" s="2">
        <v>90</v>
      </c>
      <c r="E1455" s="2" t="s">
        <v>35</v>
      </c>
      <c r="F1455" s="2" t="s">
        <v>1598</v>
      </c>
      <c r="G1455" s="2" t="s">
        <v>3181</v>
      </c>
      <c r="H1455" s="2" t="s">
        <v>1600</v>
      </c>
      <c r="I1455" s="2" t="s">
        <v>3182</v>
      </c>
      <c r="K1455" s="2">
        <v>0</v>
      </c>
      <c r="R1455" s="2" t="s">
        <v>3183</v>
      </c>
    </row>
    <row r="1456" spans="1:18" ht="30" x14ac:dyDescent="0.25">
      <c r="A1456" s="2">
        <v>1454</v>
      </c>
      <c r="B1456" s="2">
        <v>5</v>
      </c>
      <c r="C1456" s="2" t="s">
        <v>1546</v>
      </c>
      <c r="D1456" s="2">
        <v>125</v>
      </c>
      <c r="E1456" s="2" t="s">
        <v>35</v>
      </c>
      <c r="F1456" s="2" t="s">
        <v>1592</v>
      </c>
      <c r="G1456" s="2" t="s">
        <v>3184</v>
      </c>
      <c r="H1456" s="2" t="s">
        <v>1604</v>
      </c>
      <c r="I1456" s="2" t="s">
        <v>1866</v>
      </c>
      <c r="K1456" s="2">
        <v>0</v>
      </c>
      <c r="R1456" s="2" t="s">
        <v>3026</v>
      </c>
    </row>
    <row r="1457" spans="1:18" ht="30" x14ac:dyDescent="0.25">
      <c r="A1457" s="2">
        <v>1455</v>
      </c>
      <c r="B1457" s="2">
        <v>5</v>
      </c>
      <c r="C1457" s="2" t="s">
        <v>1547</v>
      </c>
      <c r="D1457" s="2">
        <v>500</v>
      </c>
      <c r="E1457" s="2" t="s">
        <v>35</v>
      </c>
      <c r="F1457" s="2" t="s">
        <v>1592</v>
      </c>
      <c r="G1457" s="2" t="s">
        <v>3184</v>
      </c>
      <c r="H1457" s="2" t="s">
        <v>1608</v>
      </c>
      <c r="I1457" s="2" t="s">
        <v>2857</v>
      </c>
      <c r="K1457" s="2">
        <v>0</v>
      </c>
      <c r="R1457" s="2" t="s">
        <v>3185</v>
      </c>
    </row>
    <row r="1458" spans="1:18" ht="30" x14ac:dyDescent="0.25">
      <c r="A1458" s="2">
        <v>1456</v>
      </c>
      <c r="B1458" s="2">
        <v>5</v>
      </c>
      <c r="C1458" s="2" t="s">
        <v>1548</v>
      </c>
      <c r="D1458" s="2">
        <v>450</v>
      </c>
      <c r="E1458" s="2" t="s">
        <v>35</v>
      </c>
      <c r="F1458" s="2" t="s">
        <v>1592</v>
      </c>
      <c r="G1458" s="2" t="s">
        <v>3186</v>
      </c>
      <c r="H1458" s="2" t="s">
        <v>1612</v>
      </c>
      <c r="I1458" s="2" t="s">
        <v>1650</v>
      </c>
      <c r="K1458" s="2">
        <v>0</v>
      </c>
      <c r="R1458" s="2" t="s">
        <v>1621</v>
      </c>
    </row>
    <row r="1459" spans="1:18" ht="45" x14ac:dyDescent="0.25">
      <c r="A1459" s="2">
        <v>1457</v>
      </c>
      <c r="B1459" s="2">
        <v>5</v>
      </c>
      <c r="C1459" s="2" t="s">
        <v>1549</v>
      </c>
      <c r="D1459" s="2">
        <v>40</v>
      </c>
      <c r="E1459" s="2" t="s">
        <v>35</v>
      </c>
      <c r="F1459" s="2" t="s">
        <v>1592</v>
      </c>
      <c r="G1459" s="2" t="s">
        <v>1995</v>
      </c>
      <c r="H1459" s="2" t="s">
        <v>1615</v>
      </c>
      <c r="I1459" s="2" t="s">
        <v>1829</v>
      </c>
      <c r="K1459" s="2">
        <v>0</v>
      </c>
      <c r="R1459" s="2" t="s">
        <v>1830</v>
      </c>
    </row>
    <row r="1460" spans="1:18" ht="45" x14ac:dyDescent="0.25">
      <c r="A1460" s="2">
        <v>1458</v>
      </c>
      <c r="B1460" s="2">
        <v>5</v>
      </c>
      <c r="C1460" s="2" t="s">
        <v>1550</v>
      </c>
      <c r="D1460" s="2">
        <v>300</v>
      </c>
      <c r="E1460" s="2" t="s">
        <v>35</v>
      </c>
      <c r="F1460" s="2" t="s">
        <v>1592</v>
      </c>
      <c r="G1460" s="2" t="s">
        <v>1995</v>
      </c>
      <c r="H1460" s="2" t="s">
        <v>1619</v>
      </c>
      <c r="I1460" s="2" t="s">
        <v>2444</v>
      </c>
      <c r="K1460" s="2">
        <v>0</v>
      </c>
      <c r="R1460" s="2" t="s">
        <v>3187</v>
      </c>
    </row>
    <row r="1461" spans="1:18" ht="45" x14ac:dyDescent="0.25">
      <c r="A1461" s="2">
        <v>1459</v>
      </c>
      <c r="B1461" s="2">
        <v>5</v>
      </c>
      <c r="C1461" s="2" t="s">
        <v>1551</v>
      </c>
      <c r="D1461" s="2">
        <v>100</v>
      </c>
      <c r="E1461" s="2" t="s">
        <v>35</v>
      </c>
      <c r="F1461" s="2" t="s">
        <v>1603</v>
      </c>
      <c r="G1461" s="2" t="s">
        <v>1995</v>
      </c>
      <c r="H1461" s="2" t="s">
        <v>1622</v>
      </c>
      <c r="I1461" s="2" t="s">
        <v>2298</v>
      </c>
      <c r="K1461" s="2">
        <v>0</v>
      </c>
      <c r="R1461" s="2" t="s">
        <v>2815</v>
      </c>
    </row>
    <row r="1462" spans="1:18" ht="45" x14ac:dyDescent="0.25">
      <c r="A1462" s="2">
        <v>1460</v>
      </c>
      <c r="B1462" s="2">
        <v>5</v>
      </c>
      <c r="C1462" s="2" t="s">
        <v>1552</v>
      </c>
      <c r="D1462" s="2">
        <v>150</v>
      </c>
      <c r="E1462" s="2" t="s">
        <v>35</v>
      </c>
      <c r="F1462" s="2" t="s">
        <v>1592</v>
      </c>
      <c r="G1462" s="2" t="s">
        <v>1995</v>
      </c>
      <c r="H1462" s="2" t="s">
        <v>1625</v>
      </c>
      <c r="I1462" s="2" t="s">
        <v>1613</v>
      </c>
      <c r="K1462" s="2">
        <v>0</v>
      </c>
      <c r="R1462" s="2" t="s">
        <v>1998</v>
      </c>
    </row>
    <row r="1463" spans="1:18" ht="45" x14ac:dyDescent="0.25">
      <c r="A1463" s="2">
        <v>1461</v>
      </c>
      <c r="B1463" s="2">
        <v>5</v>
      </c>
      <c r="C1463" s="2" t="s">
        <v>1553</v>
      </c>
      <c r="D1463" s="2">
        <v>300</v>
      </c>
      <c r="E1463" s="2" t="s">
        <v>35</v>
      </c>
      <c r="F1463" s="2" t="s">
        <v>1592</v>
      </c>
      <c r="G1463" s="2" t="s">
        <v>1995</v>
      </c>
      <c r="H1463" s="2" t="s">
        <v>1628</v>
      </c>
      <c r="I1463" s="2" t="s">
        <v>3188</v>
      </c>
      <c r="K1463" s="2">
        <v>0</v>
      </c>
      <c r="R1463" s="2" t="s">
        <v>3189</v>
      </c>
    </row>
    <row r="1464" spans="1:18" ht="45" x14ac:dyDescent="0.25">
      <c r="A1464" s="2">
        <v>1462</v>
      </c>
      <c r="B1464" s="2">
        <v>5</v>
      </c>
      <c r="C1464" s="2" t="s">
        <v>1554</v>
      </c>
      <c r="D1464" s="2">
        <v>500</v>
      </c>
      <c r="E1464" s="2" t="s">
        <v>35</v>
      </c>
      <c r="F1464" s="2" t="s">
        <v>1592</v>
      </c>
      <c r="G1464" s="2" t="s">
        <v>1995</v>
      </c>
      <c r="H1464" s="2" t="s">
        <v>1632</v>
      </c>
      <c r="I1464" s="2" t="s">
        <v>2840</v>
      </c>
      <c r="K1464" s="2">
        <v>0</v>
      </c>
      <c r="R1464" s="2" t="s">
        <v>3190</v>
      </c>
    </row>
    <row r="1465" spans="1:18" ht="45" x14ac:dyDescent="0.25">
      <c r="A1465" s="2">
        <v>1463</v>
      </c>
      <c r="B1465" s="2">
        <v>5</v>
      </c>
      <c r="C1465" s="2" t="s">
        <v>1555</v>
      </c>
      <c r="D1465" s="2">
        <v>250</v>
      </c>
      <c r="E1465" s="2" t="s">
        <v>35</v>
      </c>
      <c r="F1465" s="2" t="s">
        <v>1905</v>
      </c>
      <c r="G1465" s="2" t="s">
        <v>1995</v>
      </c>
      <c r="H1465" s="2" t="s">
        <v>1634</v>
      </c>
      <c r="I1465" s="2" t="s">
        <v>2371</v>
      </c>
      <c r="K1465" s="2">
        <v>0</v>
      </c>
      <c r="R1465" s="2" t="s">
        <v>3191</v>
      </c>
    </row>
    <row r="1466" spans="1:18" ht="45" x14ac:dyDescent="0.25">
      <c r="A1466" s="2">
        <v>1464</v>
      </c>
      <c r="B1466" s="2">
        <v>5</v>
      </c>
      <c r="C1466" s="2" t="s">
        <v>1556</v>
      </c>
      <c r="D1466" s="2">
        <v>500</v>
      </c>
      <c r="E1466" s="2" t="s">
        <v>35</v>
      </c>
      <c r="F1466" s="2" t="s">
        <v>1905</v>
      </c>
      <c r="G1466" s="2" t="s">
        <v>1995</v>
      </c>
      <c r="H1466" s="2" t="s">
        <v>1637</v>
      </c>
      <c r="I1466" s="2" t="s">
        <v>2048</v>
      </c>
      <c r="K1466" s="2">
        <v>0</v>
      </c>
      <c r="R1466" s="2" t="s">
        <v>3192</v>
      </c>
    </row>
    <row r="1467" spans="1:18" ht="60" x14ac:dyDescent="0.25">
      <c r="A1467" s="2">
        <v>1465</v>
      </c>
      <c r="B1467" s="2">
        <v>5</v>
      </c>
      <c r="C1467" s="2" t="s">
        <v>1557</v>
      </c>
      <c r="D1467" s="2">
        <v>29</v>
      </c>
      <c r="E1467" s="2" t="s">
        <v>35</v>
      </c>
      <c r="F1467" s="2" t="s">
        <v>1592</v>
      </c>
      <c r="G1467" s="2" t="s">
        <v>1995</v>
      </c>
      <c r="H1467" s="2" t="s">
        <v>1641</v>
      </c>
      <c r="I1467" s="2" t="s">
        <v>2316</v>
      </c>
      <c r="K1467" s="2">
        <v>0</v>
      </c>
      <c r="R1467" s="2" t="s">
        <v>2702</v>
      </c>
    </row>
    <row r="1468" spans="1:18" ht="60" x14ac:dyDescent="0.25">
      <c r="A1468" s="2">
        <v>1466</v>
      </c>
      <c r="B1468" s="2">
        <v>5</v>
      </c>
      <c r="C1468" s="2" t="s">
        <v>1558</v>
      </c>
      <c r="D1468" s="2">
        <v>145.1</v>
      </c>
      <c r="E1468" s="2" t="s">
        <v>35</v>
      </c>
      <c r="F1468" s="2" t="s">
        <v>1592</v>
      </c>
      <c r="G1468" s="2" t="s">
        <v>1995</v>
      </c>
      <c r="H1468" s="2" t="s">
        <v>1643</v>
      </c>
      <c r="I1468" s="2" t="s">
        <v>3193</v>
      </c>
      <c r="K1468" s="2">
        <v>0</v>
      </c>
      <c r="R1468" s="2" t="s">
        <v>2023</v>
      </c>
    </row>
    <row r="1469" spans="1:18" ht="60" x14ac:dyDescent="0.25">
      <c r="A1469" s="2">
        <v>1467</v>
      </c>
      <c r="B1469" s="2">
        <v>5</v>
      </c>
      <c r="C1469" s="2" t="s">
        <v>1559</v>
      </c>
      <c r="D1469" s="2">
        <v>43.5</v>
      </c>
      <c r="E1469" s="2" t="s">
        <v>35</v>
      </c>
      <c r="F1469" s="2" t="s">
        <v>1592</v>
      </c>
      <c r="G1469" s="2" t="s">
        <v>1995</v>
      </c>
      <c r="H1469" s="2" t="s">
        <v>1646</v>
      </c>
      <c r="I1469" s="2" t="s">
        <v>3194</v>
      </c>
      <c r="K1469" s="2">
        <v>0</v>
      </c>
      <c r="R1469" s="2" t="s">
        <v>3195</v>
      </c>
    </row>
    <row r="1470" spans="1:18" ht="60" x14ac:dyDescent="0.25">
      <c r="A1470" s="2">
        <v>1468</v>
      </c>
      <c r="B1470" s="2">
        <v>5</v>
      </c>
      <c r="C1470" s="2" t="s">
        <v>1560</v>
      </c>
      <c r="D1470" s="2">
        <v>145</v>
      </c>
      <c r="E1470" s="2" t="s">
        <v>35</v>
      </c>
      <c r="F1470" s="2" t="s">
        <v>1592</v>
      </c>
      <c r="G1470" s="2" t="s">
        <v>1995</v>
      </c>
      <c r="H1470" s="2" t="s">
        <v>1649</v>
      </c>
      <c r="I1470" s="2" t="s">
        <v>3196</v>
      </c>
      <c r="K1470" s="2">
        <v>0</v>
      </c>
      <c r="R1470" s="2" t="s">
        <v>3197</v>
      </c>
    </row>
    <row r="1471" spans="1:18" ht="30" x14ac:dyDescent="0.25">
      <c r="A1471" s="2">
        <v>1469</v>
      </c>
      <c r="B1471" s="2">
        <v>5</v>
      </c>
      <c r="C1471" s="2" t="s">
        <v>1561</v>
      </c>
      <c r="D1471" s="2">
        <v>40</v>
      </c>
      <c r="E1471" s="2" t="s">
        <v>35</v>
      </c>
      <c r="F1471" s="2" t="s">
        <v>1592</v>
      </c>
      <c r="G1471" s="2" t="s">
        <v>1742</v>
      </c>
      <c r="H1471" s="2" t="s">
        <v>1653</v>
      </c>
      <c r="I1471" s="2" t="s">
        <v>1682</v>
      </c>
      <c r="K1471" s="2">
        <v>0</v>
      </c>
      <c r="R1471" s="2" t="s">
        <v>2397</v>
      </c>
    </row>
    <row r="1472" spans="1:18" ht="30" x14ac:dyDescent="0.25">
      <c r="A1472" s="2">
        <v>1470</v>
      </c>
      <c r="B1472" s="2">
        <v>5</v>
      </c>
      <c r="C1472" s="2" t="s">
        <v>1562</v>
      </c>
      <c r="D1472" s="2">
        <v>80</v>
      </c>
      <c r="E1472" s="2" t="s">
        <v>35</v>
      </c>
      <c r="F1472" s="2" t="s">
        <v>1592</v>
      </c>
      <c r="G1472" s="2" t="s">
        <v>1742</v>
      </c>
      <c r="H1472" s="2" t="s">
        <v>1656</v>
      </c>
      <c r="I1472" s="2" t="s">
        <v>1733</v>
      </c>
      <c r="K1472" s="2">
        <v>0</v>
      </c>
      <c r="R1472" s="2" t="s">
        <v>1651</v>
      </c>
    </row>
    <row r="1473" spans="1:18" ht="45" x14ac:dyDescent="0.25">
      <c r="A1473" s="2">
        <v>1471</v>
      </c>
      <c r="B1473" s="2">
        <v>5</v>
      </c>
      <c r="C1473" s="2" t="s">
        <v>1563</v>
      </c>
      <c r="D1473" s="2">
        <v>1000</v>
      </c>
      <c r="E1473" s="2" t="s">
        <v>35</v>
      </c>
      <c r="F1473" s="2" t="s">
        <v>1603</v>
      </c>
      <c r="G1473" s="2" t="s">
        <v>1746</v>
      </c>
      <c r="H1473" s="2" t="s">
        <v>1660</v>
      </c>
      <c r="I1473" s="2" t="s">
        <v>1605</v>
      </c>
      <c r="K1473" s="2">
        <v>0</v>
      </c>
      <c r="R1473" s="2" t="s">
        <v>1760</v>
      </c>
    </row>
    <row r="1474" spans="1:18" ht="30" x14ac:dyDescent="0.25">
      <c r="A1474" s="2">
        <v>1472</v>
      </c>
      <c r="B1474" s="2">
        <v>5</v>
      </c>
      <c r="C1474" s="2" t="s">
        <v>1564</v>
      </c>
      <c r="D1474" s="2">
        <v>100</v>
      </c>
      <c r="E1474" s="2" t="s">
        <v>77</v>
      </c>
      <c r="F1474" s="2" t="s">
        <v>1666</v>
      </c>
      <c r="G1474" s="2" t="s">
        <v>3198</v>
      </c>
      <c r="H1474" s="2" t="s">
        <v>1663</v>
      </c>
      <c r="I1474" s="2" t="s">
        <v>1890</v>
      </c>
      <c r="K1474" s="2">
        <v>0</v>
      </c>
      <c r="R1474" s="2" t="s">
        <v>2453</v>
      </c>
    </row>
    <row r="1475" spans="1:18" ht="30" x14ac:dyDescent="0.25">
      <c r="A1475" s="2">
        <v>1473</v>
      </c>
      <c r="B1475" s="2">
        <v>5</v>
      </c>
      <c r="C1475" s="2" t="s">
        <v>1565</v>
      </c>
      <c r="D1475" s="2">
        <v>80</v>
      </c>
      <c r="E1475" s="2" t="s">
        <v>35</v>
      </c>
      <c r="F1475" s="2" t="s">
        <v>1592</v>
      </c>
      <c r="G1475" s="2" t="s">
        <v>3199</v>
      </c>
      <c r="H1475" s="2" t="s">
        <v>1668</v>
      </c>
      <c r="I1475" s="2" t="s">
        <v>2473</v>
      </c>
      <c r="K1475" s="2">
        <v>0</v>
      </c>
      <c r="R1475" s="2" t="s">
        <v>75</v>
      </c>
    </row>
    <row r="1476" spans="1:18" ht="30" x14ac:dyDescent="0.25">
      <c r="A1476" s="2">
        <v>1474</v>
      </c>
      <c r="B1476" s="2">
        <v>5</v>
      </c>
      <c r="C1476" s="2" t="s">
        <v>1566</v>
      </c>
      <c r="D1476" s="2">
        <v>120</v>
      </c>
      <c r="E1476" s="2" t="s">
        <v>35</v>
      </c>
      <c r="F1476" s="2" t="s">
        <v>1592</v>
      </c>
      <c r="G1476" s="2" t="s">
        <v>3199</v>
      </c>
      <c r="H1476" s="2" t="s">
        <v>1670</v>
      </c>
      <c r="I1476" s="2" t="s">
        <v>3116</v>
      </c>
      <c r="K1476" s="2">
        <v>0</v>
      </c>
      <c r="R1476" s="2" t="s">
        <v>70</v>
      </c>
    </row>
    <row r="1477" spans="1:18" ht="30" x14ac:dyDescent="0.25">
      <c r="A1477" s="2">
        <v>1475</v>
      </c>
      <c r="B1477" s="2">
        <v>5</v>
      </c>
      <c r="C1477" s="2" t="s">
        <v>1567</v>
      </c>
      <c r="D1477" s="2">
        <v>2.5</v>
      </c>
      <c r="E1477" s="2" t="s">
        <v>35</v>
      </c>
      <c r="F1477" s="2" t="s">
        <v>1603</v>
      </c>
      <c r="G1477" s="2" t="s">
        <v>3199</v>
      </c>
      <c r="H1477" s="2" t="s">
        <v>1672</v>
      </c>
      <c r="I1477" s="2" t="s">
        <v>1845</v>
      </c>
      <c r="K1477" s="2">
        <v>0</v>
      </c>
      <c r="R1477" s="2" t="s">
        <v>1858</v>
      </c>
    </row>
    <row r="1478" spans="1:18" ht="30" x14ac:dyDescent="0.25">
      <c r="A1478" s="2">
        <v>1476</v>
      </c>
      <c r="B1478" s="2">
        <v>5</v>
      </c>
      <c r="C1478" s="2" t="s">
        <v>1568</v>
      </c>
      <c r="D1478" s="2">
        <v>40</v>
      </c>
      <c r="E1478" s="2" t="s">
        <v>35</v>
      </c>
      <c r="F1478" s="2" t="s">
        <v>1592</v>
      </c>
      <c r="G1478" s="2" t="s">
        <v>3199</v>
      </c>
      <c r="K1478" s="2">
        <v>0</v>
      </c>
      <c r="R1478" s="2" t="s">
        <v>1594</v>
      </c>
    </row>
    <row r="1479" spans="1:18" ht="45" x14ac:dyDescent="0.25">
      <c r="A1479" s="2">
        <v>1477</v>
      </c>
      <c r="B1479" s="2">
        <v>5</v>
      </c>
      <c r="C1479" s="2" t="s">
        <v>1569</v>
      </c>
      <c r="D1479" s="2">
        <v>120</v>
      </c>
      <c r="E1479" s="2" t="s">
        <v>35</v>
      </c>
      <c r="F1479" s="2" t="s">
        <v>1592</v>
      </c>
      <c r="G1479" s="2" t="s">
        <v>3199</v>
      </c>
      <c r="H1479" s="2" t="s">
        <v>1595</v>
      </c>
      <c r="I1479" s="2" t="s">
        <v>1837</v>
      </c>
      <c r="K1479" s="2">
        <v>0</v>
      </c>
      <c r="R1479" s="2" t="s">
        <v>1743</v>
      </c>
    </row>
    <row r="1480" spans="1:18" ht="45" x14ac:dyDescent="0.25">
      <c r="A1480" s="2">
        <v>1478</v>
      </c>
      <c r="B1480" s="2">
        <v>5</v>
      </c>
      <c r="C1480" s="2" t="s">
        <v>1570</v>
      </c>
      <c r="D1480" s="2">
        <v>180</v>
      </c>
      <c r="E1480" s="2" t="s">
        <v>35</v>
      </c>
      <c r="F1480" s="2" t="s">
        <v>1592</v>
      </c>
      <c r="G1480" s="2" t="s">
        <v>3199</v>
      </c>
      <c r="H1480" s="2" t="s">
        <v>1600</v>
      </c>
      <c r="I1480" s="2" t="s">
        <v>2669</v>
      </c>
      <c r="K1480" s="2">
        <v>0</v>
      </c>
      <c r="R1480" s="2" t="s">
        <v>3200</v>
      </c>
    </row>
    <row r="1481" spans="1:18" ht="45" x14ac:dyDescent="0.25">
      <c r="A1481" s="2">
        <v>1479</v>
      </c>
      <c r="B1481" s="2">
        <v>5</v>
      </c>
      <c r="C1481" s="2" t="s">
        <v>1571</v>
      </c>
      <c r="D1481" s="2">
        <v>120</v>
      </c>
      <c r="E1481" s="2" t="s">
        <v>35</v>
      </c>
      <c r="F1481" s="2" t="s">
        <v>1592</v>
      </c>
      <c r="G1481" s="2" t="s">
        <v>3199</v>
      </c>
      <c r="H1481" s="2" t="s">
        <v>1604</v>
      </c>
      <c r="I1481" s="2" t="s">
        <v>1831</v>
      </c>
      <c r="K1481" s="2">
        <v>0</v>
      </c>
      <c r="R1481" s="2" t="s">
        <v>2517</v>
      </c>
    </row>
    <row r="1482" spans="1:18" ht="30" x14ac:dyDescent="0.25">
      <c r="A1482" s="2">
        <v>1480</v>
      </c>
      <c r="B1482" s="2">
        <v>5</v>
      </c>
      <c r="C1482" s="2" t="s">
        <v>1572</v>
      </c>
      <c r="D1482" s="2">
        <v>500</v>
      </c>
      <c r="E1482" s="2" t="s">
        <v>35</v>
      </c>
      <c r="F1482" s="2" t="s">
        <v>1592</v>
      </c>
      <c r="G1482" s="2" t="s">
        <v>2136</v>
      </c>
      <c r="H1482" s="2" t="s">
        <v>1608</v>
      </c>
      <c r="I1482" s="2" t="s">
        <v>2224</v>
      </c>
      <c r="K1482" s="2">
        <v>0</v>
      </c>
      <c r="R1482" s="2" t="s">
        <v>2458</v>
      </c>
    </row>
    <row r="1483" spans="1:18" ht="30" x14ac:dyDescent="0.25">
      <c r="A1483" s="2">
        <v>1481</v>
      </c>
      <c r="B1483" s="2">
        <v>5</v>
      </c>
      <c r="C1483" s="2" t="s">
        <v>1573</v>
      </c>
      <c r="D1483" s="2">
        <v>500</v>
      </c>
      <c r="E1483" s="2" t="s">
        <v>35</v>
      </c>
      <c r="F1483" s="2" t="s">
        <v>1592</v>
      </c>
      <c r="G1483" s="2" t="s">
        <v>2136</v>
      </c>
      <c r="H1483" s="2" t="s">
        <v>1612</v>
      </c>
      <c r="I1483" s="2" t="s">
        <v>1728</v>
      </c>
      <c r="K1483" s="2">
        <v>0</v>
      </c>
      <c r="R1483" s="2" t="s">
        <v>2077</v>
      </c>
    </row>
    <row r="1484" spans="1:18" ht="30" x14ac:dyDescent="0.25">
      <c r="A1484" s="2">
        <v>1482</v>
      </c>
      <c r="B1484" s="2">
        <v>5</v>
      </c>
      <c r="C1484" s="2" t="s">
        <v>1574</v>
      </c>
      <c r="D1484" s="2">
        <v>1</v>
      </c>
      <c r="E1484" s="2" t="s">
        <v>35</v>
      </c>
      <c r="F1484" s="2" t="s">
        <v>1603</v>
      </c>
      <c r="G1484" s="2" t="s">
        <v>1773</v>
      </c>
      <c r="H1484" s="2" t="s">
        <v>1615</v>
      </c>
      <c r="I1484" s="2" t="s">
        <v>2257</v>
      </c>
      <c r="K1484" s="2">
        <v>0</v>
      </c>
      <c r="R1484" s="2" t="s">
        <v>2064</v>
      </c>
    </row>
    <row r="1485" spans="1:18" ht="30" x14ac:dyDescent="0.25">
      <c r="A1485" s="2">
        <v>1483</v>
      </c>
      <c r="B1485" s="2">
        <v>5</v>
      </c>
      <c r="C1485" s="2" t="s">
        <v>1575</v>
      </c>
      <c r="D1485" s="2">
        <v>1</v>
      </c>
      <c r="E1485" s="2" t="s">
        <v>35</v>
      </c>
      <c r="F1485" s="2" t="s">
        <v>1603</v>
      </c>
      <c r="G1485" s="2" t="s">
        <v>1773</v>
      </c>
      <c r="H1485" s="2" t="s">
        <v>1619</v>
      </c>
      <c r="I1485" s="2" t="s">
        <v>2016</v>
      </c>
      <c r="K1485" s="2">
        <v>0</v>
      </c>
      <c r="R1485" s="2" t="s">
        <v>1906</v>
      </c>
    </row>
    <row r="1486" spans="1:18" ht="135" x14ac:dyDescent="0.25">
      <c r="A1486" s="2">
        <v>1484</v>
      </c>
      <c r="B1486" s="2">
        <v>5</v>
      </c>
      <c r="C1486" s="2" t="s">
        <v>1576</v>
      </c>
      <c r="D1486" s="2">
        <v>50</v>
      </c>
      <c r="E1486" s="2" t="s">
        <v>35</v>
      </c>
      <c r="F1486" s="2" t="s">
        <v>1592</v>
      </c>
      <c r="G1486" s="2" t="s">
        <v>3201</v>
      </c>
      <c r="H1486" s="2" t="s">
        <v>1622</v>
      </c>
      <c r="I1486" s="2" t="s">
        <v>1993</v>
      </c>
      <c r="K1486" s="2">
        <v>0</v>
      </c>
      <c r="R1486" s="2" t="s">
        <v>3202</v>
      </c>
    </row>
    <row r="1487" spans="1:18" ht="135" x14ac:dyDescent="0.25">
      <c r="A1487" s="2">
        <v>1485</v>
      </c>
      <c r="B1487" s="2">
        <v>5</v>
      </c>
      <c r="C1487" s="2" t="s">
        <v>1577</v>
      </c>
      <c r="D1487" s="2">
        <v>200</v>
      </c>
      <c r="E1487" s="2" t="s">
        <v>35</v>
      </c>
      <c r="F1487" s="2" t="s">
        <v>1592</v>
      </c>
      <c r="G1487" s="2" t="s">
        <v>3201</v>
      </c>
      <c r="H1487" s="2" t="s">
        <v>1625</v>
      </c>
      <c r="I1487" s="2" t="s">
        <v>1613</v>
      </c>
      <c r="K1487" s="2">
        <v>0</v>
      </c>
      <c r="R1487" s="2" t="s">
        <v>1998</v>
      </c>
    </row>
    <row r="1488" spans="1:18" ht="135" x14ac:dyDescent="0.25">
      <c r="A1488" s="2">
        <v>1486</v>
      </c>
      <c r="B1488" s="2">
        <v>5</v>
      </c>
      <c r="C1488" s="2" t="s">
        <v>1578</v>
      </c>
      <c r="D1488" s="2">
        <v>200</v>
      </c>
      <c r="E1488" s="2" t="s">
        <v>35</v>
      </c>
      <c r="F1488" s="2" t="s">
        <v>1603</v>
      </c>
      <c r="G1488" s="2" t="s">
        <v>3201</v>
      </c>
      <c r="H1488" s="2" t="s">
        <v>1628</v>
      </c>
      <c r="I1488" s="2" t="s">
        <v>2676</v>
      </c>
      <c r="K1488" s="2">
        <v>0</v>
      </c>
      <c r="R1488" s="2" t="s">
        <v>1621</v>
      </c>
    </row>
    <row r="1489" spans="1:18" ht="135" x14ac:dyDescent="0.25">
      <c r="A1489" s="2">
        <v>1487</v>
      </c>
      <c r="B1489" s="2">
        <v>5</v>
      </c>
      <c r="C1489" s="2" t="s">
        <v>1579</v>
      </c>
      <c r="D1489" s="2">
        <v>40</v>
      </c>
      <c r="E1489" s="2" t="s">
        <v>35</v>
      </c>
      <c r="F1489" s="2" t="s">
        <v>1592</v>
      </c>
      <c r="G1489" s="2" t="s">
        <v>3201</v>
      </c>
      <c r="H1489" s="2" t="s">
        <v>1632</v>
      </c>
      <c r="I1489" s="2" t="s">
        <v>1829</v>
      </c>
      <c r="K1489" s="2">
        <v>0</v>
      </c>
      <c r="R1489" s="2" t="s">
        <v>3203</v>
      </c>
    </row>
    <row r="1490" spans="1:18" ht="30" x14ac:dyDescent="0.25">
      <c r="A1490" s="2">
        <v>1488</v>
      </c>
      <c r="B1490" s="2">
        <v>5</v>
      </c>
      <c r="C1490" s="2" t="s">
        <v>1580</v>
      </c>
      <c r="D1490" s="2">
        <v>0.25</v>
      </c>
      <c r="E1490" s="2" t="s">
        <v>35</v>
      </c>
      <c r="F1490" s="2" t="s">
        <v>1855</v>
      </c>
      <c r="G1490" s="2" t="s">
        <v>2861</v>
      </c>
      <c r="H1490" s="2" t="s">
        <v>1634</v>
      </c>
      <c r="I1490" s="2" t="s">
        <v>3204</v>
      </c>
      <c r="K1490" s="2">
        <v>0</v>
      </c>
      <c r="R1490" s="2" t="s">
        <v>2260</v>
      </c>
    </row>
    <row r="1491" spans="1:18" ht="30" x14ac:dyDescent="0.25">
      <c r="A1491" s="2">
        <v>1489</v>
      </c>
      <c r="B1491" s="2">
        <v>5</v>
      </c>
      <c r="C1491" s="2" t="s">
        <v>1581</v>
      </c>
      <c r="D1491" s="2">
        <v>0.5</v>
      </c>
      <c r="E1491" s="2" t="s">
        <v>35</v>
      </c>
      <c r="F1491" s="2" t="s">
        <v>1855</v>
      </c>
      <c r="G1491" s="2" t="s">
        <v>2861</v>
      </c>
      <c r="H1491" s="2" t="s">
        <v>1637</v>
      </c>
      <c r="I1491" s="2" t="s">
        <v>3205</v>
      </c>
      <c r="K1491" s="2">
        <v>0</v>
      </c>
      <c r="R1491" s="2" t="s">
        <v>1983</v>
      </c>
    </row>
    <row r="1492" spans="1:18" ht="30" x14ac:dyDescent="0.25">
      <c r="A1492" s="2">
        <v>1490</v>
      </c>
      <c r="B1492" s="2">
        <v>5</v>
      </c>
      <c r="C1492" s="2" t="s">
        <v>1582</v>
      </c>
      <c r="D1492" s="2">
        <v>1</v>
      </c>
      <c r="E1492" s="2" t="s">
        <v>35</v>
      </c>
      <c r="F1492" s="2" t="s">
        <v>1855</v>
      </c>
      <c r="G1492" s="2" t="s">
        <v>2861</v>
      </c>
      <c r="H1492" s="2" t="s">
        <v>1641</v>
      </c>
      <c r="I1492" s="2" t="s">
        <v>1961</v>
      </c>
      <c r="K1492" s="2">
        <v>0</v>
      </c>
      <c r="R1492" s="2" t="s">
        <v>75</v>
      </c>
    </row>
    <row r="1493" spans="1:18" ht="30" x14ac:dyDescent="0.25">
      <c r="A1493" s="2">
        <v>1491</v>
      </c>
      <c r="B1493" s="2">
        <v>5</v>
      </c>
      <c r="C1493" s="2" t="s">
        <v>1583</v>
      </c>
      <c r="D1493" s="2">
        <v>1</v>
      </c>
      <c r="E1493" s="2" t="s">
        <v>35</v>
      </c>
      <c r="F1493" s="2" t="s">
        <v>1855</v>
      </c>
      <c r="G1493" s="2" t="s">
        <v>2861</v>
      </c>
      <c r="H1493" s="2" t="s">
        <v>1643</v>
      </c>
      <c r="I1493" s="2" t="s">
        <v>1661</v>
      </c>
      <c r="K1493" s="2">
        <v>0</v>
      </c>
      <c r="R1493" s="2" t="s">
        <v>70</v>
      </c>
    </row>
    <row r="1494" spans="1:18" ht="30" x14ac:dyDescent="0.25">
      <c r="A1494" s="2">
        <v>1492</v>
      </c>
      <c r="B1494" s="2">
        <v>5</v>
      </c>
      <c r="C1494" s="2" t="s">
        <v>1584</v>
      </c>
      <c r="D1494" s="2">
        <v>100</v>
      </c>
      <c r="E1494" s="2" t="s">
        <v>35</v>
      </c>
      <c r="F1494" s="2" t="s">
        <v>1592</v>
      </c>
      <c r="G1494" s="2" t="s">
        <v>1593</v>
      </c>
      <c r="H1494" s="2" t="s">
        <v>1646</v>
      </c>
      <c r="I1494" s="2" t="s">
        <v>2012</v>
      </c>
      <c r="K1494" s="2">
        <v>0</v>
      </c>
      <c r="R1494" s="2" t="s">
        <v>3206</v>
      </c>
    </row>
    <row r="1495" spans="1:18" ht="45" x14ac:dyDescent="0.25">
      <c r="A1495" s="2">
        <v>1493</v>
      </c>
      <c r="B1495" s="2">
        <v>5</v>
      </c>
      <c r="C1495" s="2" t="s">
        <v>1585</v>
      </c>
      <c r="D1495" s="2">
        <v>10</v>
      </c>
      <c r="E1495" s="2" t="s">
        <v>35</v>
      </c>
      <c r="F1495" s="2" t="s">
        <v>1603</v>
      </c>
      <c r="G1495" s="2" t="s">
        <v>1593</v>
      </c>
      <c r="H1495" s="2" t="s">
        <v>1649</v>
      </c>
      <c r="I1495" s="2" t="s">
        <v>1842</v>
      </c>
      <c r="K1495" s="2">
        <v>0</v>
      </c>
      <c r="R1495" s="2" t="s">
        <v>1702</v>
      </c>
    </row>
    <row r="1496" spans="1:18" x14ac:dyDescent="0.25">
      <c r="A1496" s="2">
        <v>1494</v>
      </c>
      <c r="B1496" s="2">
        <v>5</v>
      </c>
      <c r="C1496" s="2" t="s">
        <v>1586</v>
      </c>
      <c r="D1496" s="2">
        <v>10</v>
      </c>
      <c r="E1496" s="2" t="s">
        <v>35</v>
      </c>
      <c r="F1496" s="2" t="s">
        <v>1592</v>
      </c>
      <c r="G1496" s="2" t="s">
        <v>1593</v>
      </c>
      <c r="H1496" s="2" t="s">
        <v>1653</v>
      </c>
      <c r="I1496" s="2" t="s">
        <v>2473</v>
      </c>
      <c r="K1496" s="2">
        <v>0</v>
      </c>
      <c r="R1496" s="2" t="s">
        <v>2059</v>
      </c>
    </row>
    <row r="1497" spans="1:18" ht="45" x14ac:dyDescent="0.25">
      <c r="A1497" s="2">
        <v>1495</v>
      </c>
      <c r="B1497" s="2">
        <v>5</v>
      </c>
      <c r="C1497" s="2" t="s">
        <v>1587</v>
      </c>
      <c r="D1497" s="2">
        <v>10</v>
      </c>
      <c r="E1497" s="2" t="s">
        <v>35</v>
      </c>
      <c r="F1497" s="2" t="s">
        <v>1658</v>
      </c>
      <c r="G1497" s="2" t="s">
        <v>3207</v>
      </c>
      <c r="H1497" s="2" t="s">
        <v>1656</v>
      </c>
      <c r="I1497" s="2" t="s">
        <v>2074</v>
      </c>
      <c r="K1497" s="2">
        <v>0</v>
      </c>
      <c r="R1497" s="2" t="s">
        <v>2949</v>
      </c>
    </row>
    <row r="1498" spans="1:18" ht="30" x14ac:dyDescent="0.25">
      <c r="A1498" s="2">
        <v>1496</v>
      </c>
      <c r="B1498" s="2">
        <v>5</v>
      </c>
      <c r="C1498" s="2" t="s">
        <v>1588</v>
      </c>
      <c r="D1498" s="2">
        <v>168</v>
      </c>
      <c r="E1498" s="2" t="s">
        <v>35</v>
      </c>
      <c r="F1498" s="2" t="s">
        <v>1592</v>
      </c>
      <c r="G1498" s="2" t="s">
        <v>2978</v>
      </c>
      <c r="H1498" s="2" t="s">
        <v>1660</v>
      </c>
      <c r="I1498" s="2" t="s">
        <v>3208</v>
      </c>
      <c r="K1498" s="2">
        <v>0</v>
      </c>
      <c r="R1498" s="2" t="s">
        <v>3209</v>
      </c>
    </row>
    <row r="1499" spans="1:18" ht="45" x14ac:dyDescent="0.25">
      <c r="A1499" s="2">
        <v>1497</v>
      </c>
      <c r="B1499" s="2">
        <v>5</v>
      </c>
      <c r="C1499" s="2" t="s">
        <v>1589</v>
      </c>
      <c r="D1499" s="2">
        <v>25</v>
      </c>
      <c r="E1499" s="2" t="s">
        <v>35</v>
      </c>
      <c r="F1499" s="2" t="s">
        <v>1592</v>
      </c>
      <c r="G1499" s="2" t="s">
        <v>3210</v>
      </c>
      <c r="H1499" s="2" t="s">
        <v>1663</v>
      </c>
      <c r="I1499" s="2" t="s">
        <v>1740</v>
      </c>
      <c r="K1499" s="2">
        <v>0</v>
      </c>
      <c r="R1499" s="2" t="s">
        <v>2260</v>
      </c>
    </row>
    <row r="1500" spans="1:18" ht="45" x14ac:dyDescent="0.25">
      <c r="A1500" s="2">
        <v>1498</v>
      </c>
      <c r="B1500" s="2">
        <v>5</v>
      </c>
      <c r="C1500" s="2" t="s">
        <v>1590</v>
      </c>
      <c r="D1500" s="2">
        <v>50</v>
      </c>
      <c r="E1500" s="2" t="s">
        <v>35</v>
      </c>
      <c r="F1500" s="2" t="s">
        <v>1592</v>
      </c>
      <c r="G1500" s="2" t="s">
        <v>3210</v>
      </c>
      <c r="H1500" s="2" t="s">
        <v>1668</v>
      </c>
      <c r="I1500" s="2" t="s">
        <v>2744</v>
      </c>
      <c r="K1500" s="2">
        <v>0</v>
      </c>
      <c r="R1500" s="2" t="s">
        <v>2260</v>
      </c>
    </row>
    <row r="1501" spans="1:18" ht="45" x14ac:dyDescent="0.25">
      <c r="A1501" s="2">
        <v>1499</v>
      </c>
      <c r="B1501" s="2">
        <v>5</v>
      </c>
      <c r="C1501" s="2" t="s">
        <v>1591</v>
      </c>
      <c r="D1501" s="2">
        <v>100</v>
      </c>
      <c r="E1501" s="2" t="s">
        <v>35</v>
      </c>
      <c r="F1501" s="2" t="s">
        <v>1592</v>
      </c>
      <c r="G1501" s="2" t="s">
        <v>3210</v>
      </c>
      <c r="H1501" s="2" t="s">
        <v>1670</v>
      </c>
      <c r="I1501" s="2" t="s">
        <v>2090</v>
      </c>
      <c r="K1501" s="2">
        <v>0</v>
      </c>
      <c r="R1501" s="2" t="s">
        <v>1702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7" t="s">
        <v>9</v>
      </c>
      <c r="B1" s="7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22</v>
      </c>
      <c r="R1" t="s">
        <v>0</v>
      </c>
    </row>
    <row r="2" spans="1:30" x14ac:dyDescent="0.25">
      <c r="A2" s="7" t="s">
        <v>9</v>
      </c>
      <c r="B2" s="7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3223</v>
      </c>
      <c r="N2" t="s">
        <v>3224</v>
      </c>
      <c r="O2" t="s">
        <v>3225</v>
      </c>
      <c r="P2" t="s">
        <v>3226</v>
      </c>
      <c r="Q2" t="s">
        <v>104</v>
      </c>
      <c r="R2" t="s">
        <v>10</v>
      </c>
      <c r="S2" t="s">
        <v>11</v>
      </c>
      <c r="T2" t="s">
        <v>3223</v>
      </c>
      <c r="U2" t="s">
        <v>3227</v>
      </c>
      <c r="V2" t="s">
        <v>3224</v>
      </c>
      <c r="W2" t="s">
        <v>3225</v>
      </c>
      <c r="X2" t="s">
        <v>3226</v>
      </c>
      <c r="Y2" t="s">
        <v>104</v>
      </c>
      <c r="Z2" t="s">
        <v>3228</v>
      </c>
      <c r="AA2" t="s">
        <v>3229</v>
      </c>
      <c r="AB2" t="s">
        <v>3230</v>
      </c>
      <c r="AC2" t="s">
        <v>24</v>
      </c>
      <c r="AD2" t="s">
        <v>25</v>
      </c>
    </row>
    <row r="3" spans="1:30" x14ac:dyDescent="0.25">
      <c r="A3" s="7" t="s">
        <v>9</v>
      </c>
      <c r="B3" s="7" t="s">
        <v>3223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7" t="s">
        <v>9</v>
      </c>
      <c r="B4" s="7" t="s">
        <v>3224</v>
      </c>
      <c r="C4" t="s">
        <v>6</v>
      </c>
      <c r="D4" t="str">
        <f t="shared" si="0"/>
        <v>Private Const constSetupOplos Vloeistof As String = "E"</v>
      </c>
      <c r="K4" s="7" t="s">
        <v>9</v>
      </c>
      <c r="L4" s="7" t="s">
        <v>10</v>
      </c>
      <c r="O4" s="7" t="s">
        <v>19</v>
      </c>
      <c r="P4" s="7" t="s">
        <v>10</v>
      </c>
    </row>
    <row r="5" spans="1:30" x14ac:dyDescent="0.25">
      <c r="A5" s="7" t="s">
        <v>9</v>
      </c>
      <c r="B5" s="7" t="s">
        <v>3225</v>
      </c>
      <c r="C5" t="s">
        <v>7</v>
      </c>
      <c r="D5" t="str">
        <f t="shared" si="0"/>
        <v>Private Const constSetupOplos Hoeveelheid As String = "F"</v>
      </c>
      <c r="K5" s="7" t="s">
        <v>9</v>
      </c>
      <c r="L5" s="7" t="s">
        <v>11</v>
      </c>
      <c r="O5" s="7" t="s">
        <v>19</v>
      </c>
      <c r="P5" s="7" t="s">
        <v>11</v>
      </c>
    </row>
    <row r="6" spans="1:30" x14ac:dyDescent="0.25">
      <c r="A6" s="7" t="s">
        <v>9</v>
      </c>
      <c r="B6" s="7" t="s">
        <v>3226</v>
      </c>
      <c r="C6" t="s">
        <v>8</v>
      </c>
      <c r="D6" t="str">
        <f t="shared" si="0"/>
        <v>Private Const constSetupInfuus Stand As String = "G"</v>
      </c>
      <c r="K6" s="7" t="s">
        <v>9</v>
      </c>
      <c r="L6" s="7" t="s">
        <v>3223</v>
      </c>
      <c r="O6" s="7" t="s">
        <v>19</v>
      </c>
      <c r="P6" s="7" t="s">
        <v>3223</v>
      </c>
    </row>
    <row r="7" spans="1:30" x14ac:dyDescent="0.25">
      <c r="A7" s="7" t="s">
        <v>9</v>
      </c>
      <c r="B7" s="7" t="s">
        <v>104</v>
      </c>
      <c r="C7" s="7" t="s">
        <v>106</v>
      </c>
      <c r="D7" t="str">
        <f t="shared" ref="D7:D20" si="1">"Private Const const"&amp;A7&amp;B7&amp;" As String = "&amp;CHAR(34)&amp;C7&amp;CHAR(34)</f>
        <v>Private Const constSetupDosering As String = "H"</v>
      </c>
      <c r="K7" s="7" t="s">
        <v>9</v>
      </c>
      <c r="L7" s="7" t="s">
        <v>3224</v>
      </c>
      <c r="O7" s="7" t="s">
        <v>19</v>
      </c>
      <c r="P7" s="7" t="s">
        <v>3227</v>
      </c>
    </row>
    <row r="8" spans="1:30" x14ac:dyDescent="0.25">
      <c r="A8" s="7" t="s">
        <v>19</v>
      </c>
      <c r="B8" s="7" t="s">
        <v>10</v>
      </c>
      <c r="C8" s="7" t="s">
        <v>13</v>
      </c>
      <c r="D8" t="str">
        <f t="shared" si="1"/>
        <v>Private Const constActGewicht As String = "V"</v>
      </c>
      <c r="K8" s="7" t="s">
        <v>9</v>
      </c>
      <c r="L8" s="7" t="s">
        <v>3225</v>
      </c>
      <c r="O8" s="7" t="s">
        <v>19</v>
      </c>
      <c r="P8" s="7" t="s">
        <v>3224</v>
      </c>
    </row>
    <row r="9" spans="1:30" x14ac:dyDescent="0.25">
      <c r="A9" s="7" t="s">
        <v>19</v>
      </c>
      <c r="B9" s="7" t="s">
        <v>11</v>
      </c>
      <c r="C9" s="7" t="s">
        <v>14</v>
      </c>
      <c r="D9" t="str">
        <f t="shared" si="1"/>
        <v>Private Const constActMedicament As String = "W"</v>
      </c>
      <c r="K9" s="7" t="s">
        <v>9</v>
      </c>
      <c r="L9" s="7" t="s">
        <v>3226</v>
      </c>
      <c r="O9" s="7" t="s">
        <v>19</v>
      </c>
      <c r="P9" s="7" t="s">
        <v>3225</v>
      </c>
    </row>
    <row r="10" spans="1:30" x14ac:dyDescent="0.25">
      <c r="A10" s="7" t="s">
        <v>19</v>
      </c>
      <c r="B10" s="7" t="s">
        <v>3223</v>
      </c>
      <c r="C10" s="7" t="s">
        <v>15</v>
      </c>
      <c r="D10" t="str">
        <f t="shared" si="1"/>
        <v>Private Const constActMedicament Hoeveelheid As String = "X"</v>
      </c>
      <c r="K10" s="7" t="s">
        <v>9</v>
      </c>
      <c r="L10" s="7" t="s">
        <v>104</v>
      </c>
      <c r="O10" s="7" t="s">
        <v>19</v>
      </c>
      <c r="P10" s="7" t="s">
        <v>3226</v>
      </c>
    </row>
    <row r="11" spans="1:30" x14ac:dyDescent="0.25">
      <c r="A11" s="7" t="s">
        <v>19</v>
      </c>
      <c r="B11" s="7" t="s">
        <v>3227</v>
      </c>
      <c r="C11" s="7" t="s">
        <v>16</v>
      </c>
      <c r="D11" t="str">
        <f t="shared" si="1"/>
        <v>Private Const constActMedicament Eenheid As String = "Y"</v>
      </c>
      <c r="O11" s="7" t="s">
        <v>19</v>
      </c>
      <c r="P11" s="7" t="s">
        <v>104</v>
      </c>
    </row>
    <row r="12" spans="1:30" x14ac:dyDescent="0.25">
      <c r="A12" s="7" t="s">
        <v>19</v>
      </c>
      <c r="B12" s="7" t="s">
        <v>3224</v>
      </c>
      <c r="C12" s="7" t="s">
        <v>17</v>
      </c>
      <c r="D12" t="str">
        <f t="shared" si="1"/>
        <v>Private Const constActOplos Vloeistof As String = "Z"</v>
      </c>
      <c r="O12" s="7" t="s">
        <v>19</v>
      </c>
      <c r="P12" s="7" t="s">
        <v>3228</v>
      </c>
    </row>
    <row r="13" spans="1:30" x14ac:dyDescent="0.25">
      <c r="A13" s="7" t="s">
        <v>19</v>
      </c>
      <c r="B13" s="7" t="s">
        <v>3225</v>
      </c>
      <c r="C13" s="7" t="s">
        <v>18</v>
      </c>
      <c r="D13" t="str">
        <f t="shared" si="1"/>
        <v>Private Const constActOplos Hoeveelheid As String = "AA"</v>
      </c>
      <c r="O13" s="7" t="s">
        <v>19</v>
      </c>
      <c r="P13" s="7" t="s">
        <v>3229</v>
      </c>
    </row>
    <row r="14" spans="1:30" x14ac:dyDescent="0.25">
      <c r="A14" s="7" t="s">
        <v>19</v>
      </c>
      <c r="B14" s="7" t="s">
        <v>3226</v>
      </c>
      <c r="C14" s="7" t="s">
        <v>26</v>
      </c>
      <c r="D14" t="str">
        <f t="shared" si="1"/>
        <v>Private Const constActInfuus Stand As String = "AB"</v>
      </c>
      <c r="O14" s="7" t="s">
        <v>19</v>
      </c>
      <c r="P14" s="7" t="s">
        <v>3230</v>
      </c>
    </row>
    <row r="15" spans="1:30" s="7" customFormat="1" x14ac:dyDescent="0.25">
      <c r="A15" s="7" t="s">
        <v>19</v>
      </c>
      <c r="B15" s="7" t="s">
        <v>104</v>
      </c>
      <c r="C15" s="7" t="s">
        <v>27</v>
      </c>
      <c r="D15" s="7" t="str">
        <f t="shared" si="1"/>
        <v>Private Const constActDosering As String = "AC"</v>
      </c>
      <c r="O15" s="7" t="s">
        <v>19</v>
      </c>
      <c r="P15" s="7" t="s">
        <v>24</v>
      </c>
    </row>
    <row r="16" spans="1:30" x14ac:dyDescent="0.25">
      <c r="A16" s="7" t="s">
        <v>19</v>
      </c>
      <c r="B16" s="7" t="s">
        <v>3228</v>
      </c>
      <c r="C16" s="7" t="s">
        <v>28</v>
      </c>
      <c r="D16" t="str">
        <f t="shared" si="1"/>
        <v>Private Const constActDosering Eenheid As String = "AD"</v>
      </c>
      <c r="O16" s="7" t="s">
        <v>19</v>
      </c>
      <c r="P16" s="7" t="s">
        <v>25</v>
      </c>
    </row>
    <row r="17" spans="1:4" x14ac:dyDescent="0.25">
      <c r="A17" s="7" t="s">
        <v>19</v>
      </c>
      <c r="B17" s="7" t="s">
        <v>3229</v>
      </c>
      <c r="C17" s="7" t="s">
        <v>29</v>
      </c>
      <c r="D17" t="str">
        <f t="shared" si="1"/>
        <v>Private Const constActNormaal Waarde As String = "AE"</v>
      </c>
    </row>
    <row r="18" spans="1:4" x14ac:dyDescent="0.25">
      <c r="A18" s="7" t="s">
        <v>19</v>
      </c>
      <c r="B18" s="7" t="s">
        <v>3230</v>
      </c>
      <c r="C18" s="7" t="s">
        <v>3212</v>
      </c>
      <c r="D18" t="str">
        <f t="shared" si="1"/>
        <v>Private Const constActInloop Tijd As String = "AF"</v>
      </c>
    </row>
    <row r="19" spans="1:4" x14ac:dyDescent="0.25">
      <c r="A19" s="7" t="s">
        <v>19</v>
      </c>
      <c r="B19" s="7" t="s">
        <v>24</v>
      </c>
      <c r="C19" t="s">
        <v>3213</v>
      </c>
      <c r="D19" t="str">
        <f t="shared" si="1"/>
        <v>Private Const constActMedicament Volume As String = "AG"</v>
      </c>
    </row>
    <row r="20" spans="1:4" x14ac:dyDescent="0.25">
      <c r="A20" s="7" t="s">
        <v>19</v>
      </c>
      <c r="B20" s="7" t="s">
        <v>25</v>
      </c>
      <c r="C20" t="s">
        <v>3232</v>
      </c>
      <c r="D20" s="7" t="str">
        <f t="shared" si="1"/>
        <v>Private Const constActOplossing Volume As String = "AH"</v>
      </c>
    </row>
    <row r="21" spans="1:4" s="7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93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116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95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96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97</v>
      </c>
      <c r="C29" t="s">
        <v>106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107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98</v>
      </c>
      <c r="C31" t="s">
        <v>108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117</v>
      </c>
      <c r="C32" t="s">
        <v>109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100</v>
      </c>
      <c r="C33" t="s">
        <v>110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101</v>
      </c>
      <c r="C34" t="s">
        <v>111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102</v>
      </c>
      <c r="C35" t="s">
        <v>112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118</v>
      </c>
      <c r="C36" t="s">
        <v>113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104</v>
      </c>
      <c r="C37" t="s">
        <v>114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105</v>
      </c>
      <c r="C38" t="s">
        <v>115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NICU_ContMed</vt:lpstr>
      <vt:lpstr>DiscMed</vt:lpstr>
      <vt:lpstr>Vars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Bollen, C.W.</dc:creator>
  <cp:lastModifiedBy>Bollen, C.W.</cp:lastModifiedBy>
  <dcterms:created xsi:type="dcterms:W3CDTF">2006-09-16T00:00:00Z</dcterms:created>
  <dcterms:modified xsi:type="dcterms:W3CDTF">2017-09-28T08:24:05Z</dcterms:modified>
</cp:coreProperties>
</file>