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GlobTblMedOpdr!$A$1:$A$967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K6" i="27"/>
  <c r="K7" i="27"/>
  <c r="K5" i="27"/>
  <c r="AE3" i="45" l="1"/>
  <c r="B6" i="32" l="1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4" i="27" l="1"/>
  <c r="J3" i="18" l="1"/>
  <c r="J4" i="18"/>
  <c r="J5" i="18"/>
  <c r="J6" i="18"/>
  <c r="J7" i="18"/>
  <c r="J2" i="18"/>
  <c r="K2" i="18" l="1"/>
  <c r="AB4" i="21"/>
  <c r="AB7" i="21"/>
  <c r="AB8" i="21"/>
  <c r="AB9" i="21"/>
  <c r="AB10" i="21"/>
  <c r="AB12" i="21"/>
  <c r="AB13" i="21"/>
  <c r="AB15" i="21"/>
  <c r="AB17" i="21"/>
  <c r="AB18" i="21"/>
  <c r="AB19" i="21"/>
  <c r="AB20" i="21"/>
  <c r="AB22" i="21"/>
  <c r="AB23" i="21"/>
  <c r="AB24" i="21"/>
  <c r="F3" i="21"/>
  <c r="E24" i="21" l="1"/>
  <c r="E10" i="21"/>
  <c r="E15" i="21"/>
  <c r="F21" i="2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B27" i="6"/>
  <c r="D8" i="49"/>
  <c r="D23" i="49"/>
  <c r="N10" i="39"/>
  <c r="D25" i="49"/>
  <c r="D24" i="49"/>
  <c r="D9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C43" i="3"/>
  <c r="C34" i="49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12" i="14" l="1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30" i="14"/>
  <c r="BB27" i="14"/>
  <c r="BB16" i="14"/>
  <c r="BB25" i="14"/>
  <c r="BB10" i="14"/>
  <c r="BB8" i="14"/>
  <c r="BB7" i="14"/>
  <c r="BB26" i="14"/>
  <c r="BB22" i="14"/>
  <c r="BB6" i="14"/>
  <c r="BB18" i="14"/>
  <c r="BB17" i="14"/>
  <c r="BB12" i="14"/>
  <c r="BB11" i="14"/>
  <c r="BB23" i="14"/>
  <c r="BB15" i="14"/>
  <c r="BB13" i="14"/>
  <c r="BB14" i="14"/>
  <c r="BB29" i="14"/>
  <c r="BB20" i="14"/>
  <c r="BB19" i="14"/>
  <c r="BB31" i="14"/>
  <c r="BB21" i="14"/>
  <c r="BB5" i="14"/>
  <c r="BB9" i="14"/>
  <c r="BB24" i="14"/>
  <c r="BB4" i="14"/>
  <c r="BB28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V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H6" i="21" l="1"/>
  <c r="W14" i="21"/>
  <c r="V5" i="21"/>
  <c r="G21" i="21"/>
  <c r="C7" i="45"/>
  <c r="G22" i="21" l="1"/>
  <c r="AA21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H51" i="74"/>
  <c r="K51" i="74"/>
  <c r="M53" i="74"/>
  <c r="N53" i="74" s="1"/>
  <c r="J51" i="74"/>
  <c r="C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6" i="24"/>
  <c r="J7" i="24"/>
  <c r="J5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AA16" i="21" l="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G27" i="28" l="1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28"/>
  <c r="I27" i="30"/>
  <c r="I27" i="31"/>
  <c r="I27" i="29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25" i="11"/>
  <c r="W28" i="11"/>
  <c r="W8" i="11"/>
  <c r="W7" i="11"/>
  <c r="W26" i="11"/>
  <c r="W34" i="11"/>
  <c r="W27" i="11"/>
  <c r="W31" i="11"/>
  <c r="W18" i="11"/>
  <c r="W14" i="11"/>
  <c r="W13" i="11"/>
  <c r="W35" i="11"/>
  <c r="W11" i="11"/>
  <c r="W12" i="11"/>
  <c r="W24" i="11"/>
  <c r="W17" i="11"/>
  <c r="W10" i="11"/>
  <c r="W9" i="11"/>
  <c r="W22" i="11"/>
  <c r="W30" i="11"/>
  <c r="W19" i="11"/>
  <c r="W6" i="11"/>
  <c r="W23" i="11"/>
  <c r="W5" i="11"/>
  <c r="W16" i="11"/>
  <c r="W32" i="11"/>
  <c r="W21" i="11"/>
  <c r="W20" i="11"/>
  <c r="W33" i="11"/>
  <c r="W29" i="11"/>
  <c r="W15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3" i="14"/>
  <c r="BF18" i="14"/>
  <c r="BF29" i="14"/>
  <c r="BF19" i="14"/>
  <c r="BF20" i="14"/>
  <c r="BF13" i="14"/>
  <c r="BF7" i="14"/>
  <c r="BF24" i="14"/>
  <c r="BF28" i="14"/>
  <c r="BF4" i="14"/>
  <c r="BF30" i="14"/>
  <c r="BF12" i="14"/>
  <c r="BF21" i="14"/>
  <c r="BF5" i="14"/>
  <c r="BF31" i="14"/>
  <c r="BF9" i="14"/>
  <c r="BF14" i="14"/>
  <c r="BF26" i="14"/>
  <c r="BF11" i="14"/>
  <c r="BF27" i="14"/>
  <c r="BF16" i="14"/>
  <c r="BF8" i="14"/>
  <c r="BF22" i="14"/>
  <c r="BF10" i="14"/>
  <c r="BF23" i="14"/>
  <c r="BF15" i="14"/>
  <c r="BF25" i="14"/>
  <c r="BF6" i="14"/>
  <c r="BF17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6" i="45"/>
  <c r="AH24" i="45"/>
  <c r="AH23" i="45"/>
  <c r="AH28" i="45"/>
  <c r="AH31" i="45"/>
  <c r="AH25" i="45"/>
  <c r="AH29" i="45"/>
  <c r="AH27" i="45"/>
  <c r="AH30" i="45"/>
  <c r="G4" i="87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6" i="12"/>
  <c r="H7" i="12"/>
  <c r="H5" i="12"/>
  <c r="B115" i="9"/>
  <c r="AN6" i="12" l="1"/>
  <c r="T49" i="9" s="1"/>
  <c r="C61" i="87"/>
  <c r="O61" i="87"/>
  <c r="I61" i="87"/>
  <c r="C50" i="87"/>
  <c r="I50" i="87"/>
  <c r="O50" i="87"/>
  <c r="M58" i="87"/>
  <c r="G47" i="87"/>
  <c r="G58" i="87"/>
  <c r="A47" i="87"/>
  <c r="M47" i="87"/>
  <c r="A58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G60" i="87"/>
  <c r="A60" i="87"/>
  <c r="M49" i="87"/>
  <c r="G49" i="87"/>
  <c r="B17" i="87"/>
  <c r="A49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5" i="28"/>
  <c r="J6" i="12"/>
  <c r="J7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I19" i="32"/>
  <c r="I15" i="32"/>
  <c r="E38" i="21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78" i="9"/>
  <c r="B64" i="9"/>
  <c r="B63" i="9"/>
  <c r="B66" i="9"/>
  <c r="B67" i="9"/>
  <c r="B65" i="9"/>
  <c r="B77" i="9"/>
  <c r="B58" i="9"/>
  <c r="B62" i="9"/>
  <c r="B59" i="9"/>
  <c r="B60" i="9"/>
  <c r="A30" i="29" l="1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7" i="14"/>
  <c r="N23" i="14"/>
  <c r="N31" i="14"/>
  <c r="N24" i="14"/>
  <c r="N29" i="14"/>
  <c r="N26" i="14"/>
  <c r="N25" i="14"/>
  <c r="B44" i="9"/>
  <c r="N30" i="14"/>
  <c r="N22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0" i="9"/>
  <c r="B47" i="9"/>
  <c r="B41" i="9"/>
  <c r="B42" i="9"/>
  <c r="B39" i="9"/>
  <c r="B43" i="9"/>
  <c r="B46" i="9"/>
  <c r="B45" i="9"/>
  <c r="B38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26" i="74" l="1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C36" i="74"/>
  <c r="G36" i="74"/>
  <c r="C33" i="74"/>
  <c r="I33" i="74"/>
  <c r="G33" i="74"/>
  <c r="G45" i="74"/>
  <c r="C45" i="74"/>
  <c r="I45" i="74"/>
  <c r="I27" i="74"/>
  <c r="G39" i="74"/>
  <c r="I39" i="74"/>
  <c r="C39" i="74"/>
  <c r="G48" i="74"/>
  <c r="I48" i="74"/>
  <c r="C48" i="74"/>
  <c r="I30" i="74"/>
  <c r="C30" i="74"/>
  <c r="G30" i="74"/>
  <c r="G42" i="74"/>
  <c r="I42" i="74"/>
  <c r="C42" i="74"/>
  <c r="C24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3" i="57"/>
  <c r="B39" i="57"/>
  <c r="B42" i="57"/>
  <c r="B41" i="57"/>
  <c r="B40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39" i="9"/>
  <c r="B140" i="9"/>
  <c r="B141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28" i="9"/>
  <c r="B131" i="9"/>
  <c r="B130" i="9"/>
  <c r="B135" i="9"/>
  <c r="B127" i="9"/>
  <c r="B132" i="9"/>
  <c r="B133" i="9"/>
  <c r="B129" i="9"/>
  <c r="B134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0" i="9"/>
  <c r="B119" i="9"/>
  <c r="B124" i="9"/>
  <c r="B121" i="9"/>
  <c r="B125" i="9"/>
  <c r="B123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22" i="9"/>
  <c r="B118" i="9"/>
  <c r="B117" i="9"/>
  <c r="AQ56" i="45"/>
  <c r="AS56" i="45"/>
  <c r="AW56" i="45"/>
  <c r="AV56" i="45"/>
  <c r="AR56" i="45"/>
  <c r="AP56" i="45"/>
  <c r="AU56" i="45"/>
  <c r="AN56" i="45"/>
  <c r="AO56" i="45"/>
  <c r="AM56" i="45"/>
  <c r="AX56" i="45"/>
  <c r="AT56" i="45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X57" i="45"/>
  <c r="O69" i="45"/>
  <c r="AU57" i="45"/>
  <c r="AV57" i="45"/>
  <c r="AN57" i="45"/>
  <c r="AR57" i="45"/>
  <c r="AW57" i="45"/>
  <c r="AP57" i="45"/>
  <c r="AQ57" i="45"/>
  <c r="AT57" i="45"/>
  <c r="AS57" i="45"/>
  <c r="AO57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M57" i="45"/>
  <c r="AW58" i="45"/>
  <c r="AU58" i="45"/>
  <c r="AR58" i="45"/>
  <c r="AX58" i="45"/>
  <c r="AV58" i="45"/>
  <c r="AQ58" i="45"/>
  <c r="AT58" i="45"/>
  <c r="AS58" i="45"/>
  <c r="AL58" i="45"/>
  <c r="AP58" i="45"/>
  <c r="AO58" i="45"/>
  <c r="AM58" i="45"/>
  <c r="AN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51" i="9"/>
  <c r="B54" i="9"/>
  <c r="B53" i="9"/>
  <c r="B52" i="9"/>
  <c r="B49" i="9"/>
  <c r="B50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7" i="9"/>
  <c r="B56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K12" i="13" s="1"/>
  <c r="H6" i="14"/>
  <c r="K13" i="13" s="1"/>
  <c r="H7" i="14"/>
  <c r="H8" i="14"/>
  <c r="K15" i="13" s="1"/>
  <c r="H9" i="14"/>
  <c r="K16" i="13" s="1"/>
  <c r="H10" i="14"/>
  <c r="K17" i="13" s="1"/>
  <c r="H11" i="14"/>
  <c r="K18" i="13" s="1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AP7" i="14" l="1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D5" i="3"/>
  <c r="P9" i="13"/>
  <c r="E4" i="16"/>
  <c r="D4" i="16"/>
  <c r="J4" i="24"/>
  <c r="G14" i="29" l="1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7" i="27"/>
  <c r="Q7" i="27"/>
  <c r="U7" i="27"/>
  <c r="N7" i="27"/>
  <c r="R7" i="27"/>
  <c r="V7" i="27"/>
  <c r="O7" i="27"/>
  <c r="S7" i="27"/>
  <c r="W7" i="27"/>
  <c r="L7" i="27"/>
  <c r="P7" i="27"/>
  <c r="T7" i="27"/>
  <c r="N6" i="27"/>
  <c r="R6" i="27"/>
  <c r="V6" i="27"/>
  <c r="O6" i="27"/>
  <c r="S6" i="27"/>
  <c r="W6" i="27"/>
  <c r="L6" i="27"/>
  <c r="P6" i="27"/>
  <c r="T6" i="27"/>
  <c r="M6" i="27"/>
  <c r="Q6" i="27"/>
  <c r="U6" i="27"/>
  <c r="N5" i="27"/>
  <c r="R5" i="27"/>
  <c r="V5" i="27"/>
  <c r="O5" i="27"/>
  <c r="S5" i="27"/>
  <c r="W5" i="27"/>
  <c r="L5" i="27"/>
  <c r="P5" i="27"/>
  <c r="T5" i="27"/>
  <c r="M5" i="27"/>
  <c r="Q5" i="27"/>
  <c r="U5" i="27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J6" i="27"/>
  <c r="L72" i="9" s="1"/>
  <c r="J7" i="27"/>
  <c r="I16" i="20" s="1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32" i="32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3" i="14"/>
  <c r="N15" i="14"/>
  <c r="N2" i="14"/>
  <c r="N10" i="14"/>
  <c r="N6" i="14"/>
  <c r="N4" i="14"/>
  <c r="B72" i="9"/>
  <c r="N5" i="14"/>
  <c r="N12" i="14"/>
  <c r="N13" i="14"/>
  <c r="N21" i="14"/>
  <c r="N8" i="14"/>
  <c r="N18" i="14"/>
  <c r="N11" i="14"/>
  <c r="N17" i="14"/>
  <c r="N20" i="14"/>
  <c r="F38" i="21"/>
  <c r="N9" i="14"/>
  <c r="N14" i="14"/>
  <c r="N16" i="14"/>
  <c r="N7" i="14"/>
  <c r="N19" i="14"/>
  <c r="AO11" i="14" l="1"/>
  <c r="N18" i="13" s="1"/>
  <c r="AO6" i="14"/>
  <c r="N13" i="13" s="1"/>
  <c r="AO8" i="14"/>
  <c r="N15" i="13" s="1"/>
  <c r="AO7" i="14"/>
  <c r="N14" i="13" s="1"/>
  <c r="AO5" i="14"/>
  <c r="N12" i="13" s="1"/>
  <c r="AO10" i="14"/>
  <c r="N17" i="13" s="1"/>
  <c r="AO9" i="14"/>
  <c r="N16" i="13" s="1"/>
  <c r="AO4" i="14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3" i="14"/>
  <c r="AE8" i="14"/>
  <c r="AE6" i="14"/>
  <c r="AE11" i="14"/>
  <c r="AE10" i="14"/>
  <c r="AE4" i="14"/>
  <c r="AE5" i="14"/>
  <c r="AE7" i="14"/>
  <c r="B79" i="9"/>
  <c r="B33" i="9"/>
  <c r="B71" i="9"/>
  <c r="AE2" i="14"/>
  <c r="B37" i="9"/>
  <c r="B70" i="9"/>
  <c r="B73" i="9"/>
  <c r="B29" i="9"/>
  <c r="T26" i="9" l="1"/>
  <c r="T27" i="9"/>
  <c r="T21" i="9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0" i="9"/>
  <c r="B22" i="9"/>
  <c r="B24" i="9"/>
  <c r="B28" i="9"/>
  <c r="B27" i="9"/>
  <c r="B25" i="9"/>
  <c r="B36" i="9"/>
  <c r="B21" i="9"/>
  <c r="B26" i="9"/>
  <c r="B34" i="9"/>
  <c r="B20" i="9"/>
  <c r="B35" i="9"/>
  <c r="B23" i="9"/>
  <c r="B18" i="9"/>
  <c r="B31" i="9"/>
  <c r="B19" i="9"/>
  <c r="B32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H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36" i="29" s="1"/>
  <c r="G22" i="31"/>
  <c r="G22" i="30"/>
  <c r="G22" i="28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22" i="31"/>
  <c r="I36" i="29"/>
  <c r="I22" i="28"/>
  <c r="I22" i="29"/>
  <c r="I22" i="30"/>
  <c r="I36" i="32"/>
  <c r="L11" i="24"/>
  <c r="L12" i="24"/>
  <c r="M4" i="24"/>
  <c r="L4" i="24"/>
  <c r="L10" i="24"/>
  <c r="L9" i="24"/>
  <c r="G18" i="29" l="1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30"/>
  <c r="I36" i="28"/>
  <c r="I36" i="31"/>
  <c r="M12" i="24"/>
  <c r="L15" i="24"/>
  <c r="L13" i="24"/>
  <c r="M11" i="24"/>
  <c r="M15" i="24"/>
  <c r="L14" i="24"/>
  <c r="B38" i="21"/>
  <c r="M9" i="24"/>
  <c r="L7" i="24"/>
  <c r="M10" i="24"/>
  <c r="L3" i="24"/>
  <c r="L5" i="24"/>
  <c r="M7" i="24"/>
  <c r="L6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14" i="24"/>
  <c r="M13" i="24"/>
  <c r="B75" i="9"/>
  <c r="M6" i="24"/>
  <c r="M3" i="24"/>
  <c r="M5" i="24"/>
  <c r="L8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A50" i="87"/>
  <c r="A61" i="87"/>
  <c r="G61" i="87"/>
  <c r="M61" i="87"/>
  <c r="M50" i="87"/>
  <c r="G50" i="87"/>
  <c r="B19" i="87" l="1"/>
  <c r="N6" i="87"/>
  <c r="O6" i="87" s="1"/>
</calcChain>
</file>

<file path=xl/sharedStrings.xml><?xml version="1.0" encoding="utf-8"?>
<sst xmlns="http://schemas.openxmlformats.org/spreadsheetml/2006/main" count="15313" uniqueCount="7586">
  <si>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</si>
  <si>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</si>
  <si>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</si>
  <si>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</si>
  <si>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</si>
  <si>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</si>
  <si>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</si>
  <si>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</si>
  <si>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</si>
  <si>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</si>
  <si>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</si>
  <si>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</si>
  <si>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</si>
  <si>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</si>
  <si>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</si>
  <si>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</si>
  <si>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</si>
  <si>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</si>
  <si>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</si>
  <si>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</si>
  <si>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</si>
  <si>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</si>
  <si>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</si>
  <si>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</si>
  <si>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</si>
  <si>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</si>
  <si>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</si>
  <si>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</si>
  <si>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</si>
  <si>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</si>
  <si>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</si>
  <si>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</si>
  <si>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</si>
  <si>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</si>
  <si>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</si>
  <si>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</si>
  <si>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</si>
  <si>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</si>
  <si>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</si>
  <si>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</si>
  <si>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</si>
  <si>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</si>
  <si>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</si>
  <si>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</si>
  <si>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</si>
  <si>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</si>
  <si>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</si>
  <si>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</si>
  <si>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</si>
  <si>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</si>
  <si>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</si>
  <si>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</si>
  <si>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</si>
  <si>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</si>
  <si>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</si>
  <si>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</si>
  <si>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</si>
  <si>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</si>
  <si>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</si>
  <si>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</si>
  <si>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</si>
  <si>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</si>
  <si>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</si>
  <si>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</si>
  <si>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</si>
  <si>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</si>
  <si>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</si>
  <si>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</si>
  <si>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</si>
  <si>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</si>
  <si>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</si>
  <si>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</si>
  <si>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</si>
  <si>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</si>
  <si>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</si>
  <si>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</si>
  <si>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</si>
  <si>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</si>
  <si>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</si>
  <si>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</si>
  <si>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</si>
  <si>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</si>
  <si>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</si>
  <si>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</si>
  <si>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</si>
  <si>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</si>
  <si>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</si>
  <si>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</si>
  <si>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</si>
  <si>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</si>
  <si>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</si>
  <si>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</si>
  <si>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</si>
  <si>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</si>
  <si>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</si>
  <si>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</si>
  <si>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</si>
  <si>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</si>
  <si>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</si>
  <si>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</si>
  <si>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</si>
  <si>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</si>
  <si>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</si>
  <si>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</si>
  <si>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</si>
  <si>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</si>
  <si>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</si>
  <si>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</si>
  <si>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</si>
  <si>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</si>
  <si>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</si>
  <si>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</si>
  <si>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</si>
  <si>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</si>
  <si>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</si>
  <si>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</si>
  <si>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</si>
  <si>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</si>
  <si>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</si>
  <si>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</si>
  <si>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</si>
  <si>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</si>
  <si>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</si>
  <si>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</si>
  <si>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</si>
  <si>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</si>
  <si>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</si>
  <si>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</si>
  <si>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</si>
  <si>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</si>
  <si>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</si>
  <si>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</si>
  <si>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</si>
  <si>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</si>
  <si>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</si>
  <si>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</si>
  <si>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</si>
  <si>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</si>
  <si>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</si>
  <si>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</si>
  <si>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</si>
  <si>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</si>
  <si>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</si>
  <si>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</si>
  <si>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</si>
  <si>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</si>
  <si>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</si>
  <si>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</si>
  <si>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</si>
  <si>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</si>
  <si>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</si>
  <si>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</si>
  <si>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</si>
  <si>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</si>
  <si>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</si>
  <si>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</si>
  <si>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</si>
  <si>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</si>
  <si>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</si>
  <si>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</si>
  <si>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</si>
  <si>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</si>
  <si>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</si>
  <si>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</si>
  <si>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</si>
  <si>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</si>
  <si>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</si>
  <si>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</si>
  <si>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</si>
  <si>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</si>
  <si>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</si>
  <si>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</si>
  <si>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</si>
  <si>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</si>
  <si>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</si>
  <si>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</si>
  <si>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</si>
  <si>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</si>
  <si>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</si>
  <si>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</si>
  <si>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</si>
  <si>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</si>
  <si>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</si>
  <si>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</si>
  <si>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</si>
  <si>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</si>
  <si>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</si>
  <si>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</si>
  <si>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</si>
  <si>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</si>
  <si>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</si>
  <si>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</si>
  <si>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</si>
  <si>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</si>
  <si>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</si>
  <si>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</si>
  <si>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</si>
  <si>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</si>
  <si>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</si>
  <si>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</si>
  <si>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</si>
  <si>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</si>
  <si>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</si>
  <si>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</si>
  <si>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</si>
  <si>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</si>
  <si>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</si>
  <si>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</si>
  <si>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</si>
  <si>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</si>
  <si>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</si>
  <si>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</si>
  <si>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</si>
  <si>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</si>
  <si>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</si>
  <si>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</si>
  <si>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</si>
  <si>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</si>
  <si>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</si>
  <si>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</si>
  <si>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</si>
  <si>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</si>
  <si>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</si>
  <si>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</si>
  <si>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</si>
  <si>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</si>
  <si>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</si>
  <si>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</si>
  <si>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</si>
  <si>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</si>
  <si>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</si>
  <si>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</si>
  <si>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</si>
  <si>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</si>
  <si>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</si>
  <si>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</si>
  <si>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</si>
  <si>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</si>
  <si>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</si>
  <si>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</si>
  <si>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</si>
  <si>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</si>
  <si>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</si>
  <si>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</si>
  <si>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</si>
  <si>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</si>
  <si>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</si>
  <si>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</si>
  <si>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</si>
  <si>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</si>
  <si>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</si>
  <si>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</si>
  <si>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</si>
  <si>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</si>
  <si>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</si>
  <si>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</si>
  <si>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</si>
  <si>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</si>
  <si>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</si>
  <si>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</si>
  <si>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</si>
  <si>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</si>
  <si>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</si>
  <si>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</si>
  <si>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</si>
  <si>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</si>
  <si>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</si>
  <si>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</si>
  <si>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</si>
  <si>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</si>
  <si>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</si>
  <si>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</si>
  <si>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</si>
  <si>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</si>
  <si>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</si>
  <si>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</si>
  <si>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</si>
  <si>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</si>
  <si>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</si>
  <si>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</si>
  <si>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</si>
  <si>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</si>
  <si>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</si>
  <si>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</si>
  <si>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</si>
  <si>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</si>
  <si>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</si>
  <si>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</si>
  <si>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</si>
  <si>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</si>
  <si>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</si>
  <si>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</si>
  <si>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</si>
  <si>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</si>
  <si>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</si>
  <si>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</si>
  <si>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</si>
  <si>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</si>
  <si>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</si>
  <si>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</si>
  <si>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</si>
  <si>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</si>
  <si>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</si>
  <si>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</si>
  <si>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</si>
  <si>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</si>
  <si>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</si>
  <si>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</si>
  <si>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</si>
  <si>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</si>
  <si>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</si>
  <si>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</si>
  <si>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</si>
  <si>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</si>
  <si>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</si>
  <si>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</si>
  <si>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</si>
  <si>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</si>
  <si>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</si>
  <si>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</si>
  <si>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</si>
  <si>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</si>
  <si>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</si>
  <si>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</si>
  <si>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</si>
  <si>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</si>
  <si>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</si>
  <si>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</si>
  <si>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</si>
  <si>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</si>
  <si>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</si>
  <si>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</si>
  <si>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</si>
  <si>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</si>
  <si>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</si>
  <si>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</si>
  <si>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</si>
  <si>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</si>
  <si>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</si>
  <si>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</si>
  <si>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</si>
  <si>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</si>
  <si>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</si>
  <si>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</si>
  <si>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</si>
  <si>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</si>
  <si>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</si>
  <si>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</si>
  <si>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</si>
  <si>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</si>
  <si>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</si>
  <si>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</si>
  <si>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</si>
  <si>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</si>
  <si>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</si>
  <si>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</si>
  <si>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</si>
  <si>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</si>
  <si>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</si>
  <si>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</si>
  <si>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</si>
  <si>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</si>
  <si>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</si>
  <si>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</si>
  <si>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</si>
  <si>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</si>
  <si>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</si>
  <si>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</si>
  <si>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</si>
  <si>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</si>
  <si>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</si>
  <si>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</si>
  <si>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</si>
  <si>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</si>
  <si>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</si>
  <si>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</si>
  <si>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</si>
  <si>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</si>
  <si>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</si>
  <si>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</si>
  <si>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</si>
  <si>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</si>
  <si>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</si>
  <si>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</si>
  <si>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</si>
  <si>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</si>
  <si>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</si>
  <si>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</si>
  <si>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</si>
  <si>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</si>
  <si>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</si>
  <si>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</si>
  <si>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</si>
  <si>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</si>
  <si>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</si>
  <si>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</si>
  <si>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</si>
  <si>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</si>
  <si>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</si>
  <si>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</si>
  <si>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</si>
  <si>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</si>
  <si>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</si>
  <si>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</si>
  <si>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</si>
  <si>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</si>
  <si>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</si>
  <si>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</si>
  <si>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</si>
  <si>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</si>
  <si>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</si>
  <si>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</si>
  <si>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</si>
  <si>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</si>
  <si>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</si>
  <si>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</si>
  <si>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</si>
  <si>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</si>
  <si>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</si>
  <si>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</si>
  <si>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</si>
  <si>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</si>
  <si>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</si>
  <si>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</si>
  <si>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</si>
  <si>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</si>
  <si>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</si>
  <si>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</si>
  <si>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</si>
  <si>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</si>
  <si>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</si>
  <si>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</si>
  <si>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</si>
  <si>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</si>
  <si>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</si>
  <si>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</si>
  <si>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</si>
  <si>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</si>
  <si>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</si>
  <si>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</si>
  <si>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</si>
  <si>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</si>
  <si>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</si>
  <si>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</si>
  <si>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</si>
  <si>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</si>
  <si>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</si>
  <si>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</si>
  <si>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</si>
  <si>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</si>
  <si>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</si>
  <si>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</si>
  <si>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</si>
  <si>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</si>
  <si>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</si>
  <si>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</si>
  <si>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</si>
  <si>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</si>
  <si>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</si>
  <si>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</si>
  <si>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</si>
  <si>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</si>
  <si>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</si>
  <si>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</si>
  <si>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</si>
  <si>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</si>
  <si>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</si>
  <si>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</si>
  <si>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</si>
  <si>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</si>
  <si>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</si>
  <si>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</si>
  <si>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</si>
  <si>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</si>
  <si>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</si>
  <si>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</si>
  <si>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</si>
  <si>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</si>
  <si>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</si>
  <si>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</si>
  <si>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</si>
  <si>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</si>
  <si>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</si>
  <si>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</si>
  <si>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</si>
  <si>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</si>
  <si>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</si>
  <si>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</si>
  <si>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</si>
  <si>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</si>
  <si>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</si>
  <si>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</si>
  <si>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</si>
  <si>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</si>
  <si>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</si>
  <si>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</si>
  <si>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</si>
  <si>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</si>
  <si>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</si>
  <si>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</si>
  <si>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</si>
  <si>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</si>
  <si>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</si>
  <si>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</si>
  <si>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</si>
  <si>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</si>
  <si>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</si>
  <si>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</si>
  <si>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</si>
  <si>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</si>
  <si>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</si>
  <si>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</si>
  <si>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</si>
  <si>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</si>
  <si>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</si>
  <si>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</si>
  <si>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</si>
  <si>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</si>
  <si>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</si>
  <si>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</si>
  <si>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</si>
  <si>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</si>
  <si>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</si>
  <si>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</si>
  <si>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</si>
  <si>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</si>
  <si>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</si>
  <si>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</si>
  <si>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</si>
  <si>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</si>
  <si>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</si>
  <si>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</si>
  <si>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</si>
  <si>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</si>
  <si>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</si>
  <si>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</si>
  <si>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</si>
  <si>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</si>
  <si>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</si>
  <si>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</si>
  <si>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</si>
  <si>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</si>
  <si>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</si>
  <si>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</si>
  <si>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</si>
  <si>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</si>
  <si>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</si>
  <si>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</si>
  <si>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</si>
  <si>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</si>
  <si>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</si>
  <si>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</si>
  <si>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</si>
  <si>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</si>
  <si>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</si>
  <si>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</si>
  <si>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</si>
  <si>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</si>
  <si>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</si>
  <si>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</si>
  <si>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</si>
  <si>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</si>
  <si>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</si>
  <si>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</si>
  <si>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</si>
  <si>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</si>
  <si>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</si>
  <si>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</si>
  <si>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</si>
  <si>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</si>
  <si>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</si>
  <si>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</si>
  <si>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</si>
  <si>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</si>
  <si>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</si>
  <si>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</si>
  <si>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</si>
  <si>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</si>
  <si>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</si>
  <si>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</si>
  <si>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</si>
  <si>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</si>
  <si>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</si>
  <si>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</si>
  <si>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</si>
  <si>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</si>
  <si>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</si>
  <si>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</si>
  <si>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</si>
  <si>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</si>
  <si>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</si>
  <si>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</si>
  <si>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</si>
  <si>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</si>
  <si>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</si>
  <si>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</si>
  <si>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</si>
  <si>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</si>
  <si>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</si>
  <si>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</si>
  <si>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</si>
  <si>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</si>
  <si>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</si>
  <si>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</si>
  <si>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</si>
  <si>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</si>
  <si>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</si>
  <si>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</si>
  <si>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</si>
  <si>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</si>
  <si>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</si>
  <si>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</si>
  <si>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</si>
  <si>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</si>
  <si>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</si>
  <si>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</si>
  <si>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</si>
  <si>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</si>
  <si>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</si>
  <si>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</si>
  <si>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</si>
  <si>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</si>
  <si>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</si>
  <si>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</si>
  <si>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</si>
  <si>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</si>
  <si>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</si>
  <si>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</si>
  <si>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</si>
  <si>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</si>
  <si>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</si>
  <si>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</si>
  <si>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</si>
  <si>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</si>
  <si>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</si>
  <si>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</si>
  <si>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</si>
  <si>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</si>
  <si>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</si>
  <si>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</si>
  <si>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</si>
  <si>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</si>
  <si>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</si>
  <si>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</si>
  <si>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</si>
  <si>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</si>
  <si>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</si>
  <si>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</si>
  <si>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</si>
  <si>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</si>
  <si>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</si>
  <si>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</si>
  <si>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</si>
  <si>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</si>
  <si>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</si>
  <si>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</si>
  <si>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</si>
  <si>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</si>
  <si>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</si>
  <si>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</si>
  <si>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</si>
  <si>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</si>
  <si>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</si>
  <si>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</si>
  <si>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</si>
  <si>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</si>
  <si>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</si>
  <si>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</si>
  <si>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</si>
  <si>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</si>
  <si>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</si>
  <si>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</si>
  <si>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</si>
  <si>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</si>
  <si>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</si>
  <si>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</si>
  <si>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</si>
  <si>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</si>
  <si>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</si>
  <si>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</si>
  <si>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</si>
  <si>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</si>
  <si>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</si>
  <si>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</si>
  <si>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</si>
  <si>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</si>
  <si>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</si>
  <si>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</si>
  <si>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</si>
  <si>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</si>
  <si>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</si>
  <si>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</si>
  <si>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</si>
  <si>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</si>
  <si>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</si>
  <si>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</si>
  <si>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</si>
  <si>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</si>
  <si>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</si>
  <si>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</si>
  <si>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</si>
  <si>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</si>
  <si>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</si>
  <si>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</si>
  <si>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</si>
  <si>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</si>
  <si>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</si>
  <si>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</si>
  <si>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</si>
  <si>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</si>
  <si>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</si>
  <si>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</si>
  <si>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</si>
  <si>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</si>
  <si>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</si>
  <si>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</si>
  <si>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</si>
  <si>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</si>
  <si>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</si>
  <si>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</si>
  <si>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</si>
  <si>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</si>
  <si>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</si>
  <si>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</si>
  <si>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</si>
  <si>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</si>
  <si>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</si>
  <si>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</si>
  <si>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</si>
  <si>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</si>
  <si>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</si>
  <si>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</si>
  <si>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</si>
  <si>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</si>
  <si>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</si>
  <si>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</si>
  <si>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</si>
  <si>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</si>
  <si>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</si>
  <si>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</si>
  <si>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</si>
  <si>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</si>
  <si>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</si>
  <si>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</si>
  <si>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</si>
  <si>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</si>
  <si>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</si>
  <si>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</si>
  <si>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</si>
  <si>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</si>
  <si>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</si>
  <si>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</si>
  <si>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</si>
  <si>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</si>
  <si>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</si>
  <si>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</si>
  <si>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</si>
  <si>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</si>
  <si>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</si>
  <si>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</si>
  <si>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</si>
  <si>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</si>
  <si>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</si>
  <si>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</si>
  <si>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</si>
  <si>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</si>
  <si>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</si>
  <si>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</si>
  <si>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</si>
  <si>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</si>
  <si>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</si>
  <si>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</si>
  <si>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</si>
  <si>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</si>
  <si>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</si>
  <si>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</si>
  <si>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</si>
  <si>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</si>
  <si>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</si>
  <si>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</si>
  <si>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</si>
  <si>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</si>
  <si>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</si>
  <si>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</si>
  <si>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</si>
  <si>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</si>
  <si>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</si>
  <si>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</si>
  <si>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</si>
  <si>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</si>
  <si>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</si>
  <si>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</si>
  <si>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</si>
  <si>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</si>
  <si>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</si>
  <si>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</si>
  <si>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</si>
  <si>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</si>
  <si>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</si>
  <si>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</si>
  <si>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</si>
  <si>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</si>
  <si>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</si>
  <si>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</si>
  <si>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</si>
  <si>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</si>
  <si>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</si>
  <si>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</si>
  <si>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</si>
  <si>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</si>
  <si>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</si>
  <si>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</si>
  <si>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</si>
  <si>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</si>
  <si>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</si>
  <si>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</si>
  <si>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</si>
  <si>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</si>
  <si>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</si>
  <si>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</si>
  <si>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</si>
  <si>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</si>
  <si>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</si>
  <si>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</si>
  <si>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</si>
  <si>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</si>
  <si>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</si>
  <si>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</si>
  <si>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</si>
  <si>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</si>
  <si>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</si>
  <si>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</si>
  <si>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</si>
  <si>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</si>
  <si>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</si>
  <si>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</si>
  <si>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</si>
  <si>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</si>
  <si>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</si>
  <si>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</si>
  <si>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</si>
  <si>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</si>
  <si>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</si>
  <si>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</si>
  <si>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</si>
  <si>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</si>
  <si>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</si>
  <si>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</si>
  <si>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</si>
  <si>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</si>
  <si>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</si>
  <si>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</si>
  <si>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</si>
  <si>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</si>
  <si>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</si>
  <si>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</si>
  <si>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</si>
  <si>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</si>
  <si>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</si>
  <si>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</si>
  <si>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</si>
  <si>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</si>
  <si>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</si>
  <si>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</si>
  <si>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</si>
  <si>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</si>
  <si>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</si>
  <si>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</si>
  <si>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</si>
  <si>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</si>
  <si>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</si>
  <si>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</si>
  <si>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</si>
  <si>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</si>
  <si>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</si>
  <si>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</si>
  <si>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</si>
  <si>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</si>
  <si>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</si>
  <si>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</si>
  <si>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</si>
  <si>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</si>
  <si>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</si>
  <si>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</si>
  <si>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</si>
  <si>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</si>
  <si>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</si>
  <si>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</si>
  <si>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</si>
  <si>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</si>
  <si>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</si>
  <si>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</si>
  <si>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</si>
  <si>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</si>
  <si>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</si>
  <si>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</si>
  <si>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</si>
  <si>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</si>
  <si>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</si>
  <si>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</si>
  <si>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</si>
  <si>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</si>
  <si>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</si>
  <si>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</si>
  <si>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</si>
  <si>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</si>
  <si>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</si>
  <si>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</si>
  <si>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</si>
  <si>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</si>
  <si>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</si>
  <si>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</si>
  <si>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</si>
  <si>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</si>
  <si>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</si>
  <si>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</si>
  <si>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</si>
  <si>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</si>
  <si>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</si>
  <si>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</si>
  <si>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</si>
  <si>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</si>
  <si>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</si>
  <si>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</si>
  <si>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</si>
  <si>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</si>
  <si>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</si>
  <si>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</si>
  <si>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</si>
  <si>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</si>
  <si>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</si>
  <si>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</si>
  <si>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</si>
  <si>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</si>
  <si>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</si>
  <si>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</si>
  <si>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</si>
  <si>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</si>
  <si>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</si>
  <si>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</si>
  <si>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</si>
  <si>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</si>
  <si>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</si>
  <si>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</si>
  <si>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</si>
  <si>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</si>
  <si>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</si>
  <si>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</si>
  <si>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</si>
  <si>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</si>
  <si>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</si>
  <si>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</si>
  <si>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</si>
  <si>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</si>
  <si>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</si>
  <si>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</si>
  <si>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</si>
  <si>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</si>
  <si>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</si>
  <si>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</si>
  <si>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</si>
  <si>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</si>
  <si>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</si>
  <si>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</si>
  <si>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</si>
  <si>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</si>
  <si>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</si>
  <si>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</si>
  <si>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</si>
  <si>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</si>
  <si>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</si>
  <si>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</si>
  <si>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</si>
  <si>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</si>
  <si>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</si>
  <si>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</si>
  <si>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</si>
  <si>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</si>
  <si>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</si>
  <si>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</si>
  <si>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</si>
  <si>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</si>
  <si>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</si>
  <si>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</si>
  <si>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</si>
  <si>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</si>
  <si>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</si>
  <si>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</si>
  <si>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</si>
  <si>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</si>
  <si>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</si>
  <si>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</si>
  <si>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</si>
  <si>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</si>
  <si>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</si>
  <si>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</si>
  <si>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</si>
  <si>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</si>
  <si>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</si>
  <si>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</si>
  <si>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</si>
  <si>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</si>
  <si>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</si>
  <si>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</si>
  <si>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</si>
  <si>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</si>
  <si>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</si>
  <si>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</si>
  <si>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</si>
  <si>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</si>
  <si>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</si>
  <si>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</si>
  <si>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</si>
  <si>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</si>
  <si>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</si>
  <si>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</si>
  <si>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</si>
  <si>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</si>
  <si>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</si>
  <si>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</si>
  <si>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</si>
  <si>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</si>
  <si>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</si>
  <si>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</si>
  <si>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</si>
  <si>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</si>
  <si>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</si>
  <si>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</si>
  <si>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</si>
  <si>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</si>
  <si>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</si>
  <si>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</si>
  <si>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</si>
  <si>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</si>
  <si>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</si>
  <si>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</si>
  <si>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</si>
  <si>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</si>
  <si>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</si>
  <si>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</si>
  <si>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</si>
  <si>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</si>
  <si>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</si>
  <si>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</si>
  <si>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</si>
  <si>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</si>
  <si>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</si>
  <si>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</si>
  <si>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</si>
  <si>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</si>
  <si>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</si>
  <si>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</si>
  <si>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</si>
  <si>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</si>
  <si>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</si>
  <si>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</si>
  <si>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</si>
  <si>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</si>
  <si>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</si>
  <si>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</si>
  <si>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</si>
  <si>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</si>
  <si>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</si>
  <si>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</si>
  <si>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</si>
  <si>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</si>
  <si>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</si>
  <si>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</si>
  <si>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</si>
  <si>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</si>
  <si>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</si>
  <si>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</si>
  <si>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</si>
  <si>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</si>
  <si>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</si>
  <si>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</si>
  <si>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</si>
  <si>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</si>
  <si>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</si>
  <si>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</si>
  <si>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</si>
  <si>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</si>
  <si>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</si>
  <si>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</si>
  <si>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</si>
  <si>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</si>
  <si>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</si>
  <si>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</si>
  <si>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</si>
  <si>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</si>
  <si>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</si>
  <si>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</si>
  <si>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</si>
  <si>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</si>
  <si>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</si>
  <si>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</si>
  <si>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</si>
  <si>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</si>
  <si>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</si>
  <si>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</si>
  <si>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</si>
  <si>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</si>
  <si>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</si>
  <si>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</si>
  <si>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</si>
  <si>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</si>
  <si>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</si>
  <si>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</si>
  <si>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</si>
  <si>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</si>
  <si>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</si>
  <si>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</si>
  <si>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</si>
  <si>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</si>
  <si>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</si>
  <si>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</si>
  <si>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</si>
  <si>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</si>
  <si>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</si>
  <si>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</si>
  <si>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</si>
  <si>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</si>
  <si>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</si>
  <si>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</si>
  <si>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</si>
  <si>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</si>
  <si>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</si>
  <si>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</si>
  <si>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</si>
  <si>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</si>
  <si>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</si>
  <si>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</si>
  <si>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</si>
  <si>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</si>
  <si>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</si>
  <si>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</si>
  <si>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</si>
  <si>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</si>
  <si>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</si>
  <si>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</si>
  <si>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</si>
  <si>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</si>
  <si>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</si>
  <si>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</si>
  <si>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</si>
  <si>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</si>
  <si>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</si>
  <si>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</si>
  <si>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</si>
  <si>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</si>
  <si>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</si>
  <si>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</si>
  <si>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</si>
  <si>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</si>
  <si>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</si>
  <si>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</si>
  <si>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</si>
  <si>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</si>
  <si>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</si>
  <si>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</si>
  <si>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</si>
  <si>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</si>
  <si>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</si>
  <si>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</si>
  <si>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</si>
  <si>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</si>
  <si>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</si>
  <si>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</si>
  <si>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</si>
  <si>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</si>
  <si>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</si>
  <si>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</si>
  <si>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</si>
  <si>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</si>
  <si>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</si>
  <si>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</si>
  <si>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</si>
  <si>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</si>
  <si>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</si>
  <si>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</si>
  <si>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</si>
  <si>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</si>
  <si>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</si>
  <si>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</si>
  <si>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</si>
  <si>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</si>
  <si>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</si>
  <si>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</si>
  <si>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</si>
  <si>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</si>
  <si>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</si>
  <si>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</si>
  <si>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</si>
  <si>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</si>
  <si>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</si>
  <si>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</si>
  <si>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</si>
  <si>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</si>
  <si>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</si>
  <si>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</si>
  <si>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</si>
  <si>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</si>
  <si>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</si>
  <si>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</si>
  <si>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</si>
  <si>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</si>
  <si>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</si>
  <si>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</si>
  <si>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</si>
  <si>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</si>
  <si>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</si>
  <si>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</si>
  <si>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</si>
  <si>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</si>
  <si>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</si>
  <si>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</si>
  <si>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</si>
  <si>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</si>
  <si>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</si>
  <si>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</si>
  <si>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</si>
  <si>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</si>
  <si>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</si>
  <si>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</si>
  <si>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</si>
  <si>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</si>
  <si>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</si>
  <si>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</si>
  <si>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</si>
  <si>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</si>
  <si>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</si>
  <si>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</si>
  <si>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</si>
  <si>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</si>
  <si>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</si>
  <si>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</si>
  <si>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</si>
  <si>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</si>
  <si>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</si>
  <si>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</si>
  <si>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</si>
  <si>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</si>
  <si>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</si>
  <si>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</si>
  <si>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</si>
  <si>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</si>
  <si>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</si>
  <si>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</si>
  <si>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</si>
  <si>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</si>
  <si>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</si>
  <si>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</si>
  <si>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</si>
  <si>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</si>
  <si>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</si>
  <si>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</si>
  <si>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</si>
  <si>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</si>
  <si>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</si>
  <si>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</si>
  <si>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</si>
  <si>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</si>
  <si>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</si>
  <si>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</si>
  <si>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</si>
  <si>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</si>
  <si>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</si>
  <si>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</si>
  <si>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</si>
  <si>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</si>
  <si>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</si>
  <si>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</si>
  <si>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</si>
  <si>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</si>
  <si>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</si>
  <si>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</si>
  <si>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</si>
  <si>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</si>
  <si>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</si>
  <si>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</si>
  <si>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</si>
  <si>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</si>
  <si>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</si>
  <si>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</si>
  <si>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</si>
  <si>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</si>
  <si>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</si>
  <si>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</si>
  <si>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</si>
  <si>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</si>
  <si>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</si>
  <si>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</si>
  <si>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</si>
  <si>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</si>
  <si>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</si>
  <si>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</si>
  <si>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</si>
  <si>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</si>
  <si>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</si>
  <si>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</si>
  <si>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</si>
  <si>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</si>
  <si>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</si>
  <si>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</si>
  <si>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</si>
  <si>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</si>
  <si>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</si>
  <si>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</si>
  <si>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</si>
  <si>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</si>
  <si>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</si>
  <si>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</si>
  <si>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</si>
  <si>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</si>
  <si>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</si>
  <si>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</si>
  <si>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</si>
  <si>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</si>
  <si>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</si>
  <si>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</si>
  <si>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</si>
  <si>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</si>
  <si>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</si>
  <si>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</si>
  <si>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</si>
  <si>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</si>
  <si>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</si>
  <si>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</si>
  <si>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</si>
  <si>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</si>
  <si>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</si>
  <si>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</si>
  <si>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</si>
  <si>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</si>
  <si>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</si>
  <si>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</si>
  <si>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</si>
  <si>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</si>
  <si>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</si>
  <si>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</si>
  <si>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</si>
  <si>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</si>
  <si>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</si>
  <si>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</si>
  <si>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</si>
  <si>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</si>
  <si>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</si>
  <si>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</si>
  <si>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</si>
  <si>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</si>
  <si>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</si>
  <si>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</si>
  <si>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</si>
  <si>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</si>
  <si>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</si>
  <si>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</si>
  <si>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</si>
  <si>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</si>
  <si>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</si>
  <si>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</si>
  <si>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</si>
  <si>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</si>
  <si>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</si>
  <si>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</si>
  <si>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</si>
  <si>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</si>
  <si>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</si>
  <si>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</si>
  <si>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</si>
  <si>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</si>
  <si>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</si>
  <si>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</si>
  <si>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</si>
  <si>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</si>
  <si>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</si>
  <si>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</si>
  <si>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</si>
  <si>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</si>
  <si>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</si>
  <si>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</si>
  <si>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</si>
  <si>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</si>
  <si>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</si>
  <si>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</si>
  <si>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</si>
  <si>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</si>
  <si>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</si>
  <si>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</si>
  <si>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</si>
  <si>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</si>
  <si>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</si>
  <si>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</si>
  <si>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</si>
  <si>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</si>
  <si>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</si>
  <si>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</si>
  <si>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</si>
  <si>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</si>
  <si>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</si>
  <si>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</si>
  <si>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</si>
  <si>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</si>
  <si>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</si>
  <si>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</si>
  <si>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</si>
  <si>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</si>
  <si>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</si>
  <si>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</si>
  <si>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</si>
  <si>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</si>
  <si>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</si>
  <si>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</si>
  <si>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</si>
  <si>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</si>
  <si>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</si>
  <si>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</si>
  <si>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</si>
  <si>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</si>
  <si>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</si>
  <si>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</si>
  <si>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</si>
  <si>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</si>
  <si>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</si>
  <si>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</si>
  <si>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</si>
  <si>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</si>
  <si>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</si>
  <si>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</si>
  <si>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</si>
  <si>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</si>
  <si>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</si>
  <si>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</si>
  <si>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</si>
  <si>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</si>
  <si>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</si>
  <si>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</si>
  <si>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</si>
  <si>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</si>
  <si>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</si>
  <si>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</si>
  <si>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</si>
  <si>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</si>
  <si>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</si>
  <si>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</si>
  <si>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</si>
  <si>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</si>
  <si>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</si>
  <si>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</si>
  <si>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</si>
  <si>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</si>
  <si>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</si>
  <si>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</si>
  <si>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</si>
  <si>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</si>
  <si>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</si>
  <si>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</si>
  <si>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</si>
  <si>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</si>
  <si>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</si>
  <si>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</si>
  <si>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</si>
  <si>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</si>
  <si>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</si>
  <si>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</si>
  <si>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</si>
  <si>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</si>
  <si>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</si>
  <si>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</si>
  <si>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</si>
  <si>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</si>
  <si>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</si>
  <si>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</si>
  <si>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</si>
  <si>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</si>
  <si>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</si>
  <si>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</si>
  <si>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</si>
  <si>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</si>
  <si>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</si>
  <si>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</si>
  <si>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</si>
  <si>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</si>
  <si>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</si>
  <si>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</si>
  <si>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</si>
  <si>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</si>
  <si>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</si>
  <si>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</si>
  <si>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</si>
  <si>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</si>
  <si>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</si>
  <si>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</si>
  <si>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</si>
  <si>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</si>
  <si>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</si>
  <si>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</si>
  <si>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</si>
  <si>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</si>
  <si>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</si>
  <si>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</si>
  <si>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</si>
  <si>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</si>
  <si>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</si>
  <si>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</si>
  <si>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</si>
  <si>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</si>
  <si>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</si>
  <si>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</si>
  <si>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</si>
  <si>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</si>
  <si>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</si>
  <si>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</si>
  <si>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</si>
  <si>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</si>
  <si>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</si>
  <si>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</si>
  <si>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</si>
  <si>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</si>
  <si>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</si>
  <si>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</si>
  <si>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</si>
  <si>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</si>
  <si>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</si>
  <si>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</si>
  <si>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</si>
  <si>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</si>
  <si>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</si>
  <si>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</si>
  <si>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</si>
  <si>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</si>
  <si>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</si>
  <si>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</si>
  <si>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</si>
  <si>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</si>
  <si>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</si>
  <si>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</si>
  <si>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</si>
  <si>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</si>
  <si>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</si>
  <si>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</si>
  <si>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</si>
  <si>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</si>
  <si>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</si>
  <si>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</si>
  <si>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</si>
  <si>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</si>
  <si>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</si>
  <si>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</si>
  <si>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</si>
  <si>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</si>
  <si>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</si>
  <si>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</si>
  <si>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</si>
  <si>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</si>
  <si>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</si>
  <si>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</si>
  <si>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</si>
  <si>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</si>
  <si>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</si>
  <si>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</si>
  <si>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</si>
  <si>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</si>
  <si>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</si>
  <si>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</si>
  <si>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</si>
  <si>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</si>
  <si>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</si>
  <si>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</si>
  <si>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</si>
  <si>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</si>
  <si>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</si>
  <si>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</si>
  <si>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</si>
  <si>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</si>
  <si>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</si>
  <si>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</si>
  <si>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</si>
  <si>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</si>
  <si>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</si>
  <si>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</si>
  <si>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</si>
  <si>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</si>
  <si>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</si>
  <si>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</si>
  <si>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</si>
  <si>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</si>
  <si>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</si>
  <si>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</si>
  <si>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</si>
  <si>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</si>
  <si>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</si>
  <si>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</si>
  <si>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</si>
  <si>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</si>
  <si>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</si>
  <si>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</si>
  <si>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</si>
  <si>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</si>
  <si>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</si>
  <si>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</si>
  <si>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</si>
  <si>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</si>
  <si>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</si>
  <si>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</si>
  <si>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</si>
  <si>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</si>
  <si>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</si>
  <si>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</si>
  <si>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</si>
  <si>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</si>
  <si>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</si>
  <si>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</si>
  <si>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</si>
  <si>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</si>
  <si>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</si>
  <si>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</si>
  <si>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</si>
  <si>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</si>
  <si>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</si>
  <si>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</si>
  <si>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</si>
  <si>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</si>
  <si>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</si>
  <si>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</si>
  <si>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</si>
  <si>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</si>
  <si>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</si>
  <si>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</si>
  <si>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</si>
  <si>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</si>
  <si>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</si>
  <si>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</si>
  <si>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</si>
  <si>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</si>
  <si>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</si>
  <si>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</si>
  <si>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</si>
  <si>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</si>
  <si>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</si>
  <si>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</si>
  <si>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</si>
  <si>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</si>
  <si>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</si>
  <si>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</si>
  <si>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</si>
  <si>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</si>
  <si>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</si>
  <si>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</si>
  <si>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</si>
  <si>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</si>
  <si>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</si>
  <si>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</si>
  <si>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</si>
  <si>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</si>
  <si>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</si>
  <si>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</si>
  <si>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</si>
  <si>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</si>
  <si>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</si>
  <si>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</si>
  <si>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</si>
  <si>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</si>
  <si>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</si>
  <si>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</si>
  <si>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</si>
  <si>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</si>
  <si>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</si>
  <si>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</si>
  <si>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</si>
  <si>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</si>
  <si>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</si>
  <si>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</si>
  <si>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</si>
  <si>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</si>
  <si>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</si>
  <si>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</si>
  <si>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</si>
  <si>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</si>
  <si>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</si>
  <si>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</si>
  <si>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</si>
  <si>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</si>
  <si>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</si>
  <si>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</si>
  <si>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</si>
  <si>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</si>
  <si>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</si>
  <si>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</si>
  <si>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</si>
  <si>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</si>
  <si>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</si>
  <si>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</si>
  <si>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</si>
  <si>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</si>
  <si>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</si>
  <si>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</si>
  <si>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</si>
  <si>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</si>
  <si>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</si>
  <si>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</si>
  <si>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</si>
  <si>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</si>
  <si>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</si>
  <si>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</si>
  <si>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</si>
  <si>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</si>
  <si>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</si>
  <si>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</si>
  <si>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</si>
  <si>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</si>
  <si>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</si>
  <si>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</si>
  <si>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</si>
  <si>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</si>
  <si>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</si>
  <si>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</si>
  <si>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</si>
  <si>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</si>
  <si>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</si>
  <si>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</si>
  <si>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</si>
  <si>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</si>
  <si>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</si>
  <si>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</si>
  <si>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</si>
  <si>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</si>
  <si>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</si>
  <si>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</si>
  <si>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</si>
  <si>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</si>
  <si>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</si>
  <si>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</si>
  <si>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</si>
  <si>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</si>
  <si>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</si>
  <si>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</si>
  <si>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</si>
  <si>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</si>
  <si>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</si>
  <si>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</si>
  <si>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</si>
  <si>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</si>
  <si>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</si>
  <si>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</si>
  <si>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</si>
  <si>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</si>
  <si>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</si>
  <si>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</si>
  <si>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</si>
  <si>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</si>
  <si>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</si>
  <si>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</si>
  <si>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</si>
  <si>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</si>
  <si>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</si>
  <si>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</si>
  <si>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</si>
  <si>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</si>
  <si>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</si>
  <si>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</si>
  <si>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</si>
  <si>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</si>
  <si>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</si>
  <si>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</si>
  <si>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</si>
  <si>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</si>
  <si>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</si>
  <si>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</si>
  <si>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</si>
  <si>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</si>
  <si>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</si>
  <si>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</si>
  <si>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</si>
  <si>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</si>
  <si>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</si>
  <si>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</si>
  <si>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</si>
  <si>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</si>
  <si>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</si>
  <si>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</si>
  <si>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</si>
  <si>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</si>
  <si>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</si>
  <si>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</si>
  <si>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</si>
  <si>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</si>
  <si>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</si>
  <si>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</si>
  <si>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</si>
  <si>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</si>
  <si>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</si>
  <si>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</si>
  <si>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</si>
  <si>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</si>
  <si>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</si>
  <si>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</si>
  <si>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</si>
  <si>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</si>
  <si>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</si>
  <si>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</si>
  <si>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</si>
  <si>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</si>
  <si>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</si>
  <si>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</si>
  <si>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</si>
  <si>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</si>
  <si>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</si>
  <si>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</si>
  <si>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</si>
  <si>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</si>
  <si>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</si>
  <si>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</si>
  <si>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</si>
  <si>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</si>
  <si>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</si>
  <si>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</si>
  <si>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</si>
  <si>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</si>
  <si>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</si>
  <si>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</si>
  <si>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</si>
  <si>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</si>
  <si>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</si>
  <si>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</si>
  <si>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</si>
  <si>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</si>
  <si>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</si>
  <si>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</si>
  <si>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</si>
  <si>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</si>
  <si>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</si>
  <si>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</si>
  <si>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</si>
  <si>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</si>
  <si>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</si>
  <si>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</si>
  <si>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</si>
  <si>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</si>
  <si>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</si>
  <si>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</si>
  <si>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</si>
  <si>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</si>
  <si>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</si>
  <si>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</si>
  <si>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</si>
  <si>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</si>
  <si>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</si>
  <si>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</si>
  <si>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</si>
  <si>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</si>
  <si>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</si>
  <si>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</si>
  <si>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</si>
  <si>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</si>
  <si>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</si>
  <si>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</si>
  <si>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</si>
  <si>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</si>
  <si>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</si>
  <si>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</si>
  <si>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</si>
  <si>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</si>
  <si>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</si>
  <si>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</si>
  <si>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</si>
  <si>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</si>
  <si>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</si>
  <si>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</si>
  <si>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</si>
  <si>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</si>
  <si>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</si>
  <si>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</si>
  <si>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</si>
  <si>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</si>
  <si>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</si>
  <si>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</si>
  <si>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</si>
  <si>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</si>
  <si>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</si>
  <si>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</si>
  <si>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</si>
  <si>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</si>
  <si>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</si>
  <si>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</si>
  <si>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</si>
  <si>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</si>
  <si>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</si>
  <si>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</si>
  <si>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</si>
  <si>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</si>
  <si>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</si>
  <si>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</si>
  <si>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</si>
  <si>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</si>
  <si>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</si>
  <si>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</si>
  <si>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</si>
  <si>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</si>
  <si>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</si>
  <si>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</si>
  <si>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</si>
  <si>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</si>
  <si>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</si>
  <si>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</si>
  <si>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</si>
  <si>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</si>
  <si>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</si>
  <si>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</si>
  <si>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</si>
  <si>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</si>
  <si>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</si>
  <si>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</si>
  <si>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</si>
  <si>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</si>
  <si>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</si>
  <si>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</si>
  <si>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</si>
  <si>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</si>
  <si>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</si>
  <si>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</si>
  <si>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</si>
  <si>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</si>
  <si>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</si>
  <si>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</si>
  <si>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</si>
  <si>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</si>
  <si>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</si>
  <si>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</si>
  <si>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</si>
  <si>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</si>
  <si>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</si>
  <si>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</si>
  <si>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</si>
  <si>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</si>
  <si>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</si>
  <si>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</si>
  <si>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</si>
  <si>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</si>
  <si>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</si>
  <si>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</si>
  <si>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</si>
  <si>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</si>
  <si>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</si>
  <si>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</si>
  <si>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</si>
  <si>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</si>
  <si>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</si>
  <si>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</si>
  <si>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</si>
  <si>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</si>
  <si>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</si>
  <si>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</si>
  <si>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</si>
  <si>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</si>
  <si>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</si>
  <si>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</si>
  <si>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</si>
  <si>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</si>
  <si>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</si>
  <si>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</si>
  <si>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</si>
  <si>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</si>
  <si>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</si>
  <si>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</si>
  <si>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</si>
  <si>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</si>
  <si>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</si>
  <si>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</si>
  <si>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</si>
  <si>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</si>
  <si>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</si>
  <si>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</si>
  <si>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</si>
  <si>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</si>
  <si>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</si>
  <si>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</si>
  <si>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</si>
  <si>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</si>
  <si>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</si>
  <si>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</si>
  <si>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</si>
  <si>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</si>
  <si>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</si>
  <si>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</si>
  <si>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</si>
  <si>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</si>
  <si>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</si>
  <si>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</si>
  <si>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</si>
  <si>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</si>
  <si>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</si>
  <si>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</si>
  <si>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</si>
  <si>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</si>
  <si>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</si>
  <si>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</si>
  <si>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</si>
  <si>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</si>
  <si>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</si>
  <si>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</si>
  <si>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</si>
  <si>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</si>
  <si>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</si>
  <si>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</si>
  <si>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</si>
  <si>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</si>
  <si>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</si>
  <si>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</si>
  <si>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</si>
  <si>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</si>
  <si>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</si>
  <si>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</si>
  <si>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</si>
  <si>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</si>
  <si>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</si>
  <si>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</si>
  <si>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</si>
  <si>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</si>
  <si>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</si>
  <si>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</si>
  <si>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</si>
  <si>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</si>
  <si>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</si>
  <si>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</si>
  <si>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</si>
  <si>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</si>
  <si>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</si>
  <si>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</si>
  <si>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</si>
  <si>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</si>
  <si>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</si>
  <si>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</si>
  <si>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</si>
  <si>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</si>
  <si>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</si>
  <si>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</si>
  <si>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</si>
  <si>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</si>
  <si>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</si>
  <si>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</si>
  <si>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</si>
  <si>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</si>
  <si>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</si>
  <si>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</si>
  <si>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</si>
  <si>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</si>
  <si>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</si>
  <si>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</si>
  <si>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</si>
  <si>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</si>
  <si>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</si>
  <si>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</si>
  <si>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</si>
  <si>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</si>
  <si>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</si>
  <si>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</si>
  <si>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</si>
  <si>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</si>
  <si>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</si>
  <si>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</si>
  <si>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</si>
  <si>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</si>
  <si>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</si>
  <si>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</si>
  <si>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</si>
  <si>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</si>
  <si>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</si>
  <si>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</si>
  <si>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</si>
  <si>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</si>
  <si>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</si>
  <si>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</si>
  <si>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</si>
  <si>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</si>
  <si>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</si>
  <si>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</si>
  <si>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</si>
  <si>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</si>
  <si>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</si>
  <si>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</si>
  <si>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</si>
  <si>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</si>
  <si>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</si>
  <si>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</si>
  <si>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</si>
  <si>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</si>
  <si>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</si>
  <si>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</si>
  <si>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</si>
  <si>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</si>
  <si>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</si>
  <si>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</si>
  <si>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</si>
  <si>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</si>
  <si>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</si>
  <si>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</si>
  <si>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</si>
  <si>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</si>
  <si>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</si>
  <si>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</si>
  <si>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</si>
  <si>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</si>
  <si>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</si>
  <si>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</si>
  <si>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</si>
  <si>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</si>
  <si>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</si>
  <si>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</si>
  <si>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</si>
  <si>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</si>
  <si>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</si>
  <si>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</si>
  <si>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</si>
  <si>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</si>
  <si>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</si>
  <si>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</si>
  <si>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</si>
  <si>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</si>
  <si>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</si>
  <si>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</si>
  <si>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</si>
  <si>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</si>
  <si>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</si>
  <si>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</si>
  <si>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</si>
  <si>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</si>
  <si>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</si>
  <si>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</si>
  <si>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</si>
  <si>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</si>
  <si>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</si>
  <si>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</si>
  <si>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</si>
  <si>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</si>
  <si>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</si>
  <si>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</si>
  <si>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</si>
  <si>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</si>
  <si>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</si>
  <si>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</si>
  <si>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</si>
  <si>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</si>
  <si>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</si>
  <si>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</si>
  <si>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</si>
  <si>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</si>
  <si>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</si>
  <si>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</si>
  <si>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</si>
  <si>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</si>
  <si>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</si>
  <si>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</si>
  <si>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</si>
  <si>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</si>
  <si>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</si>
  <si>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</si>
  <si>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</si>
  <si>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</si>
  <si>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</si>
  <si>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</si>
  <si>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</si>
  <si>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</si>
  <si>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</si>
  <si>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</si>
  <si>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</si>
  <si>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</si>
  <si>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</si>
  <si>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</si>
  <si>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</si>
  <si>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</si>
  <si>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</si>
  <si>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</si>
  <si>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</si>
  <si>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</si>
  <si>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</si>
  <si>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</si>
  <si>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</si>
  <si>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</si>
  <si>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</si>
  <si>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</si>
  <si>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</si>
  <si>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</si>
  <si>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</si>
  <si>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</si>
  <si>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</si>
  <si>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</si>
  <si>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</si>
  <si>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</si>
  <si>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</si>
  <si>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</si>
  <si>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</si>
  <si>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</si>
  <si>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</si>
  <si>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</si>
  <si>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</si>
  <si>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</si>
  <si>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</si>
  <si>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</si>
  <si>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</si>
  <si>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</si>
  <si>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</si>
  <si>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</si>
  <si>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</si>
  <si>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</si>
  <si>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</si>
  <si>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</si>
  <si>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</si>
  <si>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</si>
  <si>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</si>
  <si>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</si>
  <si>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</si>
  <si>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</si>
  <si>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</si>
  <si>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</si>
  <si>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</si>
  <si>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</si>
  <si>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</si>
  <si>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</si>
  <si>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</si>
  <si>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</si>
  <si>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</si>
  <si>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</si>
  <si>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</si>
  <si>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</si>
  <si>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</si>
  <si>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</si>
  <si>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</si>
  <si>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</si>
  <si>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</si>
  <si>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</si>
  <si>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</si>
  <si>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</si>
  <si>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</si>
  <si>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</si>
  <si>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</si>
  <si>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</si>
  <si>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</si>
  <si>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</si>
  <si>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</si>
  <si>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</si>
  <si>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</si>
  <si>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</si>
  <si>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</si>
  <si>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</si>
  <si>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</si>
  <si>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</si>
  <si>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</si>
  <si>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</si>
  <si>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</si>
  <si>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</si>
  <si>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</si>
  <si>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</si>
  <si>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</si>
  <si>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</si>
  <si>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</si>
  <si>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</si>
  <si>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</si>
  <si>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</si>
  <si>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</si>
  <si>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</si>
  <si>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</si>
  <si>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</si>
  <si>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</si>
  <si>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</si>
  <si>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</si>
  <si>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</si>
  <si>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</si>
  <si>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</si>
  <si>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</si>
  <si>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</si>
  <si>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</si>
  <si>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</si>
  <si>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</si>
  <si>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</si>
  <si>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</si>
  <si>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</si>
  <si>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</si>
  <si>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</si>
  <si>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</si>
  <si>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</si>
  <si>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</si>
  <si>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</si>
  <si>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</si>
  <si>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</si>
  <si>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</si>
  <si>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</si>
  <si>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</si>
  <si>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</si>
  <si>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</si>
  <si>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</si>
  <si>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</si>
  <si>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</si>
  <si>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</si>
  <si>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</si>
  <si>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</si>
  <si>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</si>
  <si>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</si>
  <si>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</si>
  <si>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</si>
  <si>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</si>
  <si>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</si>
  <si>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</si>
  <si>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</si>
  <si>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</si>
  <si>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</si>
  <si>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</si>
  <si>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</si>
  <si>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</si>
  <si>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</si>
  <si>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</si>
  <si>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</si>
  <si>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</si>
  <si>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</si>
  <si>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</si>
  <si>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</si>
  <si>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</si>
  <si>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</si>
  <si>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</si>
  <si>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</si>
  <si>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</si>
  <si>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</si>
  <si>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</si>
  <si>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</si>
  <si>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</si>
  <si>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</si>
  <si>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</si>
  <si>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</si>
  <si>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</si>
  <si>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</si>
  <si>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</si>
  <si>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</si>
  <si>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</si>
  <si>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</si>
  <si>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</si>
  <si>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</si>
  <si>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</si>
  <si>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</si>
  <si>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</si>
  <si>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</si>
  <si>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</si>
  <si>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</si>
  <si>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</si>
  <si>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</si>
  <si>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</si>
  <si>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</si>
  <si>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</si>
  <si>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</si>
  <si>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</si>
  <si>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</si>
  <si>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</si>
  <si>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</si>
  <si>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</si>
  <si>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</si>
  <si>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</si>
  <si>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</si>
  <si>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</si>
  <si>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</si>
  <si>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</si>
  <si>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</si>
  <si>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</si>
  <si>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</si>
  <si>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</si>
  <si>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</si>
  <si>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</si>
  <si>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</si>
  <si>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</si>
  <si>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</si>
  <si>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</si>
  <si>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</si>
  <si>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</si>
  <si>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</si>
  <si>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</si>
  <si>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</si>
  <si>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</si>
  <si>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</si>
  <si>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</si>
  <si>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</si>
  <si>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</si>
  <si>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</si>
  <si>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</si>
  <si>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</si>
  <si>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</si>
  <si>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</si>
  <si>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</si>
  <si>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</si>
  <si>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</si>
  <si>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</si>
  <si>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</si>
  <si>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</si>
  <si>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</si>
  <si>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</si>
  <si>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</si>
  <si>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</si>
  <si>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</si>
  <si>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</si>
  <si>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</si>
  <si>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</si>
  <si>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</si>
  <si>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</si>
  <si>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</si>
  <si>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</si>
  <si>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</si>
  <si>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</si>
  <si>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</si>
  <si>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</si>
  <si>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</si>
  <si>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</si>
  <si>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</si>
  <si>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</si>
  <si>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</si>
  <si>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</si>
  <si>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</si>
  <si>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</si>
  <si>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</si>
  <si>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</si>
  <si>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</si>
  <si>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</si>
  <si>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</si>
  <si>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</si>
  <si>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</si>
  <si>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</si>
  <si>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</si>
  <si>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</si>
  <si>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</si>
  <si>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</si>
  <si>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</si>
  <si>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</si>
  <si>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</si>
  <si>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</si>
  <si>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</si>
  <si>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</si>
  <si>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</si>
  <si>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</si>
  <si>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</si>
  <si>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</si>
  <si>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</si>
  <si>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</si>
  <si>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</si>
  <si>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</si>
  <si>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</si>
  <si>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</si>
  <si>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</si>
  <si>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</si>
  <si>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</si>
  <si>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</si>
  <si>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</si>
  <si>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</si>
  <si>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</si>
  <si>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</si>
  <si>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</si>
  <si>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</si>
  <si>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</si>
  <si>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</si>
  <si>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</si>
  <si>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</si>
  <si>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</si>
  <si>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</si>
  <si>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</si>
  <si>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</si>
  <si>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</si>
  <si>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</si>
  <si>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</si>
  <si>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</si>
  <si>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</si>
  <si>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</si>
  <si>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</si>
  <si>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</si>
  <si>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</si>
  <si>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</si>
  <si>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</si>
  <si>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</si>
  <si>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</si>
  <si>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</si>
  <si>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</si>
  <si>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</si>
  <si>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</si>
  <si>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</si>
  <si>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</si>
  <si>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</si>
  <si>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</si>
  <si>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</si>
  <si>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</si>
  <si>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</si>
  <si>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</si>
  <si>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</si>
  <si>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</si>
  <si>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</si>
  <si>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</si>
  <si>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</si>
  <si>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</si>
  <si>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</si>
  <si>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</si>
  <si>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</si>
  <si>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</si>
  <si>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</si>
  <si>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</si>
  <si>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</si>
  <si>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</si>
  <si>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</si>
  <si>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</si>
  <si>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</si>
  <si>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</si>
  <si>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</si>
  <si>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</si>
  <si>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</si>
  <si>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</si>
  <si>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</si>
  <si>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</si>
  <si>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</si>
  <si>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</si>
  <si>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</si>
  <si>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</si>
  <si>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</si>
  <si>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</si>
  <si>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</si>
  <si>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</si>
  <si>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</si>
  <si>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</si>
  <si>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</si>
  <si>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</si>
  <si>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</si>
  <si>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</si>
  <si>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</si>
  <si>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</si>
  <si>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</si>
  <si>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</si>
  <si>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</si>
  <si>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</si>
  <si>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</si>
  <si>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</si>
  <si>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</si>
  <si>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</si>
  <si>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</si>
  <si>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</si>
  <si>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</si>
  <si>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</si>
  <si>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</si>
  <si>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</si>
  <si>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</si>
  <si>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</si>
  <si>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</si>
  <si>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</si>
  <si>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</si>
  <si>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</si>
  <si>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</si>
  <si>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</si>
  <si>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</si>
  <si>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</si>
  <si>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</si>
  <si>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</si>
  <si>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</si>
  <si>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</si>
  <si>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</si>
  <si>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</si>
  <si>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</si>
  <si>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</si>
  <si>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</si>
  <si>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</si>
  <si>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</si>
  <si>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</si>
  <si>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</si>
  <si>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</si>
  <si>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</si>
  <si>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</si>
  <si>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</si>
  <si>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</si>
  <si>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</si>
  <si>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</si>
  <si>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</si>
  <si>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</si>
  <si>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</si>
  <si>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</si>
  <si>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</si>
  <si>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</si>
  <si>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</si>
  <si>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</si>
  <si>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</si>
  <si>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</si>
  <si>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</si>
  <si>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</si>
  <si>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</si>
  <si>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</si>
  <si>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</si>
  <si>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</si>
  <si>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</si>
  <si>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</si>
  <si>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</si>
  <si>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</si>
  <si>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</si>
  <si>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</si>
  <si>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</si>
  <si>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</si>
  <si>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</si>
  <si>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</si>
  <si>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</si>
  <si>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</si>
  <si>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</si>
  <si>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</si>
  <si>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</si>
  <si>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</si>
  <si>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</si>
  <si>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</si>
  <si>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</si>
  <si>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</si>
  <si>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</si>
  <si>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</si>
  <si>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</si>
  <si>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</si>
  <si>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</si>
  <si>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</si>
  <si>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</si>
  <si>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</si>
  <si>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</si>
  <si>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</si>
  <si>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</si>
  <si>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</si>
  <si>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</si>
  <si>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</si>
  <si>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</si>
  <si>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</si>
  <si>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</si>
  <si>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</si>
  <si>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</si>
  <si>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</si>
  <si>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</si>
  <si>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</si>
  <si>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</si>
  <si>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</si>
  <si>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</si>
  <si>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</si>
  <si>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</si>
  <si>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</si>
  <si>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</si>
  <si>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</si>
  <si>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</si>
  <si>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</si>
  <si>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</si>
  <si>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</si>
  <si>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</si>
  <si>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</si>
  <si>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</si>
  <si>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</si>
  <si>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</si>
  <si>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</si>
  <si>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</si>
  <si>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</si>
  <si>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</si>
  <si>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</si>
  <si>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</si>
  <si>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</si>
  <si>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</si>
  <si>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</si>
  <si>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</si>
  <si>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</si>
  <si>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</si>
  <si>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</si>
  <si>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</si>
  <si>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</si>
  <si>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</si>
  <si>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</si>
  <si>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</si>
  <si>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</si>
  <si>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</si>
  <si>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</si>
  <si>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</si>
  <si>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</si>
  <si>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</si>
  <si>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</si>
  <si>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</si>
  <si>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</si>
  <si>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</si>
  <si>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</si>
  <si>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</si>
  <si>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</si>
  <si>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</si>
  <si>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</si>
  <si>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</si>
  <si>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</si>
  <si>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</si>
  <si>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</si>
  <si>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</si>
  <si>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</si>
  <si>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</si>
  <si>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</si>
  <si>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</si>
  <si>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</si>
  <si>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</si>
  <si>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</si>
  <si>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</si>
  <si>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</si>
  <si>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</si>
  <si>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</si>
  <si>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</si>
  <si>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</si>
  <si>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</si>
  <si>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</si>
  <si>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</si>
  <si>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</si>
  <si>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</si>
  <si>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</si>
  <si>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</si>
  <si>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</si>
  <si>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</si>
  <si>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</si>
  <si>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</si>
  <si>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</si>
  <si>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</si>
  <si>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</si>
  <si>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</si>
  <si>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</si>
  <si>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</si>
  <si>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</si>
  <si>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</si>
  <si>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</si>
  <si>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</si>
  <si>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</si>
  <si>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</si>
  <si>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</si>
  <si>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</si>
  <si>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</si>
  <si>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</si>
  <si>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</si>
  <si>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</si>
  <si>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</si>
  <si>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</si>
  <si>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</si>
  <si>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</si>
  <si>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</si>
  <si>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</si>
  <si>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</si>
  <si>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</si>
  <si>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</si>
  <si>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</si>
  <si>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</si>
  <si>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</si>
  <si>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</si>
  <si>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</si>
  <si>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</si>
  <si>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</si>
  <si>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</si>
  <si>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</si>
  <si>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</si>
  <si>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</si>
  <si>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</si>
  <si>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</si>
  <si>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</si>
  <si>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</si>
  <si>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</si>
  <si>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</si>
  <si>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</si>
  <si>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</si>
  <si>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</si>
  <si>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</si>
  <si>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</si>
  <si>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</si>
  <si>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</si>
  <si>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</si>
  <si>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</si>
  <si>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</si>
  <si>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</si>
  <si>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</si>
  <si>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</si>
  <si>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</si>
  <si>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</si>
  <si>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</si>
  <si>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</si>
  <si>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</si>
  <si>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</si>
  <si>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</si>
  <si>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</si>
  <si>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</si>
  <si>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</si>
  <si>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</si>
  <si>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</si>
  <si>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</si>
  <si>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</si>
  <si>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</si>
  <si>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</si>
  <si>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</si>
  <si>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</si>
  <si>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</si>
  <si>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</si>
  <si>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</si>
  <si>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</si>
  <si>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</si>
  <si>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</si>
  <si>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</si>
  <si>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</si>
  <si>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</si>
  <si>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</si>
  <si>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</si>
  <si>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</si>
  <si>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</si>
  <si>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</si>
  <si>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</si>
  <si>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</si>
  <si>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</si>
  <si>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</si>
  <si>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</si>
  <si>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</si>
  <si>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</si>
  <si>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</si>
  <si>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</si>
  <si>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</si>
  <si>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</si>
  <si>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</si>
  <si>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</si>
  <si>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</si>
  <si>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</si>
  <si>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</si>
  <si>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</si>
  <si>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</si>
  <si>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</si>
  <si>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</si>
  <si>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</si>
  <si>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</si>
  <si>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</si>
  <si>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</si>
  <si>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</si>
  <si>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</si>
  <si>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</si>
  <si>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</si>
  <si>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</si>
  <si>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</si>
  <si>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</si>
  <si>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</si>
  <si>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</si>
  <si>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</si>
  <si>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</si>
  <si>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</si>
  <si>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</si>
  <si>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</si>
  <si>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</si>
  <si>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</si>
  <si>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</si>
  <si>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</si>
  <si>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</si>
  <si>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</si>
  <si>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</si>
  <si>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</si>
  <si>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</si>
  <si>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</si>
  <si>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</si>
  <si>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</si>
  <si>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</si>
  <si>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</si>
  <si>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</si>
  <si>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</si>
  <si>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</si>
  <si>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</si>
  <si>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</si>
  <si>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</si>
  <si>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</si>
  <si>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</si>
  <si>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</si>
  <si>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</si>
  <si>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</si>
  <si>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</si>
  <si>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</si>
  <si>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</si>
  <si>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</si>
  <si>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</si>
  <si>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</si>
  <si>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</si>
  <si>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</si>
  <si>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</si>
  <si>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</si>
  <si>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</si>
  <si>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</si>
  <si>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</si>
  <si>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</si>
  <si>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</si>
  <si>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</si>
  <si>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</si>
  <si>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</si>
  <si>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</si>
  <si>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</si>
  <si>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</si>
  <si>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</si>
  <si>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</si>
  <si>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</si>
  <si>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</si>
  <si>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</si>
  <si>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</si>
  <si>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</si>
  <si>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</si>
  <si>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</si>
  <si>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</si>
  <si>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</si>
  <si>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</si>
  <si>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</si>
  <si>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</si>
  <si>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</si>
  <si>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</si>
  <si>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</si>
  <si>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</si>
  <si>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</si>
  <si>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</si>
  <si>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</si>
  <si>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</si>
  <si>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</si>
  <si>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</si>
  <si>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</si>
  <si>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</si>
  <si>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</si>
  <si>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</si>
  <si>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</si>
  <si>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</si>
  <si>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</si>
  <si>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</si>
  <si>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</si>
  <si>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</si>
  <si>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</si>
  <si>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</si>
  <si>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</si>
  <si>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</si>
  <si>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</si>
  <si>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</si>
  <si>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</si>
  <si>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</si>
  <si>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</si>
  <si>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</si>
  <si>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</si>
  <si>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</si>
  <si>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</si>
  <si>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</si>
  <si>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</si>
  <si>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</si>
  <si>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</si>
  <si>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</si>
  <si>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</si>
  <si>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</si>
  <si>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</si>
  <si>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</si>
  <si>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</si>
  <si>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</si>
  <si>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</si>
  <si>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</si>
  <si>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</si>
  <si>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</si>
  <si>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</si>
  <si>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</si>
  <si>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</si>
  <si>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</si>
  <si>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</si>
  <si>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</si>
  <si>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</si>
  <si>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</si>
  <si>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</si>
  <si>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</si>
  <si>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</si>
  <si>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</si>
  <si>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</si>
  <si>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</si>
  <si>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</si>
  <si>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</si>
  <si>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</si>
  <si>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</si>
  <si>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</si>
  <si>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</si>
  <si>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</si>
  <si>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</si>
  <si>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</si>
  <si>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</si>
  <si>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</si>
  <si>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</si>
  <si>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</si>
  <si>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</si>
  <si>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</si>
  <si>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</si>
  <si>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</si>
  <si>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</si>
  <si>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</si>
  <si>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</si>
  <si>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</si>
  <si>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</si>
  <si>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</si>
  <si>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</si>
  <si>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</si>
  <si>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</si>
  <si>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</si>
  <si>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</si>
  <si>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</si>
  <si>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</si>
  <si>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</si>
  <si>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</si>
  <si>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</si>
  <si>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</si>
  <si>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</si>
  <si>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</si>
  <si>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</si>
  <si>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</si>
  <si>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</si>
  <si>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</si>
  <si>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</si>
  <si>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</si>
  <si>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</si>
  <si>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</si>
  <si>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</si>
  <si>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</si>
  <si>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</si>
  <si>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</si>
  <si>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</si>
  <si>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</si>
  <si>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</si>
  <si>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</si>
  <si>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</si>
  <si>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</si>
  <si>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</si>
  <si>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</si>
  <si>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</si>
  <si>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</si>
  <si>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</si>
  <si>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</si>
  <si>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</si>
  <si>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</si>
  <si>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</si>
  <si>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</si>
  <si>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</si>
  <si>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</si>
  <si>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</si>
  <si>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</si>
  <si>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</si>
  <si>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</si>
  <si>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</si>
  <si>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</si>
  <si>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</si>
  <si>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</si>
  <si>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</si>
  <si>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</si>
  <si>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</si>
  <si>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</si>
  <si>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</si>
  <si>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</si>
  <si>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</si>
  <si>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</si>
  <si>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</si>
  <si>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</si>
  <si>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</si>
  <si>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</si>
  <si>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</si>
  <si>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</si>
  <si>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</si>
  <si>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</si>
  <si>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</si>
  <si>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</si>
  <si>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</si>
  <si>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</si>
  <si>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</si>
  <si>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</si>
  <si>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</si>
  <si>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</si>
  <si>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</si>
  <si>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</si>
  <si>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</si>
  <si>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</si>
  <si>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</si>
  <si>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</si>
  <si>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</si>
  <si>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</si>
  <si>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</si>
  <si>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</si>
  <si>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</si>
  <si>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</si>
  <si>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</si>
  <si>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</si>
  <si>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</si>
  <si>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</si>
  <si>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</si>
  <si>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</si>
  <si>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</si>
  <si>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</si>
  <si>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</si>
  <si>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</si>
  <si>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</si>
  <si>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</si>
  <si>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</si>
  <si>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</si>
  <si>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</si>
  <si>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</si>
  <si>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</si>
  <si>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</si>
  <si>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</si>
  <si>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</si>
  <si>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</si>
  <si>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</si>
  <si>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</si>
  <si>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</si>
  <si>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</si>
  <si>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</si>
  <si>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</si>
  <si>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</si>
  <si>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</si>
  <si>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</si>
  <si>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</si>
  <si>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</si>
  <si>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</si>
  <si>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</si>
  <si>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</si>
  <si>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</si>
  <si>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</si>
  <si>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</si>
  <si>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</si>
  <si>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</si>
  <si>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</si>
  <si>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</si>
  <si>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</si>
  <si>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</si>
  <si>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</si>
  <si>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</si>
  <si>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</si>
  <si>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</si>
  <si>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</si>
  <si>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</si>
  <si>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</si>
  <si>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</si>
  <si>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</si>
  <si>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</si>
  <si>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</si>
  <si>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</si>
  <si>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</si>
  <si>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</si>
  <si>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</si>
  <si>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</si>
  <si>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</si>
  <si>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</si>
  <si>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</si>
  <si>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</si>
  <si>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</si>
  <si>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</si>
  <si>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</si>
  <si>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</si>
  <si>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</si>
  <si>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</si>
  <si>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</si>
  <si>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</si>
  <si>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</si>
  <si>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</si>
  <si>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</si>
  <si>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</si>
  <si>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</si>
  <si>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</si>
  <si>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</si>
  <si>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</si>
  <si>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</si>
  <si>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</si>
  <si>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</si>
  <si>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</si>
  <si>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</si>
  <si>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</si>
  <si>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</si>
  <si>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</si>
  <si>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</si>
  <si>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</si>
  <si>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</si>
  <si>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</si>
  <si>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</si>
  <si>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</si>
  <si>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</si>
  <si>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</si>
  <si>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</si>
  <si>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</si>
  <si>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</si>
  <si>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</si>
  <si>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</si>
  <si>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</si>
  <si>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</si>
  <si>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</si>
  <si>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</si>
  <si>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</si>
  <si>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</si>
  <si>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</si>
  <si>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</si>
  <si>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</si>
  <si>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</si>
  <si>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</si>
  <si>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</si>
  <si>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</si>
  <si>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</si>
  <si>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</si>
  <si>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</si>
  <si>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</si>
  <si>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</si>
  <si>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</si>
  <si>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</si>
  <si>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</si>
  <si>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</si>
  <si>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</si>
  <si>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</si>
  <si>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</si>
  <si>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</si>
  <si>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</si>
  <si>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</si>
  <si>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</si>
  <si>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</si>
  <si>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</si>
  <si>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</si>
  <si>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</si>
  <si>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</si>
  <si>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</si>
  <si>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</si>
  <si>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</si>
  <si>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</si>
  <si>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</si>
  <si>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</si>
  <si>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</si>
  <si>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</si>
  <si>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</si>
  <si>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</si>
  <si>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</si>
  <si>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</si>
  <si>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</si>
  <si>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</si>
  <si>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</si>
  <si>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</si>
  <si>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</si>
  <si>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</si>
  <si>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</si>
  <si>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</si>
  <si>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</si>
  <si>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</si>
  <si>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</si>
  <si>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</si>
  <si>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</si>
  <si>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</si>
  <si>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</si>
  <si>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</si>
  <si>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</si>
  <si>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</si>
  <si>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</si>
  <si>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</si>
  <si>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</si>
  <si>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</si>
  <si>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</si>
  <si>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</si>
  <si>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</si>
  <si>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</si>
  <si>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</si>
  <si>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</si>
  <si>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</si>
  <si>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</si>
  <si>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</si>
  <si>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</si>
  <si>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</si>
  <si>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</si>
  <si>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</si>
  <si>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</si>
  <si>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</si>
  <si>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</si>
  <si>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</si>
  <si>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</si>
  <si>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</si>
  <si>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</si>
  <si>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</si>
  <si>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</si>
  <si>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</si>
  <si>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</si>
  <si>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</si>
  <si>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</si>
  <si>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</si>
  <si>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</si>
  <si>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</si>
  <si>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</si>
  <si>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</si>
  <si>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</si>
  <si>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</si>
  <si>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</si>
  <si>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</si>
  <si>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</si>
  <si>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</si>
  <si>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</si>
  <si>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</si>
  <si>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</si>
  <si>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</si>
  <si>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</si>
  <si>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</si>
  <si>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</si>
  <si>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</si>
  <si>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</si>
  <si>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</si>
  <si>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</si>
  <si>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</si>
  <si>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</si>
  <si>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</si>
  <si>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</si>
  <si>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</si>
  <si>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</si>
  <si>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</si>
  <si>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</si>
  <si>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</si>
  <si>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</si>
  <si>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</si>
  <si>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</si>
  <si>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</si>
  <si>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</si>
  <si>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</si>
  <si>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</si>
  <si>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</si>
  <si>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</si>
  <si>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</si>
  <si>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</si>
  <si>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</si>
  <si>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</si>
  <si>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</si>
  <si>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</si>
  <si>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</si>
  <si>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</si>
  <si>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</si>
  <si>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</si>
  <si>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</si>
  <si>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</si>
  <si>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</si>
  <si>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</si>
  <si>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</si>
  <si>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</si>
  <si>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</si>
  <si>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</si>
  <si>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</si>
  <si>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</si>
  <si>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</si>
  <si>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</si>
  <si>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</si>
  <si>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</si>
  <si>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</si>
  <si>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</si>
  <si>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</si>
  <si>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</si>
  <si>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</si>
  <si>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</si>
  <si>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</si>
  <si>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</si>
  <si>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</si>
  <si>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</si>
  <si>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</si>
  <si>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</si>
  <si>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</si>
  <si>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</si>
  <si>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</si>
  <si>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</si>
  <si>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</si>
  <si>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</si>
  <si>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</si>
  <si>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</si>
  <si>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</si>
  <si>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</si>
  <si>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</si>
  <si>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</si>
  <si>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</si>
  <si>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</si>
  <si>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</si>
  <si>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</si>
  <si>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</si>
  <si>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</si>
  <si>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</si>
  <si>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</si>
  <si>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</si>
  <si>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</si>
  <si>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</si>
  <si>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</si>
  <si>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</si>
  <si>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</si>
  <si>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</si>
  <si>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</si>
  <si>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</si>
  <si>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</si>
  <si>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</si>
  <si>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</si>
  <si>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</si>
  <si>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</si>
  <si>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</si>
  <si>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</si>
  <si>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</si>
  <si>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</si>
  <si>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</si>
  <si>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</si>
  <si>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</si>
  <si>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</si>
  <si>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</si>
  <si>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</si>
  <si>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</si>
  <si>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</si>
  <si>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</si>
  <si>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</si>
  <si>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</si>
  <si>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</si>
  <si>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</si>
  <si>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</si>
  <si>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</si>
  <si>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</si>
  <si>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</si>
  <si>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</si>
  <si>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</si>
  <si>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</si>
  <si>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</si>
  <si>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</si>
  <si>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</si>
  <si>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</si>
  <si>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</si>
  <si>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</si>
  <si>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</si>
  <si>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</si>
  <si>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</si>
  <si>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</si>
  <si>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</si>
  <si>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</si>
  <si>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</si>
  <si>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</si>
  <si>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</si>
  <si>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</si>
  <si>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</si>
  <si>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</si>
  <si>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</si>
  <si>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</si>
  <si>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</si>
  <si>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</si>
  <si>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</si>
  <si>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</si>
  <si>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</si>
  <si>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</si>
  <si>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</si>
  <si>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</si>
  <si>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</si>
  <si>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</si>
  <si>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</si>
  <si>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</si>
  <si>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</si>
  <si>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</si>
  <si>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</si>
  <si>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</si>
  <si>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</si>
  <si>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</si>
  <si>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</si>
  <si>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</si>
  <si>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</si>
  <si>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</si>
  <si>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</si>
  <si>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</si>
  <si>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</si>
  <si>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</si>
  <si>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</si>
  <si>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</si>
  <si>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</si>
  <si>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</si>
  <si>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</si>
  <si>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</si>
  <si>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</si>
  <si>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</si>
  <si>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</si>
  <si>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</si>
  <si>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</si>
  <si>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</si>
  <si>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</si>
  <si>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</si>
  <si>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</si>
  <si>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</si>
  <si>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</si>
  <si>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</si>
  <si>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</si>
  <si>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</si>
  <si>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</si>
  <si>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</si>
  <si>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</si>
  <si>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</si>
  <si>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</si>
  <si>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</si>
  <si>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</si>
  <si>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</si>
  <si>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</si>
  <si>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</si>
  <si>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</si>
  <si>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</si>
  <si>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</si>
  <si>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</si>
  <si>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</si>
  <si>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</si>
  <si>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</si>
  <si>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</si>
  <si>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</si>
  <si>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</si>
  <si>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</si>
  <si>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</si>
  <si>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</si>
  <si>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</si>
  <si>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</si>
  <si>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</si>
  <si>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</si>
  <si>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</si>
  <si>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</si>
  <si>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</si>
  <si>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</si>
  <si>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</si>
  <si>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</si>
  <si>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</si>
  <si>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</si>
  <si>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</si>
  <si>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</si>
  <si>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</si>
  <si>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</si>
  <si>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</si>
  <si>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</si>
  <si>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</si>
  <si>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</si>
  <si>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</si>
  <si>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</si>
  <si>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</si>
  <si>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</si>
  <si>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</si>
  <si>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</si>
  <si>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</si>
  <si>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</si>
  <si>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</si>
  <si>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</si>
  <si>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</si>
  <si>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</si>
  <si>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</si>
  <si>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</si>
  <si>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</si>
  <si>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</si>
  <si>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</si>
  <si>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</si>
  <si>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</si>
  <si>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</si>
  <si>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</si>
  <si>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</si>
  <si>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</si>
  <si>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</si>
  <si>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</si>
  <si>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</si>
  <si>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</si>
  <si>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</si>
  <si>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</si>
  <si>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</si>
  <si>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</si>
  <si>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</si>
  <si>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</si>
  <si>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</si>
  <si>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</si>
  <si>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</si>
  <si>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</si>
  <si>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</si>
  <si>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</si>
  <si>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</si>
  <si>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</si>
  <si>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</si>
  <si>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</si>
  <si>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</si>
  <si>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</si>
  <si>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</si>
  <si>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</si>
  <si>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</si>
  <si>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</si>
  <si>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</si>
  <si>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</si>
  <si>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</si>
  <si>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</si>
  <si>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</si>
  <si>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</si>
  <si>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</si>
  <si>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</si>
  <si>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</si>
  <si>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</si>
  <si>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</si>
  <si>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</si>
  <si>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</si>
  <si>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</si>
  <si>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</si>
  <si>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</si>
  <si>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</si>
  <si>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</si>
  <si>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</si>
  <si>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</si>
  <si>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</si>
  <si>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</si>
  <si>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</si>
  <si>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</si>
  <si>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</si>
  <si>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</si>
  <si>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</si>
  <si>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</si>
  <si>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</si>
  <si>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</si>
  <si>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</si>
  <si>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</si>
  <si>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</si>
  <si>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</si>
  <si>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</si>
  <si>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</si>
  <si>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</si>
  <si>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</si>
  <si>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</si>
  <si>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</si>
  <si>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</si>
  <si>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</si>
  <si>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</si>
  <si>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</si>
  <si>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</si>
  <si>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</si>
  <si>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</si>
  <si>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</si>
  <si>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</si>
  <si>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</si>
  <si>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</si>
  <si>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</si>
  <si>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</si>
  <si>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</si>
  <si>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</si>
  <si>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</si>
  <si>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</si>
  <si>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</si>
  <si>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</si>
  <si>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</si>
  <si>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</si>
  <si>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</si>
  <si>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</si>
  <si>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</si>
  <si>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</si>
  <si>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</si>
  <si>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</si>
  <si>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</si>
  <si>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</si>
  <si>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</si>
  <si>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</si>
  <si>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</si>
  <si>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</si>
  <si>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</si>
  <si>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</si>
  <si>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</si>
  <si>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</si>
  <si>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</si>
  <si>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</si>
  <si>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</si>
  <si>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</si>
  <si>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</si>
  <si>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</si>
  <si>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</si>
  <si>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</si>
  <si>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</si>
  <si>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</si>
  <si>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</si>
  <si>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</si>
  <si>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</si>
  <si>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</si>
  <si>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</si>
  <si>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</si>
  <si>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</si>
  <si>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</si>
  <si>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</si>
  <si>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</si>
  <si>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</si>
  <si>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</si>
  <si>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</si>
  <si>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</si>
  <si>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</si>
  <si>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</si>
  <si>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</si>
  <si>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</si>
  <si>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</si>
  <si>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</si>
  <si>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</si>
  <si>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</si>
  <si>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</si>
  <si>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</si>
  <si>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</si>
  <si>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</si>
  <si>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</si>
  <si>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</si>
  <si>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</si>
  <si>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</si>
  <si>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</si>
  <si>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</si>
  <si>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</si>
  <si>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</si>
  <si>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</si>
  <si>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</si>
  <si>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</si>
  <si>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</si>
  <si>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</si>
  <si>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</si>
  <si>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</si>
  <si>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</si>
  <si>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</si>
  <si>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</si>
  <si>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</si>
  <si>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</si>
  <si>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</si>
  <si>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</si>
  <si>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</si>
  <si>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</si>
  <si>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</si>
  <si>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</si>
  <si>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</si>
  <si>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</si>
  <si>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</si>
  <si>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</si>
  <si>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</si>
  <si>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</si>
  <si>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</si>
  <si>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</si>
  <si>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</si>
  <si>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</si>
  <si>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</si>
  <si>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</si>
  <si>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</si>
  <si>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</si>
  <si>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</si>
  <si>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</si>
  <si>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</si>
  <si>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</si>
  <si>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</si>
  <si>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</si>
  <si>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</si>
  <si>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</si>
  <si>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</si>
  <si>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</si>
  <si>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</si>
  <si>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</si>
  <si>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</si>
  <si>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</si>
  <si>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</si>
  <si>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</si>
  <si>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</si>
  <si>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</si>
  <si>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</si>
  <si>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</si>
  <si>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</si>
  <si>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</si>
  <si>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</si>
  <si>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</si>
  <si>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</si>
  <si>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</si>
  <si>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</si>
  <si>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</si>
  <si>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</si>
  <si>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</si>
  <si>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</si>
  <si>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</si>
  <si>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</si>
  <si>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</si>
  <si>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</si>
  <si>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</si>
  <si>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</si>
  <si>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</si>
  <si>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</si>
  <si>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</si>
  <si>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</si>
  <si>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</si>
  <si>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</si>
  <si>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</si>
  <si>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</si>
  <si>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</si>
  <si>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</si>
  <si>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</si>
  <si>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</si>
  <si>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</si>
  <si>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</si>
  <si>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</si>
  <si>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</si>
  <si>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</si>
  <si>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</si>
  <si>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</si>
  <si>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</si>
  <si>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</si>
  <si>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</si>
  <si>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</si>
  <si>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</si>
  <si>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</si>
  <si>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</si>
  <si>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</si>
  <si>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</si>
  <si>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</si>
  <si>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</si>
  <si>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</si>
  <si>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</si>
  <si>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</si>
  <si>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</si>
  <si>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</si>
  <si>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</si>
  <si>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</si>
  <si>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</si>
  <si>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</si>
  <si>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</si>
  <si>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</si>
  <si>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</si>
  <si>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</si>
  <si>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</si>
  <si>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</si>
  <si>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</si>
  <si>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</si>
  <si>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</si>
  <si>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</si>
  <si>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</si>
  <si>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</si>
  <si>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</si>
  <si>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</si>
  <si>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</si>
  <si>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</si>
  <si>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</si>
  <si>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</si>
  <si>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</si>
  <si>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</si>
  <si>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</si>
  <si>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</si>
  <si>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</si>
  <si>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</si>
  <si>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</si>
  <si>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</si>
  <si>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</si>
  <si>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</si>
  <si>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</si>
  <si>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</si>
  <si>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</si>
  <si>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</si>
  <si>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</si>
  <si>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</si>
  <si>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</si>
  <si>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</si>
  <si>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</si>
  <si>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</si>
  <si>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</si>
  <si>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</si>
  <si>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</si>
  <si>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</si>
  <si>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</si>
  <si>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</si>
  <si>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</si>
  <si>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</si>
  <si>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</si>
  <si>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</si>
  <si>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</si>
  <si>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</si>
  <si>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</si>
  <si>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</si>
  <si>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</si>
  <si>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</si>
  <si>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</si>
  <si>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</si>
  <si>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</si>
  <si>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</si>
  <si>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</si>
  <si>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</si>
  <si>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</si>
  <si>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</si>
  <si>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</si>
  <si>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</si>
  <si>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</si>
  <si>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</si>
  <si>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</si>
  <si>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</si>
  <si>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</si>
  <si>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</si>
  <si>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</si>
  <si>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</si>
  <si>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</si>
  <si>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</si>
  <si>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</si>
  <si>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</si>
  <si>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</si>
  <si>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</si>
  <si>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</si>
  <si>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</si>
  <si>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</si>
  <si>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</si>
  <si>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</si>
  <si>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</si>
  <si>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</si>
  <si>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</si>
  <si>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</si>
  <si>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</si>
  <si>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</si>
  <si>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</si>
  <si>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</si>
  <si>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</si>
  <si>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</si>
  <si>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</si>
  <si>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</si>
  <si>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</si>
  <si>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</si>
  <si>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</si>
  <si>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</si>
  <si>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</si>
  <si>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</si>
  <si>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</si>
  <si>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</si>
  <si>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</si>
  <si>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</si>
  <si>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</si>
  <si>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</si>
  <si>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</si>
  <si>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</si>
  <si>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</si>
  <si>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</si>
  <si>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</si>
  <si>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</si>
  <si>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</si>
  <si>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</si>
  <si>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</si>
  <si>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</si>
  <si>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</si>
  <si>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</si>
  <si>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</si>
  <si>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</si>
  <si>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</si>
  <si>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</si>
  <si>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</si>
  <si>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</si>
  <si>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</si>
  <si>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</si>
  <si>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</si>
  <si>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</si>
  <si>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</si>
  <si>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</si>
  <si>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</si>
  <si>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</si>
  <si>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</si>
  <si>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</si>
  <si>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</si>
  <si>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</si>
  <si>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</si>
  <si>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</si>
  <si>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</si>
  <si>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</si>
  <si>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</si>
  <si>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</si>
  <si>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</si>
  <si>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</si>
  <si>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</si>
  <si>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</si>
  <si>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</si>
  <si>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</si>
  <si>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</si>
  <si>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</si>
  <si>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</si>
  <si>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</si>
  <si>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</si>
  <si>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</si>
  <si>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</si>
  <si>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</si>
  <si>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</si>
  <si>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</si>
  <si>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</si>
  <si>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</si>
  <si>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</si>
  <si>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</si>
  <si>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</si>
  <si>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</si>
  <si>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</si>
  <si>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</si>
  <si>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</si>
  <si>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</si>
  <si>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</si>
  <si>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</si>
  <si>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</si>
  <si>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</si>
  <si>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</si>
  <si>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</si>
  <si>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</si>
  <si>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</si>
  <si>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</si>
  <si>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</si>
  <si>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</si>
  <si>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</si>
  <si>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</si>
  <si>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</si>
  <si>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</si>
  <si>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</si>
  <si>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</si>
  <si>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</si>
  <si>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</si>
  <si>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</si>
  <si>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</si>
  <si>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</si>
  <si>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</si>
  <si>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</si>
  <si>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</si>
  <si>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</si>
  <si>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</si>
  <si>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</si>
  <si>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</si>
  <si>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</si>
  <si>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</si>
  <si>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</si>
  <si>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</si>
  <si>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</si>
  <si>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</si>
  <si>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</si>
  <si>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</si>
  <si>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</si>
  <si>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</si>
  <si>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</si>
  <si>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</si>
  <si>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</si>
  <si>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</si>
  <si>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</si>
  <si>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</si>
  <si>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</si>
  <si>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</si>
  <si>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</si>
  <si>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</si>
  <si>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</si>
  <si>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</si>
  <si>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</si>
  <si>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</si>
  <si>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</si>
  <si>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</si>
  <si>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</si>
  <si>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</si>
  <si>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</si>
  <si>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</si>
  <si>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</si>
  <si>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</si>
  <si>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</si>
  <si>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</si>
  <si>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</si>
  <si>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</si>
  <si>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</si>
  <si>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</si>
  <si>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</si>
  <si>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</si>
  <si>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</si>
  <si>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</si>
  <si>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</si>
  <si>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</si>
  <si>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</si>
  <si>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</si>
  <si>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</si>
  <si>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</si>
  <si>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</si>
  <si>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</si>
  <si>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</si>
  <si>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</si>
  <si>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</si>
  <si>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</si>
  <si>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</si>
  <si>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</si>
  <si>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</si>
  <si>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</si>
  <si>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</si>
  <si>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</si>
  <si>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</si>
  <si>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</si>
  <si>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</si>
  <si>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</si>
  <si>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</si>
  <si>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</si>
  <si>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</si>
  <si>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</si>
  <si>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</si>
  <si>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</si>
  <si>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</si>
  <si>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</si>
  <si>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</si>
  <si>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</si>
  <si>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</si>
  <si>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</si>
  <si>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</si>
  <si>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</si>
  <si>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</si>
  <si>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</si>
  <si>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</si>
  <si>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</si>
  <si>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</si>
  <si>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</si>
  <si>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</si>
  <si>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</si>
  <si>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</si>
  <si>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</si>
  <si>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</si>
  <si>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</si>
  <si>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</si>
  <si>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</si>
  <si>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</si>
  <si>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</si>
  <si>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</si>
  <si>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</si>
  <si>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</si>
  <si>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</si>
  <si>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</si>
  <si>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</si>
  <si>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</si>
  <si>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</si>
  <si>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</si>
  <si>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</si>
  <si>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</si>
  <si>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</si>
  <si>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</si>
  <si>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</si>
  <si>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</si>
  <si>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</si>
  <si>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</si>
  <si>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</si>
  <si>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</si>
  <si>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</si>
  <si>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</si>
  <si>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</si>
  <si>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</si>
  <si>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</si>
  <si>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</si>
  <si>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</si>
  <si>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</si>
  <si>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</si>
  <si>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</si>
  <si>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</si>
  <si>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</si>
  <si>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</si>
  <si>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</si>
  <si>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</si>
  <si>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</si>
  <si>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</si>
  <si>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</si>
  <si>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</si>
  <si>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</si>
  <si>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</si>
  <si>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</si>
  <si>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</si>
  <si>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</si>
  <si>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</si>
  <si>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</si>
  <si>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</si>
  <si>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</si>
  <si>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</si>
  <si>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</si>
  <si>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</si>
  <si>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</si>
  <si>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</si>
  <si>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</si>
  <si>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</si>
  <si>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</si>
  <si>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</si>
  <si>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</si>
  <si>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</si>
  <si>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</si>
  <si>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</si>
  <si>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</si>
  <si>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</si>
  <si>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</si>
  <si>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</si>
  <si>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</si>
  <si>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</si>
  <si>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</si>
  <si>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</si>
  <si>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</si>
  <si>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</si>
  <si>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</si>
  <si>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</si>
  <si>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</si>
  <si>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</si>
  <si>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</si>
  <si>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</si>
  <si>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</si>
  <si>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</si>
  <si>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</si>
  <si>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</si>
  <si>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</si>
  <si>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</si>
  <si>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</si>
  <si>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</si>
  <si>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</si>
  <si>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</si>
  <si>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</si>
  <si>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</si>
  <si>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</si>
  <si>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</si>
  <si>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</si>
  <si>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</si>
  <si>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</si>
  <si>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</si>
  <si>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</si>
  <si>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</si>
  <si>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</si>
  <si>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</si>
  <si>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</si>
  <si>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</si>
  <si>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</si>
  <si>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</si>
  <si>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</si>
  <si>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</si>
  <si>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</si>
  <si>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</si>
  <si>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</si>
  <si>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</si>
  <si>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</si>
  <si>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</si>
  <si>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</si>
  <si>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</si>
  <si>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</si>
  <si>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</si>
  <si>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</si>
  <si>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</si>
  <si>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</si>
  <si>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</si>
  <si>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</si>
  <si>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</si>
  <si>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</si>
  <si>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</si>
  <si>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</si>
  <si>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</si>
  <si>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</si>
  <si>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</si>
  <si>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</si>
  <si>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</si>
  <si>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</si>
  <si>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</si>
  <si>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</si>
  <si>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</si>
  <si>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</si>
  <si>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</si>
  <si>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</si>
  <si>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</si>
  <si>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</si>
  <si>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</si>
  <si>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</si>
  <si>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</si>
  <si>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</si>
  <si>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</si>
  <si>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</si>
  <si>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</si>
  <si>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</si>
  <si>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</si>
  <si>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</si>
  <si>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</si>
  <si>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</si>
  <si>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</si>
  <si>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</si>
  <si>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</si>
  <si>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</si>
  <si>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</si>
  <si>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</si>
  <si>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</si>
  <si>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</si>
  <si>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</si>
  <si>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</si>
  <si>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</si>
  <si>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</si>
  <si>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</si>
  <si>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</si>
  <si>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</si>
  <si>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</si>
  <si>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</si>
  <si>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</si>
  <si>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</si>
  <si>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</si>
  <si>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</si>
  <si>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</si>
  <si>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</si>
  <si>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</si>
  <si>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</si>
  <si>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</si>
  <si>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</si>
  <si>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</si>
  <si>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</si>
  <si>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</si>
  <si>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</si>
  <si>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</si>
  <si>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</si>
  <si>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</si>
  <si>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</si>
  <si>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</si>
  <si>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</si>
  <si>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</si>
  <si>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</si>
  <si>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</si>
  <si>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</si>
  <si>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</si>
  <si>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</si>
  <si>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</si>
  <si>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</si>
  <si>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</si>
  <si>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</si>
  <si>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</si>
  <si>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</si>
  <si>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</si>
  <si>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</si>
  <si>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</si>
  <si>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</si>
  <si>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</si>
  <si>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</si>
  <si>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</si>
  <si>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</si>
  <si>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</si>
  <si>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</si>
  <si>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</si>
  <si>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</si>
  <si>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</si>
  <si>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</si>
  <si>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</si>
  <si>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</si>
  <si>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</si>
  <si>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</si>
  <si>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</si>
  <si>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</si>
  <si>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</si>
  <si>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</si>
  <si>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</si>
  <si>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</si>
  <si>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</si>
  <si>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</si>
  <si>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</si>
  <si>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</si>
  <si>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</si>
  <si>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</si>
  <si>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</si>
  <si>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</si>
  <si>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</si>
  <si>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</si>
  <si>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</si>
  <si>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</si>
  <si>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</si>
  <si>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</si>
  <si>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</si>
  <si>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</si>
  <si>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</si>
  <si>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</si>
  <si>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</si>
  <si>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</si>
  <si>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</si>
  <si>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</si>
  <si>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</si>
  <si>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</si>
  <si>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</si>
  <si>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</si>
  <si>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</si>
  <si>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</si>
  <si>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</si>
  <si>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</si>
  <si>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</si>
  <si>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</si>
  <si>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</si>
  <si>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</si>
  <si>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</si>
  <si>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</si>
  <si>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</si>
  <si>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</si>
  <si>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</si>
  <si>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</si>
  <si>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</si>
  <si>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</si>
  <si>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</si>
  <si>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</si>
  <si>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</si>
  <si>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</si>
  <si>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</si>
  <si>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</si>
  <si>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</si>
  <si>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</si>
  <si>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</si>
  <si>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</si>
  <si>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</si>
  <si>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</si>
  <si>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</si>
  <si>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</si>
  <si>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</si>
  <si>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</si>
  <si>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</si>
  <si>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</si>
  <si>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</si>
  <si>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</si>
  <si>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</si>
  <si>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</si>
  <si>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</si>
  <si>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</si>
  <si>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</si>
  <si>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</si>
  <si>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</si>
  <si>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</si>
  <si>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</si>
  <si>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</si>
  <si>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</si>
  <si>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</si>
  <si>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</si>
  <si>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</si>
  <si>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</si>
  <si>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</si>
  <si>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</si>
  <si>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</si>
  <si>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</si>
  <si>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</si>
  <si>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</si>
  <si>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</si>
  <si>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</si>
  <si>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</si>
  <si>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</si>
  <si>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</si>
  <si>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</si>
  <si>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</si>
  <si>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</si>
  <si>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</si>
  <si>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</si>
  <si>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</si>
  <si>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</si>
  <si>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</si>
  <si>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</si>
  <si>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</si>
  <si>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</si>
  <si>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</si>
  <si>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</si>
  <si>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</si>
  <si>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</si>
  <si>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</si>
  <si>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</si>
  <si>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</si>
  <si>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</si>
  <si>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</si>
  <si>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</si>
  <si>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</si>
  <si>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</si>
  <si>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</si>
  <si>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</si>
  <si>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</si>
  <si>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</si>
  <si>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</si>
  <si>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</si>
  <si>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</si>
  <si>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</si>
  <si>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</si>
  <si>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</si>
  <si>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</si>
  <si>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</si>
  <si>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</si>
  <si>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</si>
  <si>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</si>
  <si>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</si>
  <si>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</si>
  <si>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</si>
  <si>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</si>
  <si>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</si>
  <si>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</si>
  <si>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</si>
  <si>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</si>
  <si>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</si>
  <si>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</si>
  <si>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</si>
  <si>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</si>
  <si>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</si>
  <si>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</si>
  <si>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</si>
  <si>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</si>
  <si>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</si>
  <si>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</si>
  <si>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</si>
  <si>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</si>
  <si>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</si>
  <si>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</si>
  <si>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</si>
  <si>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</si>
  <si>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</si>
  <si>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</si>
  <si>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</si>
  <si>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</si>
  <si>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</si>
  <si>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</si>
  <si>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</si>
  <si>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</si>
  <si>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</si>
  <si>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</si>
  <si>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</si>
  <si>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</si>
  <si>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</si>
  <si>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</si>
  <si>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</si>
  <si>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</si>
  <si>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</si>
  <si>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</si>
  <si>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</si>
  <si>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</si>
  <si>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</si>
  <si>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</si>
  <si>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</si>
  <si>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</si>
  <si>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</si>
  <si>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</si>
  <si>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</si>
  <si>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</si>
  <si>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</si>
  <si>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</si>
  <si>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</si>
  <si>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</si>
  <si>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</si>
  <si>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</si>
  <si>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</si>
  <si>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</si>
  <si>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</si>
  <si>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</si>
  <si>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</si>
  <si>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</si>
  <si>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</si>
  <si>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</si>
  <si>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</si>
  <si>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</si>
  <si>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</si>
  <si>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</si>
  <si>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</si>
  <si>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</si>
  <si>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</si>
  <si>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</si>
  <si>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</si>
  <si>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</si>
  <si>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</si>
  <si>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</si>
  <si>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</si>
  <si>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</si>
  <si>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</si>
  <si>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</si>
  <si>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</si>
  <si>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</si>
  <si>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</si>
  <si>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</si>
  <si>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</si>
  <si>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</si>
  <si>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</si>
  <si>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</si>
  <si>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</si>
  <si>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</si>
  <si>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</si>
  <si>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</si>
  <si>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</si>
  <si>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</si>
  <si>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</si>
  <si>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</si>
  <si>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</si>
  <si>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</si>
  <si>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</si>
  <si>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</si>
  <si>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</si>
  <si>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</si>
  <si>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</si>
  <si>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</si>
  <si>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</si>
  <si>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</si>
  <si>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</si>
  <si>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</si>
  <si>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</si>
  <si>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</si>
  <si>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</si>
  <si>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</si>
  <si>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</si>
  <si>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</si>
  <si>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</si>
  <si>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</si>
  <si>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</si>
  <si>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</si>
  <si>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</si>
  <si>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</si>
  <si>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</si>
  <si>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</si>
  <si>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</si>
  <si>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</si>
  <si>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</si>
  <si>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</si>
  <si>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</si>
  <si>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</si>
  <si>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</si>
  <si>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</si>
  <si>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</si>
  <si>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</si>
  <si>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</si>
  <si>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</si>
  <si>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</si>
  <si>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</si>
  <si>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</si>
  <si>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</si>
  <si>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</si>
  <si>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</si>
  <si>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</si>
  <si>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</si>
  <si>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</si>
  <si>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</si>
  <si>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</si>
  <si>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</si>
  <si>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</si>
  <si>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</si>
  <si>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</si>
  <si>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</si>
  <si>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</si>
  <si>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</si>
  <si>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</si>
  <si>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</si>
  <si>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</si>
  <si>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</si>
  <si>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</si>
  <si>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</si>
  <si>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</si>
  <si>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</si>
  <si>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</si>
  <si>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</si>
  <si>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</si>
  <si>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</si>
  <si>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</si>
  <si>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</si>
  <si>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</si>
  <si>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</si>
  <si>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</si>
  <si>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</si>
  <si>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</si>
  <si>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</si>
  <si>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</si>
  <si>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</si>
  <si>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</si>
  <si>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</si>
  <si>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</si>
  <si>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</si>
  <si>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</si>
  <si>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</si>
  <si>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</si>
  <si>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</si>
  <si>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</si>
  <si>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</si>
  <si>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</si>
  <si>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</si>
  <si>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</si>
  <si>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</si>
  <si>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</si>
  <si>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</si>
  <si>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</si>
  <si>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</si>
  <si>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</si>
  <si>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</si>
  <si>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</si>
  <si>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</si>
  <si>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</si>
  <si>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</si>
  <si>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</si>
  <si>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</si>
  <si>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</si>
  <si>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</si>
  <si>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</si>
  <si>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</si>
  <si>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</si>
  <si>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</si>
  <si>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</si>
  <si>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</si>
  <si>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</si>
  <si>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</si>
  <si>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</si>
  <si>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</si>
  <si>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</si>
  <si>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</si>
  <si>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</si>
  <si>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</si>
  <si>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</si>
  <si>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</si>
  <si>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</si>
  <si>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</si>
  <si>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</si>
  <si>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</si>
  <si>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</si>
  <si>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</si>
  <si>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</si>
  <si>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</si>
  <si>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</si>
  <si>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</si>
  <si>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</si>
  <si>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</si>
  <si>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</si>
  <si>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</si>
  <si>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</si>
  <si>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</si>
  <si>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</si>
  <si>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</si>
  <si>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</si>
  <si>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</si>
  <si>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</si>
  <si>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</si>
  <si>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</si>
  <si>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</si>
  <si>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</si>
  <si>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</si>
  <si>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</si>
  <si>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</si>
  <si>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</si>
  <si>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</si>
  <si>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</si>
  <si>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</si>
  <si>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</si>
  <si>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</si>
  <si>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</si>
  <si>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</si>
  <si>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</si>
  <si>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</si>
  <si>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</si>
  <si>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</si>
  <si>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</si>
  <si>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</si>
  <si>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</si>
  <si>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</si>
  <si>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</si>
  <si>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</si>
  <si>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</si>
  <si>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</si>
  <si>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</si>
  <si>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</si>
  <si>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</si>
  <si>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</si>
  <si>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</si>
  <si>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</si>
  <si>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</si>
  <si>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</si>
  <si>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</si>
  <si>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</si>
  <si>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</si>
  <si>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</si>
  <si>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</si>
  <si>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</si>
  <si>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</si>
  <si>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</si>
  <si>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</si>
  <si>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</si>
  <si>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</si>
  <si>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</si>
  <si>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</si>
  <si>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</si>
  <si>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</si>
  <si>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</si>
  <si>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</si>
  <si>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</si>
  <si>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</si>
  <si>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</si>
  <si>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</si>
  <si>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</si>
  <si>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</si>
  <si>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</si>
  <si>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</si>
  <si>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</si>
  <si>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</si>
  <si>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</si>
  <si>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</si>
  <si>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</si>
  <si>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</si>
  <si>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</si>
  <si>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</si>
  <si>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</si>
  <si>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</si>
  <si>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</si>
  <si>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</si>
  <si>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</si>
  <si>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</si>
  <si>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</si>
  <si>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</si>
  <si>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</si>
  <si>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</si>
  <si>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</si>
  <si>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</si>
  <si>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</si>
  <si>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</si>
  <si>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</si>
  <si>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</si>
  <si>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</si>
  <si>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</si>
  <si>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</si>
  <si>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</si>
  <si>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</si>
  <si>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</si>
  <si>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</si>
  <si>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</si>
  <si>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</si>
  <si>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</si>
  <si>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</si>
  <si>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</si>
  <si>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</si>
  <si>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</si>
  <si>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</si>
  <si>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</si>
  <si>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</si>
  <si>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</si>
  <si>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</si>
  <si>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</si>
  <si>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</si>
  <si>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</si>
  <si>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</si>
  <si>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</si>
  <si>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</si>
  <si>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</si>
  <si>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</si>
  <si>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</si>
  <si>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</si>
  <si>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</si>
  <si>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</si>
  <si>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</si>
  <si>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</si>
  <si>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</si>
  <si>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</si>
  <si>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</si>
  <si>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</si>
  <si>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</si>
  <si>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</si>
  <si>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</si>
  <si>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</si>
  <si>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</si>
  <si>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</si>
  <si>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</si>
  <si>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</si>
  <si>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</si>
  <si>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</si>
  <si>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</si>
  <si>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</si>
  <si>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</si>
  <si>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</si>
  <si>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</si>
  <si>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</si>
  <si>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</si>
  <si>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</si>
  <si>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</si>
  <si>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</si>
  <si>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</si>
  <si>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</si>
  <si>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</si>
  <si>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</si>
  <si>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</si>
  <si>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</si>
  <si>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</si>
  <si>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</si>
  <si>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</si>
  <si>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</si>
  <si>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</si>
  <si>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</si>
  <si>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</si>
  <si>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</si>
  <si>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</si>
  <si>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</si>
  <si>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</si>
  <si>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</si>
  <si>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</si>
  <si>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</si>
  <si>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</si>
  <si>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</si>
  <si>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</si>
  <si>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</si>
  <si>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</si>
  <si>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</si>
  <si>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</si>
  <si>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</si>
  <si>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</si>
  <si>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</si>
  <si>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</si>
  <si>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</si>
  <si>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</si>
  <si>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</si>
  <si>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</si>
  <si>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</si>
  <si>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</si>
  <si>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</si>
  <si>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</si>
  <si>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</si>
  <si>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</si>
  <si>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</si>
  <si>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</si>
  <si>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</si>
  <si>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</si>
  <si>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</si>
  <si>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</si>
  <si>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</si>
  <si>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</si>
  <si>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</si>
  <si>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</si>
  <si>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</si>
  <si>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</si>
  <si>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</si>
  <si>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</si>
  <si>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</si>
  <si>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</si>
  <si>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</si>
  <si>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</si>
  <si>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</si>
  <si>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</si>
  <si>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</si>
  <si>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</si>
  <si>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</si>
  <si>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</si>
  <si>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</si>
  <si>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</si>
  <si>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</si>
  <si>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</si>
  <si>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</si>
  <si>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</si>
  <si>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</si>
  <si>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</si>
  <si>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</si>
  <si>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</si>
  <si>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</si>
  <si>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</si>
  <si>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</si>
  <si>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</si>
  <si>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</si>
  <si>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</si>
  <si>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</si>
  <si>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</si>
  <si>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</si>
  <si>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</si>
  <si>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</si>
  <si>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</si>
  <si>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</si>
  <si>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</si>
  <si>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</si>
  <si>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</si>
  <si>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</si>
  <si>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</si>
  <si>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</si>
  <si>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</si>
  <si>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</si>
  <si>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</si>
  <si>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</si>
  <si>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</si>
  <si>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</si>
  <si>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</si>
  <si>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</si>
  <si>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</si>
  <si>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</si>
  <si>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</si>
  <si>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</si>
  <si>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</si>
  <si>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</si>
  <si>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</si>
  <si>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</si>
  <si>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</si>
  <si>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</si>
  <si>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</si>
  <si>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</si>
  <si>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</si>
  <si>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</si>
  <si>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</si>
  <si>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</si>
  <si>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</si>
  <si>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</si>
  <si>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</si>
  <si>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</si>
  <si>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</si>
  <si>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</si>
  <si>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</si>
  <si>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</si>
  <si>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</si>
  <si>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</si>
  <si>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</si>
  <si>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</si>
  <si>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</si>
  <si>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</si>
  <si>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</si>
  <si>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</si>
  <si>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</si>
  <si>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</si>
  <si>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</si>
  <si>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</si>
  <si>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</si>
  <si>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</si>
  <si>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</si>
  <si>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</si>
  <si>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</si>
  <si>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</si>
  <si>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</si>
  <si>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</si>
  <si>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</si>
  <si>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</si>
  <si>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</si>
  <si>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</si>
  <si>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</si>
  <si>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</si>
  <si>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</si>
  <si>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</si>
  <si>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</si>
  <si>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</si>
  <si>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</si>
  <si>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</si>
  <si>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</si>
  <si>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</si>
  <si>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</si>
  <si>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</si>
  <si>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</si>
  <si>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</si>
  <si>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</si>
  <si>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</si>
  <si>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</si>
  <si>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</si>
  <si>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</si>
  <si>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</si>
  <si>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</si>
  <si>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</si>
  <si>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</si>
  <si>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</si>
  <si>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</si>
  <si>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</si>
  <si>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</si>
  <si>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</si>
  <si>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</si>
  <si>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</si>
  <si>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</si>
  <si>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</si>
  <si>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</si>
  <si>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</si>
  <si>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</si>
  <si>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</si>
  <si>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</si>
  <si>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</si>
  <si>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</si>
  <si>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</si>
  <si>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</si>
  <si>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</si>
  <si>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</si>
  <si>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</si>
  <si>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</si>
  <si>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</si>
  <si>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</si>
  <si>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</si>
  <si>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</si>
  <si>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</si>
  <si>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</si>
  <si>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</si>
  <si>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</si>
  <si>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</si>
  <si>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</si>
  <si>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</si>
  <si>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</si>
  <si>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</si>
  <si>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</si>
  <si>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</si>
  <si>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</si>
  <si>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</si>
  <si>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</si>
  <si>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</si>
  <si>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</si>
  <si>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</si>
  <si>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</si>
  <si>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</si>
  <si>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</si>
  <si>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</si>
  <si>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</si>
  <si>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</si>
  <si>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</si>
  <si>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</si>
  <si>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</si>
  <si>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</si>
  <si>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</si>
  <si>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</si>
  <si>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</si>
  <si>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</si>
  <si>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</si>
  <si>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</si>
  <si>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</si>
  <si>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</si>
  <si>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</si>
  <si>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</si>
  <si>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</si>
  <si>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</si>
  <si>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</si>
  <si>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</si>
  <si>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</si>
  <si>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</si>
  <si>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</si>
  <si>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</si>
  <si>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</si>
  <si>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</si>
  <si>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</si>
  <si>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</si>
  <si>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</si>
  <si>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</si>
  <si>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</si>
  <si>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</si>
  <si>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</si>
  <si>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</si>
  <si>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</si>
  <si>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</si>
  <si>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</si>
  <si>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</si>
  <si>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</si>
  <si>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</si>
  <si>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</si>
  <si>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</si>
  <si>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</si>
  <si>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</si>
  <si>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</si>
  <si>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</si>
  <si>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</si>
  <si>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</si>
  <si>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</si>
  <si>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</si>
  <si>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</si>
  <si>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</si>
  <si>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</si>
  <si>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</si>
  <si>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</si>
  <si>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</si>
  <si>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</si>
  <si>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</si>
  <si>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</si>
  <si>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</si>
  <si>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</si>
  <si>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</si>
  <si>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</si>
  <si>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</si>
  <si>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</si>
  <si>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</si>
  <si>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</si>
  <si>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</si>
  <si>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</si>
  <si>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</si>
  <si>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</si>
  <si>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</si>
  <si>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</si>
  <si>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</si>
  <si>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</si>
  <si>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</si>
  <si>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</si>
  <si>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</si>
  <si>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</si>
  <si>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</si>
  <si>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</si>
  <si>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</si>
  <si>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</si>
  <si>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</si>
  <si>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</si>
  <si>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</si>
  <si>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</si>
  <si>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</si>
  <si>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</si>
  <si>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</si>
  <si>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</si>
  <si>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</si>
  <si>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</si>
  <si>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</si>
  <si>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</si>
  <si>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</si>
  <si>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</si>
  <si>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</si>
  <si>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</si>
  <si>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</si>
  <si>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</si>
  <si>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</si>
  <si>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</si>
  <si>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</si>
  <si>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</si>
  <si>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</si>
  <si>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</si>
  <si>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</si>
  <si>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</si>
  <si>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</si>
  <si>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</si>
  <si>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</si>
  <si>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</si>
  <si>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</si>
  <si>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</si>
  <si>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</si>
  <si>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</si>
  <si>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</si>
  <si>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</si>
  <si>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</si>
  <si>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</si>
  <si>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</si>
  <si>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</si>
  <si>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</si>
  <si>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</si>
  <si>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</si>
  <si>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</si>
  <si>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</si>
  <si>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</si>
  <si>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</si>
  <si>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</si>
  <si>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</si>
  <si>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</si>
  <si>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</si>
  <si>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</si>
  <si>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</si>
  <si>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</si>
  <si>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</si>
  <si>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</si>
  <si>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</si>
  <si>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</si>
  <si>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</si>
  <si>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</si>
  <si>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</si>
  <si>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</si>
  <si>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</si>
  <si>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</si>
  <si>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</si>
  <si>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</si>
  <si>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</si>
  <si>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</si>
  <si>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</si>
  <si>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</si>
  <si>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</si>
  <si>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</si>
  <si>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</si>
  <si>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</si>
  <si>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</si>
  <si>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</si>
  <si>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</si>
  <si>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</si>
  <si>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</si>
  <si>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</si>
  <si>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</si>
  <si>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</si>
  <si>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</si>
  <si>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</si>
  <si>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</si>
  <si>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</si>
  <si>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</si>
  <si>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</si>
  <si>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</si>
  <si>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</si>
  <si>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</si>
  <si>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</si>
  <si>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</si>
  <si>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</si>
  <si>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</si>
  <si>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</si>
  <si>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</si>
  <si>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</si>
  <si>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</si>
  <si>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</si>
  <si>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</si>
  <si>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</si>
  <si>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</si>
  <si>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</si>
  <si>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</si>
  <si>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</si>
  <si>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</si>
  <si>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</si>
  <si>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</si>
  <si>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</si>
  <si>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</si>
  <si>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</si>
  <si>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</si>
  <si>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</si>
  <si>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</si>
  <si>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</si>
  <si>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</si>
  <si>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</si>
  <si>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</si>
  <si>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</si>
  <si>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</si>
  <si>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</si>
  <si>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</si>
  <si>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</si>
  <si>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</si>
  <si>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</si>
  <si>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</si>
  <si>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</si>
  <si>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</si>
  <si>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</si>
  <si>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</si>
  <si>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</si>
  <si>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</si>
  <si>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</si>
  <si>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</si>
  <si>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</si>
  <si>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</si>
  <si>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</si>
  <si>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</si>
  <si>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</si>
  <si>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</si>
  <si>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</si>
  <si>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</si>
  <si>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</si>
  <si>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</si>
  <si>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</si>
  <si>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</si>
  <si>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</si>
  <si>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</si>
  <si>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</si>
  <si>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</si>
  <si>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</si>
  <si>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</si>
  <si>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</si>
  <si>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</si>
  <si>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</si>
  <si>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</si>
  <si>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</si>
  <si>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</si>
  <si>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</si>
  <si>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</si>
  <si>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</si>
  <si>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</si>
  <si>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</si>
  <si>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</si>
  <si>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</si>
  <si>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</si>
  <si>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</si>
  <si>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</si>
  <si>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</si>
  <si>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</si>
  <si>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</si>
  <si>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</si>
  <si>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</si>
  <si>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</si>
  <si>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</si>
  <si>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</si>
  <si>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</si>
  <si>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</si>
  <si>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</si>
  <si>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</si>
  <si>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</si>
  <si>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</si>
  <si>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</si>
  <si>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</si>
  <si>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</si>
  <si>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</si>
  <si>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</si>
  <si>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</si>
  <si>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</si>
  <si>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</si>
  <si>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</si>
  <si>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</si>
  <si>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</si>
  <si>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</si>
  <si>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</si>
  <si>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</si>
  <si>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</si>
  <si>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</si>
  <si>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</si>
  <si>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</si>
  <si>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</si>
  <si>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</si>
  <si>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</si>
  <si>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</si>
  <si>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</si>
  <si>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</si>
  <si>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</si>
  <si>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</si>
  <si>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</si>
  <si>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</si>
  <si>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</si>
  <si>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</si>
  <si>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</si>
  <si>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</si>
  <si>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</si>
  <si>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</si>
  <si>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</si>
  <si>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</si>
  <si>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</si>
  <si>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</si>
  <si>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</si>
  <si>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</si>
  <si>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</si>
  <si>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</si>
  <si>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</si>
  <si>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</si>
  <si>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</si>
  <si>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</si>
  <si>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</si>
  <si>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</si>
  <si>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</si>
  <si>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</si>
  <si>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</si>
  <si>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</si>
  <si>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</si>
  <si>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</si>
  <si>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</si>
  <si>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</si>
  <si>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</si>
  <si>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</si>
  <si>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</si>
  <si>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</si>
  <si>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</si>
  <si>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</si>
  <si>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</si>
  <si>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</si>
  <si>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</si>
  <si>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</si>
  <si>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</si>
  <si>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</si>
  <si>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</si>
  <si>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</si>
  <si>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</si>
  <si>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</si>
  <si>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</si>
  <si>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</si>
  <si>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</si>
  <si>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</si>
  <si>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</si>
  <si>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</si>
  <si>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</si>
  <si>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</si>
  <si>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</si>
  <si>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</si>
  <si>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</si>
  <si>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</si>
  <si>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</si>
  <si>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</si>
  <si>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</si>
  <si>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</si>
  <si>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</si>
  <si>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</si>
  <si>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</si>
  <si>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</si>
  <si>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</si>
  <si>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</si>
  <si>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</si>
  <si>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</si>
  <si>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</si>
  <si>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</si>
  <si>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</si>
  <si>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</si>
  <si>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</si>
  <si>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</si>
  <si>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</si>
  <si>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</si>
  <si>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</si>
  <si>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</si>
  <si>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</si>
  <si>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</si>
  <si>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</si>
  <si>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</si>
  <si>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</si>
  <si>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</si>
  <si>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</si>
  <si>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</si>
  <si>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</si>
  <si>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</si>
  <si>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</si>
  <si>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</si>
  <si>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</si>
  <si>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</si>
  <si>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</si>
  <si>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</si>
  <si>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</si>
  <si>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</si>
  <si>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</si>
  <si>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</si>
  <si>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</si>
  <si>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</si>
  <si>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</si>
  <si>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</si>
  <si>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</si>
  <si>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</si>
  <si>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</si>
  <si>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</si>
  <si>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</si>
  <si>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</si>
  <si>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</si>
  <si>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</si>
  <si>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</si>
  <si>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</si>
  <si>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</si>
  <si>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</si>
  <si>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</si>
  <si>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</si>
  <si>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</si>
  <si>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</si>
  <si>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</si>
  <si>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</si>
  <si>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</si>
  <si>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</si>
  <si>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</si>
  <si>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</si>
  <si>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</si>
  <si>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</si>
  <si>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</si>
  <si>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</si>
  <si>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</si>
  <si>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</si>
  <si>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</si>
  <si>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</si>
  <si>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</si>
  <si>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</si>
  <si>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</si>
  <si>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</si>
  <si>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</si>
  <si>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</si>
  <si>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</si>
  <si>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</si>
  <si>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</si>
  <si>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</si>
  <si>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</si>
  <si>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</si>
  <si>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</si>
  <si>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</si>
  <si>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</si>
  <si>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</si>
  <si>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</si>
  <si>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</si>
  <si>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</si>
  <si>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</si>
  <si>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</si>
  <si>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</si>
  <si>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</si>
  <si>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</si>
  <si>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</si>
  <si>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</si>
  <si>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</si>
  <si>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</si>
  <si>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</si>
  <si>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</si>
  <si>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</si>
  <si>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</si>
  <si>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</si>
  <si>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</si>
  <si>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</si>
  <si>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</si>
  <si>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</si>
  <si>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</si>
  <si>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</si>
  <si>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</si>
  <si>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</si>
  <si>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</si>
  <si>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</si>
  <si>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</si>
  <si>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</si>
  <si>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</si>
  <si>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</si>
  <si>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</si>
  <si>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</si>
  <si>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</si>
  <si>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</si>
  <si>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</si>
  <si>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</si>
  <si>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</si>
  <si>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</si>
  <si>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</si>
  <si>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</si>
  <si>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</si>
  <si>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</si>
  <si>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</si>
  <si>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</si>
  <si>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</si>
  <si>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</si>
  <si>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</si>
  <si>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</si>
  <si>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</si>
  <si>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</si>
  <si>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</si>
  <si>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</si>
  <si>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</si>
  <si>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</si>
  <si>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</si>
  <si>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</si>
  <si>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</si>
  <si>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</si>
  <si>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</si>
  <si>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</si>
  <si>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</si>
  <si>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</si>
  <si>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</si>
  <si>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</si>
  <si>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</si>
  <si>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</si>
  <si>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</si>
  <si>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</si>
  <si>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</si>
  <si>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</si>
  <si>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</si>
  <si>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</si>
  <si>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</si>
  <si>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</si>
  <si>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</si>
  <si>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</si>
  <si>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</si>
  <si>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</si>
  <si>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</si>
  <si>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</si>
  <si>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</si>
  <si>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</si>
  <si>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</si>
  <si>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</si>
  <si>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</si>
  <si>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</si>
  <si>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</si>
  <si>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</si>
  <si>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</si>
  <si>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</si>
  <si>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</si>
  <si>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</si>
  <si>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</si>
  <si>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</si>
  <si>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</si>
  <si>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</si>
  <si>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</si>
  <si>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</si>
  <si>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</si>
  <si>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</si>
  <si>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</si>
  <si>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</si>
  <si>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</si>
  <si>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</si>
  <si>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</si>
  <si>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</si>
  <si>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</si>
  <si>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</si>
  <si>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</si>
  <si>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</si>
  <si>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</si>
  <si>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</si>
  <si>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</si>
  <si>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</si>
  <si>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</si>
  <si>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</si>
  <si>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</si>
  <si>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</si>
  <si>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</si>
  <si>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</si>
  <si>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</si>
  <si>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</si>
  <si>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</si>
  <si>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</si>
  <si>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</si>
  <si>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</si>
  <si>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</si>
  <si>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</si>
  <si>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</si>
  <si>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</si>
  <si>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</si>
  <si>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</si>
  <si>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</si>
  <si>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</si>
  <si>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</si>
  <si>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</si>
  <si>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</si>
  <si>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</si>
  <si>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</si>
  <si>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</si>
  <si>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</si>
  <si>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</si>
  <si>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</si>
  <si>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</si>
  <si>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</si>
  <si>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</si>
  <si>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</si>
  <si>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</si>
  <si>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</si>
  <si>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</si>
  <si>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</si>
  <si>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</si>
  <si>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</si>
  <si>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</si>
  <si>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</si>
  <si>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</si>
  <si>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</si>
  <si>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</si>
  <si>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</si>
  <si>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</si>
  <si>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</si>
  <si>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</si>
  <si>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</si>
  <si>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</si>
  <si>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</si>
  <si>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</si>
  <si>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</si>
  <si>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</si>
  <si>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</si>
  <si>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</si>
  <si>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</si>
  <si>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</si>
  <si>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</si>
  <si>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</si>
  <si>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</si>
  <si>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</si>
  <si>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</si>
  <si>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</si>
  <si>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</si>
  <si>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</si>
  <si>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</si>
  <si>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</si>
  <si>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</si>
  <si>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</si>
  <si>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</si>
  <si>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</si>
  <si>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</si>
  <si>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</si>
  <si>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</si>
  <si>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</si>
  <si>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</si>
  <si>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</si>
  <si>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</si>
  <si>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</si>
  <si>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</si>
  <si>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</si>
  <si>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</si>
  <si>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</si>
  <si>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</si>
  <si>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</si>
  <si>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</si>
  <si>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</si>
  <si>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</si>
  <si>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</si>
  <si>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</si>
  <si>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</si>
  <si>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</si>
  <si>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</si>
  <si>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</si>
  <si>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</si>
  <si>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</si>
  <si>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</si>
  <si>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</si>
  <si>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</si>
  <si>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</si>
  <si>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</si>
  <si>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</si>
  <si>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</si>
  <si>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</si>
  <si>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</si>
  <si>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</si>
  <si>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</si>
  <si>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</si>
  <si>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</si>
  <si>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</si>
  <si>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</si>
  <si>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</si>
  <si>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</si>
  <si>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</si>
  <si>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</si>
  <si>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</si>
  <si>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</si>
  <si>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</si>
  <si>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</si>
  <si>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</si>
  <si>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</si>
  <si>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</si>
  <si>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</si>
  <si>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</si>
  <si>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</si>
  <si>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</si>
  <si>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</si>
  <si>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</si>
  <si>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</si>
  <si>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</si>
  <si>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</si>
  <si>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</si>
  <si>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</si>
  <si>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</si>
  <si>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</si>
  <si>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</si>
  <si>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</si>
  <si>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</si>
  <si>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</si>
  <si>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</si>
  <si>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</si>
  <si>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</si>
  <si>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</si>
  <si>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</si>
  <si>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</si>
  <si>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</si>
  <si>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</si>
  <si>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</si>
  <si>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</si>
  <si>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</si>
  <si>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</si>
  <si>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</si>
  <si>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</si>
  <si>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</si>
  <si>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</si>
  <si>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</si>
  <si>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</si>
  <si>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</si>
  <si>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</si>
  <si>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</si>
  <si>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</si>
  <si>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</si>
  <si>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</si>
  <si>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</si>
  <si>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</si>
  <si>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</si>
  <si>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</si>
  <si>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</si>
  <si>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</si>
  <si>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</si>
  <si>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</si>
  <si>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</si>
  <si>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</si>
  <si>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</si>
  <si>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</si>
  <si>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</si>
  <si>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</si>
  <si>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</si>
  <si>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</si>
  <si>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</si>
  <si>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</si>
  <si>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</si>
  <si>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</si>
  <si>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</si>
  <si>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</si>
  <si>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</si>
  <si>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</si>
  <si>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</si>
  <si>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</si>
  <si>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</si>
  <si>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</si>
  <si>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</si>
  <si>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</si>
  <si>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</si>
  <si>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</si>
  <si>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</si>
  <si>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</si>
  <si>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</si>
  <si>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</si>
  <si>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</si>
  <si>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</si>
  <si>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</si>
  <si>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</si>
  <si>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</si>
  <si>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</si>
  <si>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</si>
  <si>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</si>
  <si>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</si>
  <si>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</si>
  <si>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</si>
  <si>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</si>
  <si>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</si>
  <si>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</si>
  <si>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</si>
  <si>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</si>
  <si>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</si>
  <si>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</si>
  <si>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</si>
  <si>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</si>
  <si>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</si>
  <si>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</si>
  <si>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</si>
  <si>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</si>
  <si>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</si>
  <si>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</si>
  <si>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</si>
  <si>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</si>
  <si>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</si>
  <si>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</si>
  <si>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</si>
  <si>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</si>
  <si>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</si>
  <si>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</si>
  <si>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</si>
  <si>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</si>
  <si>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</si>
  <si>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</si>
  <si>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</si>
  <si>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</si>
  <si>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</si>
  <si>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</si>
  <si>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</si>
  <si>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</si>
  <si>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</si>
  <si>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</si>
  <si>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</si>
  <si>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</si>
  <si>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</si>
  <si>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</si>
  <si>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</si>
  <si>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</si>
  <si>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</si>
  <si>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</si>
  <si>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</si>
  <si>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</si>
  <si>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</si>
  <si>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</si>
  <si>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</si>
  <si>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</si>
  <si>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</si>
  <si>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</si>
  <si>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</si>
  <si>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</si>
  <si>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</si>
  <si>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</si>
  <si>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</si>
  <si>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</si>
  <si>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</si>
  <si>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</si>
  <si>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</si>
  <si>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</si>
  <si>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</si>
  <si>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</si>
  <si>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</si>
  <si>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</si>
  <si>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</si>
  <si>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</si>
  <si>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</si>
  <si>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</si>
  <si>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</si>
  <si>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</si>
  <si>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</si>
  <si>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</si>
  <si>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</si>
  <si>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</si>
  <si>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</si>
  <si>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</si>
  <si>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</si>
  <si>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</si>
  <si>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</si>
  <si>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</si>
  <si>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</si>
  <si>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</si>
  <si>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</si>
  <si>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</si>
  <si>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</si>
  <si>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</si>
  <si>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</si>
  <si>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</si>
  <si>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</si>
  <si>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</si>
  <si>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</si>
  <si>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</si>
  <si>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</si>
  <si>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</si>
  <si>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</si>
  <si>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</si>
  <si>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</si>
  <si>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</si>
  <si>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</si>
  <si>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</si>
  <si>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</si>
  <si>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</si>
  <si>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</si>
  <si>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</si>
  <si>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</si>
  <si>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</si>
  <si>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</si>
  <si>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</si>
  <si>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</si>
  <si>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</si>
  <si>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</si>
  <si>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</si>
  <si>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</si>
  <si>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</si>
  <si>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</si>
  <si>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</si>
  <si>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</si>
  <si>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</si>
  <si>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</si>
  <si>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</si>
  <si>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</si>
  <si>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</si>
  <si>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</si>
  <si>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</si>
  <si>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</si>
  <si>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</si>
  <si>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</si>
  <si>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</si>
  <si>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</si>
  <si>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</si>
  <si>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</si>
  <si>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</si>
  <si>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</si>
  <si>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</si>
  <si>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</si>
  <si>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</si>
  <si>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</si>
  <si>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</si>
  <si>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</si>
  <si>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</si>
  <si>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</si>
  <si>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</si>
  <si>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</si>
  <si>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</si>
  <si>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</si>
  <si>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</si>
  <si>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</si>
  <si>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</si>
  <si>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</si>
  <si>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</si>
  <si>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</si>
  <si>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</si>
  <si>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</si>
  <si>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</si>
  <si>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</si>
  <si>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</si>
  <si>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</si>
  <si>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</si>
  <si>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</si>
  <si>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</si>
  <si>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</si>
  <si>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</si>
  <si>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</si>
  <si>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</si>
  <si>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</si>
  <si>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</si>
  <si>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</si>
  <si>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</si>
  <si>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</si>
  <si>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</si>
  <si>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</si>
  <si>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</si>
  <si>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</si>
  <si>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</si>
  <si>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</si>
  <si>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</si>
  <si>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</si>
  <si>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</si>
  <si>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</si>
  <si>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</si>
  <si>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</si>
  <si>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</si>
  <si>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</si>
  <si>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</si>
  <si>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</si>
  <si>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</si>
  <si>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</si>
  <si>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</si>
  <si>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</si>
  <si>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</si>
  <si>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</si>
  <si>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</si>
  <si>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</si>
  <si>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</si>
  <si>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</si>
  <si>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</si>
  <si>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</si>
  <si>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</si>
  <si>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</si>
  <si>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</si>
  <si>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</si>
  <si>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</si>
  <si>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</si>
  <si>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</si>
  <si>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</si>
  <si>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</si>
  <si>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</si>
  <si>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</si>
  <si>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</si>
  <si>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</si>
  <si>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</si>
  <si>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</si>
  <si>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</si>
  <si>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</si>
  <si>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</si>
  <si>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</si>
  <si>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</si>
  <si>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</si>
  <si>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</si>
  <si>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</si>
  <si>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</si>
  <si>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</si>
  <si>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</si>
  <si>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</si>
  <si>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</si>
  <si>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</si>
  <si>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</si>
  <si>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</si>
  <si>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</si>
  <si>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</si>
  <si>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</si>
  <si>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</si>
  <si>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</si>
  <si>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</si>
  <si>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</si>
  <si>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</si>
  <si>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</si>
  <si>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</si>
  <si>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</si>
  <si>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</si>
  <si>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</si>
  <si>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</si>
  <si>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</si>
  <si>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</si>
  <si>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</si>
  <si>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</si>
  <si>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</si>
  <si>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</si>
  <si>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</si>
  <si>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</si>
  <si>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</si>
  <si>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</si>
  <si>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</si>
  <si>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</si>
  <si>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</si>
  <si>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</si>
  <si>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</si>
  <si>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</si>
  <si>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</si>
  <si>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</si>
  <si>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</si>
  <si>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</si>
  <si>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</si>
  <si>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</si>
  <si>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</si>
  <si>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</si>
  <si>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</si>
  <si>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</si>
  <si>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</si>
  <si>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</si>
  <si>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</si>
  <si>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</si>
  <si>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</si>
  <si>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</si>
  <si>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</si>
  <si>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</si>
  <si>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</si>
  <si>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</si>
  <si>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</si>
  <si>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</si>
  <si>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</si>
  <si>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</si>
  <si>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</si>
  <si>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</si>
  <si>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</si>
  <si>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</si>
  <si>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</si>
  <si>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</si>
  <si>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</si>
  <si>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</si>
  <si>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</si>
  <si>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</si>
  <si>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</si>
  <si>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</si>
  <si>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</si>
  <si>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</si>
  <si>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</si>
  <si>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</si>
  <si>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</si>
  <si>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</si>
  <si>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</si>
  <si>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</si>
  <si>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</si>
  <si>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</si>
  <si>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</si>
  <si>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</si>
  <si>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</si>
  <si>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</si>
  <si>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</si>
  <si>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</si>
  <si>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</si>
  <si>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</si>
  <si>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</si>
  <si>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</si>
  <si>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</si>
  <si>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</si>
  <si>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</si>
  <si>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</si>
  <si>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</si>
  <si>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</si>
  <si>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</si>
  <si>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</si>
  <si>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</si>
  <si>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</si>
  <si>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</si>
  <si>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</si>
  <si>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</si>
  <si>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</si>
  <si>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</si>
  <si>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</si>
  <si>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</si>
  <si>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</si>
  <si>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</si>
  <si>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</si>
  <si>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</si>
  <si>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</si>
  <si>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</si>
  <si>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</si>
  <si>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</si>
  <si>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</si>
  <si>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</si>
  <si>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</si>
  <si>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</si>
  <si>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</si>
  <si>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</si>
  <si>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</si>
  <si>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</si>
  <si>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</si>
  <si>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</si>
  <si>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</si>
  <si>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</si>
  <si>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</si>
  <si>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</si>
  <si>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</si>
  <si>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</si>
  <si>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</si>
  <si>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</si>
  <si>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</si>
  <si>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</si>
  <si>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</si>
  <si>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</si>
  <si>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</si>
  <si>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</si>
  <si>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</si>
  <si>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</si>
  <si>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</si>
  <si>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</si>
  <si>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</si>
  <si>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</si>
  <si>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</si>
  <si>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</si>
  <si>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</si>
  <si>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</si>
  <si>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</si>
  <si>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</si>
  <si>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</si>
  <si>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</si>
  <si>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</si>
  <si>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</si>
  <si>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</si>
  <si>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</si>
  <si>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</si>
  <si>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</si>
  <si>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</si>
  <si>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</si>
  <si>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</si>
  <si>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</si>
  <si>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</si>
  <si>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</si>
  <si>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</si>
  <si>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</si>
  <si>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</si>
  <si>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</si>
  <si>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</si>
  <si>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</si>
  <si>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</si>
  <si>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</si>
  <si>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</si>
  <si>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</si>
  <si>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</si>
  <si>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</si>
  <si>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</si>
  <si>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</si>
  <si>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</si>
  <si>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</si>
  <si>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</si>
  <si>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</si>
  <si>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</si>
  <si>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</si>
  <si>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</si>
  <si>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</si>
  <si>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</si>
  <si>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</si>
  <si>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</si>
  <si>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</si>
  <si>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</si>
  <si>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</si>
  <si>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</si>
  <si>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</si>
  <si>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</si>
  <si>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</si>
  <si>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</si>
  <si>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</si>
  <si>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</si>
  <si>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</si>
  <si>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</si>
  <si>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</si>
  <si>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</si>
  <si>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</si>
  <si>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</si>
  <si>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</si>
  <si>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</si>
  <si>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</si>
  <si>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</si>
  <si>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</si>
  <si>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</si>
  <si>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</si>
  <si>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</si>
  <si>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</si>
  <si>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</si>
  <si>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</si>
  <si>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</si>
  <si>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</si>
  <si>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</si>
  <si>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</si>
  <si>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</si>
  <si>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</si>
  <si>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</si>
  <si>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</si>
  <si>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</si>
  <si>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</si>
  <si>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</si>
  <si>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</si>
  <si>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</si>
  <si>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</si>
  <si>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</si>
  <si>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</si>
  <si>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</si>
  <si>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</si>
  <si>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</si>
  <si>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</si>
  <si>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</si>
  <si>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</si>
  <si>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</si>
  <si>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</si>
  <si>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</si>
  <si>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</si>
  <si>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</si>
  <si>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</si>
  <si>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</si>
  <si>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</si>
  <si>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</si>
  <si>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</si>
  <si>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</si>
  <si>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</si>
  <si>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</si>
  <si>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</si>
  <si>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</si>
  <si>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</si>
  <si>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</si>
  <si>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</si>
  <si>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</si>
  <si>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</si>
  <si>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</si>
  <si>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</si>
  <si>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</si>
  <si>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</si>
  <si>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</si>
  <si>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</si>
  <si>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</si>
  <si>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</si>
  <si>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</si>
  <si>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</si>
  <si>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</si>
  <si>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</si>
  <si>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</si>
  <si>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</si>
  <si>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</si>
  <si>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</si>
  <si>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</si>
  <si>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</si>
  <si>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</si>
  <si>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</si>
  <si>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</si>
  <si>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</si>
  <si>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</si>
  <si>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</si>
  <si>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</si>
  <si>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</si>
  <si>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</si>
  <si>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</si>
  <si>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</si>
  <si>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</si>
  <si>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</si>
  <si>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</si>
  <si>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</si>
  <si>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</si>
  <si>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</si>
  <si>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</si>
  <si>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</si>
  <si>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</si>
  <si>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</si>
  <si>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</si>
  <si>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</si>
  <si>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</si>
  <si>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</si>
  <si>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</si>
  <si>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</si>
  <si>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</si>
  <si>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</si>
  <si>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</si>
  <si>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</si>
  <si>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</si>
  <si>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</si>
  <si>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</si>
  <si>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</si>
  <si>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</si>
  <si>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</si>
  <si>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</si>
  <si>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</si>
  <si>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</si>
  <si>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</si>
  <si>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</si>
  <si>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</si>
  <si>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</si>
  <si>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</si>
  <si>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</si>
  <si>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</si>
  <si>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</si>
  <si>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</si>
  <si>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</si>
  <si>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</si>
  <si>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</si>
  <si>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</si>
  <si>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</si>
  <si>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</si>
  <si>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</si>
  <si>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</si>
  <si>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</si>
  <si>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</si>
  <si>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</si>
  <si>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</si>
  <si>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</si>
  <si>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</si>
  <si>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</si>
  <si>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</si>
  <si>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</si>
  <si>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</si>
  <si>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</si>
  <si>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</si>
  <si>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</si>
  <si>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</si>
  <si>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</si>
  <si>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</si>
  <si>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</si>
  <si>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</si>
  <si>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</si>
  <si>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</si>
  <si>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</si>
  <si>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</si>
  <si>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</si>
  <si>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</si>
  <si>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</si>
  <si>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</si>
  <si>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</si>
  <si>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</si>
  <si>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</si>
  <si>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</si>
  <si>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</si>
  <si>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</si>
  <si>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</si>
  <si>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</si>
  <si>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</si>
  <si>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</si>
  <si>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</si>
  <si>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</si>
  <si>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</si>
  <si>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</si>
  <si>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</si>
  <si>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</si>
  <si>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</si>
  <si>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</si>
  <si>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</si>
  <si>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</si>
  <si>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</si>
  <si>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</si>
  <si>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</si>
  <si>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</si>
  <si>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</si>
  <si>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</si>
  <si>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</si>
  <si>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</si>
  <si>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</si>
  <si>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</si>
  <si>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</si>
  <si>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</si>
  <si>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</si>
  <si>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</si>
  <si>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</si>
  <si>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</si>
  <si>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</si>
  <si>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</si>
  <si>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</si>
  <si>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</si>
  <si>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</si>
  <si>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</si>
  <si>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</si>
  <si>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</si>
  <si>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</si>
  <si>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</si>
  <si>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</si>
  <si>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</si>
  <si>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</si>
  <si>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</si>
  <si>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</si>
  <si>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</si>
  <si>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</si>
  <si>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</si>
  <si>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</si>
  <si>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</si>
  <si>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</si>
  <si>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</si>
  <si>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</si>
  <si>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</si>
  <si>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</si>
  <si>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</si>
  <si>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</si>
  <si>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</si>
  <si>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</si>
  <si>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</si>
  <si>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</si>
  <si>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</si>
  <si>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</si>
  <si>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</si>
  <si>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</si>
  <si>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</si>
  <si>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</si>
  <si>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</si>
  <si>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</si>
  <si>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</si>
  <si>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</si>
  <si>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</si>
  <si>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</si>
  <si>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</si>
  <si>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</si>
  <si>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</si>
  <si>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</si>
  <si>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</si>
  <si>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</si>
  <si>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</si>
  <si>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</si>
  <si>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</si>
  <si>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</si>
  <si>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</si>
  <si>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</si>
  <si>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</si>
  <si>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</si>
  <si>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</si>
  <si>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</si>
  <si>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</si>
  <si>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</si>
  <si>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</si>
  <si>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</si>
  <si>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</si>
  <si>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</si>
  <si>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</si>
  <si>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</si>
  <si>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</si>
  <si>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</si>
  <si>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</si>
  <si>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</si>
  <si>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</si>
  <si>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</si>
  <si>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</si>
  <si>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</si>
  <si>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</si>
  <si>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</si>
  <si>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</si>
  <si>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</si>
  <si>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</si>
  <si>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</si>
  <si>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</si>
  <si>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</si>
  <si>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</si>
  <si>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</si>
  <si>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</si>
  <si>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</si>
  <si>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</si>
  <si>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</si>
  <si>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</si>
  <si>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</si>
  <si>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</si>
  <si>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</si>
  <si>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</si>
  <si>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</si>
  <si>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</si>
  <si>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</si>
  <si>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</si>
  <si>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</si>
  <si>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</si>
  <si>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</si>
  <si>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</si>
  <si>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</si>
  <si>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</si>
  <si>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</si>
  <si>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</si>
  <si>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</si>
  <si>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</si>
  <si>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</si>
  <si>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</si>
  <si>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</si>
  <si>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</si>
  <si>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</si>
  <si>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</si>
  <si>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</si>
  <si>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</si>
  <si>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</si>
  <si>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</si>
  <si>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</si>
  <si>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</si>
  <si>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</si>
  <si>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</si>
  <si>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</si>
  <si>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</si>
  <si>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</si>
  <si>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</si>
  <si>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</si>
  <si>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</si>
  <si>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</si>
  <si>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</si>
  <si>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</si>
  <si>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</si>
  <si>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</si>
  <si>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</si>
  <si>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</si>
  <si>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</si>
  <si>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</si>
  <si>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</si>
  <si>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</si>
  <si>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</si>
  <si>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</si>
  <si>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</si>
  <si>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</si>
  <si>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</si>
  <si>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</si>
  <si>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</si>
  <si>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</si>
  <si>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</si>
  <si>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</si>
  <si>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</si>
  <si>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</si>
  <si>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</si>
  <si>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</si>
  <si>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</si>
  <si>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</si>
  <si>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</si>
  <si>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</si>
  <si>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</si>
  <si>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</si>
  <si>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</si>
  <si>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</si>
  <si>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</si>
  <si>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</si>
  <si>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</si>
  <si>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</si>
  <si>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</si>
  <si>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</si>
  <si>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</si>
  <si>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</si>
  <si>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</si>
  <si>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</si>
  <si>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</si>
  <si>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</si>
  <si>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</si>
  <si>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</si>
  <si>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</si>
  <si>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</si>
  <si>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</si>
  <si>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</si>
  <si>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</si>
  <si>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</si>
  <si>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</si>
  <si>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</si>
  <si>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</si>
  <si>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</si>
  <si>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</si>
  <si>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</si>
  <si>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</si>
  <si>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</si>
  <si>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</si>
  <si>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</si>
  <si>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</si>
  <si>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</si>
  <si>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</si>
  <si>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</si>
  <si>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</si>
  <si>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</si>
  <si>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</si>
  <si>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</si>
  <si>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</si>
  <si>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</si>
  <si>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</si>
  <si>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</si>
  <si>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</si>
  <si>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</si>
  <si>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</si>
  <si>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</si>
  <si>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</si>
  <si>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</si>
  <si>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</si>
  <si>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</si>
  <si>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</si>
  <si>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</si>
  <si>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</si>
  <si>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</si>
  <si>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</si>
  <si>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</si>
  <si>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</si>
  <si>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</si>
  <si>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</si>
  <si>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</si>
  <si>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</si>
  <si>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</si>
  <si>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</si>
  <si>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</si>
  <si>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</si>
  <si>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</si>
  <si>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</si>
  <si>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</si>
  <si>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</si>
  <si>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</si>
  <si>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</si>
  <si>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</si>
  <si>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</si>
  <si>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</si>
  <si>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</si>
  <si>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</si>
  <si>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</si>
  <si>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</si>
  <si>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</si>
  <si>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</si>
  <si>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</si>
  <si>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</si>
  <si>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</si>
  <si>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</si>
  <si>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</si>
  <si>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</si>
  <si>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</si>
  <si>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</si>
  <si>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</si>
  <si>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</si>
  <si>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</si>
  <si>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</si>
  <si>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</si>
  <si>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</si>
  <si>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</si>
  <si>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</si>
  <si>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</si>
  <si>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</si>
  <si>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</si>
  <si>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</si>
  <si>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</si>
  <si>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</si>
  <si>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</si>
  <si>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</si>
  <si>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</si>
  <si>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</si>
  <si>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</si>
  <si>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</si>
  <si>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</si>
  <si>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</si>
  <si>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</si>
  <si>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</si>
  <si>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</si>
  <si>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</si>
  <si>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</si>
  <si>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</si>
  <si>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</si>
  <si>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</si>
  <si>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</si>
  <si>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</si>
  <si>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</si>
  <si>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</si>
  <si>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</si>
  <si>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</si>
  <si>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</si>
  <si>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</si>
  <si>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</si>
  <si>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</si>
  <si>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</si>
  <si>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</si>
  <si>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</si>
  <si>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</si>
  <si>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</si>
  <si>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</si>
  <si>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</si>
  <si>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</si>
  <si>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</si>
  <si>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</si>
  <si>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</si>
  <si>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</si>
  <si>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</si>
  <si>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</si>
  <si>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</si>
  <si>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</si>
  <si>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</si>
  <si>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</si>
  <si>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</si>
  <si>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</si>
  <si>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</si>
  <si>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</si>
  <si>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</si>
  <si>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</si>
  <si>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</si>
  <si>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</si>
  <si>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</si>
  <si>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</si>
  <si>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</si>
  <si>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</si>
  <si>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</si>
  <si>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</si>
  <si>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</si>
  <si>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</si>
  <si>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</si>
  <si>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</si>
  <si>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</si>
  <si>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</si>
  <si>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</si>
  <si>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</si>
  <si>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</si>
  <si>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</si>
  <si>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</si>
  <si>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</si>
  <si>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</si>
  <si>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</si>
  <si>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</si>
  <si>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</si>
  <si>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</si>
  <si>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</si>
  <si>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</si>
  <si>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</si>
  <si>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</si>
  <si>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</si>
  <si>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</si>
  <si>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</si>
  <si>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</si>
  <si>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</si>
  <si>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</si>
  <si>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</si>
  <si>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</si>
  <si>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</si>
  <si>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</si>
  <si>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</si>
  <si>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</si>
  <si>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</si>
  <si>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</si>
  <si>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</si>
  <si>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</si>
  <si>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</si>
  <si>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</si>
  <si>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</si>
  <si>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</si>
  <si>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</si>
  <si>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</si>
  <si>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</si>
  <si>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</si>
  <si>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</si>
  <si>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</si>
  <si>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</si>
  <si>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</si>
  <si>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</si>
  <si>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</si>
  <si>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</si>
  <si>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</si>
  <si>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</si>
  <si>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</si>
  <si>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</si>
  <si>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</si>
  <si>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</si>
  <si>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</si>
  <si>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</si>
  <si>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</si>
  <si>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</si>
  <si>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</si>
  <si>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</si>
  <si>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</si>
  <si>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</si>
  <si>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</si>
  <si>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</si>
  <si>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</si>
  <si>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</si>
  <si>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</si>
  <si>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</si>
  <si>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</si>
  <si>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</si>
  <si>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</si>
  <si>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</si>
  <si>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</si>
  <si>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</si>
  <si>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</si>
  <si>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</si>
  <si>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</si>
  <si>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</si>
  <si>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</si>
  <si>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</si>
  <si>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</si>
  <si>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</si>
  <si>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</si>
  <si>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</si>
  <si>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</si>
  <si>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</si>
  <si>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</si>
  <si>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</si>
  <si>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</si>
  <si>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</si>
  <si>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</si>
  <si>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</si>
  <si>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</si>
  <si>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</si>
  <si>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</si>
  <si>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</si>
  <si>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</si>
  <si>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</si>
  <si>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</si>
  <si>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</si>
  <si>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</si>
  <si>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</si>
  <si>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</si>
  <si>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</si>
  <si>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</si>
  <si>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</si>
  <si>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</si>
  <si>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</si>
  <si>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</si>
  <si>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</si>
  <si>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</si>
  <si>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</si>
  <si>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</si>
  <si>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</si>
  <si>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</si>
  <si>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</si>
  <si>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</si>
  <si>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</si>
  <si>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</si>
  <si>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</si>
  <si>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</si>
  <si>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</si>
  <si>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</si>
  <si>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</si>
  <si>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</si>
  <si>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</si>
  <si>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</si>
  <si>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</si>
  <si>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</si>
  <si>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</si>
  <si>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</si>
  <si>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</si>
  <si>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</si>
  <si>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</si>
  <si>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</si>
  <si>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</si>
  <si>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</si>
  <si>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</si>
  <si>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</si>
  <si>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</si>
  <si>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</si>
  <si>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</si>
  <si>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</si>
  <si>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</si>
  <si>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</si>
  <si>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</si>
  <si>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</si>
  <si>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</si>
  <si>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</si>
  <si>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</si>
  <si>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</si>
  <si>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</si>
  <si>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</si>
  <si>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</si>
  <si>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</si>
  <si>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</si>
  <si>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</si>
  <si>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</si>
  <si>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</si>
  <si>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</si>
  <si>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</si>
  <si>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</si>
  <si>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</si>
  <si>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</si>
  <si>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</si>
  <si>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</si>
  <si>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</si>
  <si>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</si>
  <si>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</si>
  <si>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</si>
  <si>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</si>
  <si>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</si>
  <si>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</si>
  <si>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</si>
  <si>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</si>
  <si>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</si>
  <si>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</si>
  <si>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</si>
  <si>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</si>
  <si>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</si>
  <si>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</si>
  <si>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</si>
  <si>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</si>
  <si>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</si>
  <si>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</si>
  <si>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</si>
  <si>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</si>
  <si>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</si>
  <si>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</si>
  <si>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</si>
  <si>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</si>
  <si>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</si>
  <si>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</si>
  <si>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</si>
  <si>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</si>
  <si>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</si>
  <si>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</si>
  <si>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</si>
  <si>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</si>
  <si>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</si>
  <si>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</si>
  <si>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</si>
  <si>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</si>
  <si>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</si>
  <si>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</si>
  <si>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</si>
  <si>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</si>
  <si>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</si>
  <si>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</si>
  <si>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</si>
  <si>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</si>
  <si>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</si>
  <si>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</si>
  <si>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</si>
  <si>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</si>
  <si>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</si>
  <si>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</si>
  <si>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</si>
  <si>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</si>
  <si>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</si>
  <si>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</si>
  <si>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</si>
  <si>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</si>
  <si>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</si>
  <si>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</si>
  <si>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</si>
  <si>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</si>
  <si>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</si>
  <si>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</si>
  <si>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</si>
  <si>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</si>
  <si>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</si>
  <si>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</si>
  <si>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</si>
  <si>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</si>
  <si>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</si>
  <si>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</si>
  <si>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</si>
  <si>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</si>
  <si>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</si>
  <si>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</si>
  <si>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</si>
  <si>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</si>
  <si>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</si>
  <si>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</si>
  <si>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</si>
  <si>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</si>
  <si>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</si>
  <si>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</si>
  <si>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</si>
  <si>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</si>
  <si>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</si>
  <si>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</si>
  <si>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</si>
  <si>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</si>
  <si>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</si>
  <si>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</si>
  <si>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</si>
  <si>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</si>
  <si>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</si>
  <si>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</si>
  <si>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</si>
  <si>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</si>
  <si>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</si>
  <si>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</si>
  <si>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</si>
  <si>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</si>
  <si>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</si>
  <si>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</si>
  <si>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</si>
  <si>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</si>
  <si>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</si>
  <si>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</si>
  <si>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</si>
  <si>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</si>
  <si>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</si>
  <si>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</si>
  <si>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</si>
  <si>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</si>
  <si>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</si>
  <si>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</si>
  <si>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</si>
  <si>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</si>
  <si>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</si>
  <si>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</si>
  <si>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</si>
  <si>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</si>
  <si>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</si>
  <si>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</si>
  <si>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</si>
  <si>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</si>
  <si>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</si>
  <si>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</si>
  <si>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</si>
  <si>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</si>
  <si>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</si>
  <si>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</si>
  <si>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</si>
  <si>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</si>
  <si>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</si>
  <si>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</si>
  <si>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</si>
  <si>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</si>
  <si>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</si>
  <si>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</si>
  <si>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</si>
  <si>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</si>
  <si>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</si>
  <si>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</si>
  <si>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</si>
  <si>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</si>
  <si>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</si>
  <si>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</si>
  <si>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</si>
  <si>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</si>
  <si>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</si>
  <si>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</si>
  <si>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</si>
  <si>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</si>
  <si>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</si>
  <si>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</si>
  <si>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</si>
  <si>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</si>
  <si>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</si>
  <si>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</si>
  <si>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</si>
  <si>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</si>
  <si>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</si>
  <si>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</si>
  <si>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</si>
  <si>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</si>
  <si>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</si>
  <si>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</si>
  <si>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</si>
  <si>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</si>
  <si>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</si>
  <si>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</si>
  <si>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</si>
  <si>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</si>
  <si>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</si>
  <si>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</si>
  <si>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</si>
  <si>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</si>
  <si>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</si>
  <si>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</si>
  <si>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</si>
  <si>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</si>
  <si>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</si>
  <si>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</si>
  <si>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</si>
  <si>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</si>
  <si>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</si>
  <si>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</si>
  <si>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</si>
  <si>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</si>
  <si>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</si>
  <si>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</si>
  <si>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</si>
  <si>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</si>
  <si>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</si>
  <si>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</si>
  <si>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</si>
  <si>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</si>
  <si>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</si>
  <si>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</si>
  <si>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</si>
  <si>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</si>
  <si>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</si>
  <si>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</si>
  <si>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</si>
  <si>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</si>
  <si>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</si>
  <si>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</si>
  <si>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</si>
  <si>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</si>
  <si>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</si>
  <si>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</si>
  <si>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</si>
  <si>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</si>
  <si>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</si>
  <si>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</si>
  <si>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</si>
  <si>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</si>
  <si>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</si>
  <si>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</si>
  <si>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</si>
  <si>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</si>
  <si>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</si>
  <si>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</si>
  <si>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</si>
  <si>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</si>
  <si>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</si>
  <si>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</si>
  <si>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</si>
  <si>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</si>
  <si>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</si>
  <si>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</si>
  <si>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</si>
  <si>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</si>
  <si>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</si>
  <si>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</si>
  <si>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</si>
  <si>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</si>
  <si>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</si>
  <si>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</si>
  <si>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</si>
  <si>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</si>
  <si>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</si>
  <si>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</si>
  <si>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</si>
  <si>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</si>
  <si>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</si>
  <si>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</si>
  <si>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</si>
  <si>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</si>
  <si>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</si>
  <si>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</si>
  <si>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</si>
  <si>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</si>
  <si>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</si>
  <si>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</si>
  <si>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</si>
  <si>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</si>
  <si>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</si>
  <si>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</si>
  <si>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</si>
  <si>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</si>
  <si>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</si>
  <si>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</si>
  <si>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</si>
  <si>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</si>
  <si>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</si>
  <si>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</si>
  <si>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</si>
  <si>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</si>
  <si>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</si>
  <si>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</si>
  <si>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</si>
  <si>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</si>
  <si>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</si>
  <si>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</si>
  <si>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</si>
  <si>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</si>
  <si>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</si>
  <si>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</si>
  <si>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</si>
  <si>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</si>
  <si>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</si>
  <si>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</si>
  <si>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</si>
  <si>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</si>
  <si>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</si>
  <si>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</si>
  <si>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</si>
  <si>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</si>
  <si>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</si>
  <si>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</si>
  <si>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</si>
  <si>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</si>
  <si>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</si>
  <si>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</si>
  <si>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</si>
  <si>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</si>
  <si>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</si>
  <si>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</si>
  <si>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</si>
  <si>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</si>
  <si>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</si>
  <si>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</si>
  <si>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</si>
  <si>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</si>
  <si>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</si>
  <si>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</si>
  <si>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</si>
  <si>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</si>
  <si>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</si>
  <si>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</si>
  <si>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</si>
  <si>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</si>
  <si>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</si>
  <si>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</si>
  <si>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</si>
  <si>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</si>
  <si>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</si>
  <si>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</si>
  <si>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</si>
  <si>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</si>
  <si>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</si>
  <si>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</si>
  <si>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</si>
  <si>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</si>
  <si>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</si>
  <si>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</si>
  <si>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</si>
  <si>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</si>
  <si>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</si>
  <si>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</si>
  <si>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</si>
  <si>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</si>
  <si>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</si>
  <si>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</si>
  <si>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</si>
  <si>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</si>
  <si>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</si>
  <si>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</si>
  <si>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</si>
  <si>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</si>
  <si>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</si>
  <si>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</si>
  <si>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</si>
  <si>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</si>
  <si>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</si>
  <si>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</si>
  <si>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</si>
  <si>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</si>
  <si>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</si>
  <si>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</si>
  <si>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</si>
  <si>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</si>
  <si>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</si>
  <si>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</si>
  <si>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</si>
  <si>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</si>
  <si>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</si>
  <si>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</si>
  <si>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</si>
  <si>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</si>
  <si>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</si>
  <si>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</si>
  <si>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</si>
  <si>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</si>
  <si>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</si>
  <si>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</si>
  <si>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</si>
  <si>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</si>
  <si>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</si>
  <si>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</si>
  <si>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</si>
  <si>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</si>
  <si>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</si>
  <si>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</si>
  <si>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</si>
  <si>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</si>
  <si>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</si>
  <si>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</si>
  <si>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</si>
  <si>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</si>
  <si>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</si>
  <si>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</si>
  <si>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</si>
  <si>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</si>
  <si>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</si>
  <si>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</si>
  <si>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</si>
  <si>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</si>
  <si>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</si>
  <si>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</si>
  <si>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</si>
  <si>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</si>
  <si>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</si>
  <si>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</si>
  <si>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</si>
  <si>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</si>
  <si>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</si>
  <si>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</si>
  <si>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</si>
  <si>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</si>
  <si>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</si>
  <si>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</si>
  <si>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</si>
  <si>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</si>
  <si>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</si>
  <si>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</si>
  <si>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</si>
  <si>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</si>
  <si>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</si>
  <si>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</si>
  <si>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</si>
  <si>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</si>
  <si>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</si>
  <si>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</si>
  <si>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</si>
  <si>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</si>
  <si>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</si>
  <si>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</si>
  <si>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</si>
  <si>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</si>
  <si>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</si>
  <si>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</si>
  <si>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</si>
  <si>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</si>
  <si>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</si>
  <si>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</si>
  <si>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</si>
  <si>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</si>
  <si>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</si>
  <si>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</si>
  <si>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</si>
  <si>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</si>
  <si>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</si>
  <si>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</si>
  <si>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</si>
  <si>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</si>
  <si>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</si>
  <si>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</si>
  <si>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</si>
  <si>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</si>
  <si>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</si>
  <si>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</si>
  <si>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</si>
  <si>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</si>
  <si>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</si>
  <si>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</si>
  <si>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</si>
  <si>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</si>
  <si>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</si>
  <si>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</si>
  <si>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</si>
  <si>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</si>
  <si>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</si>
  <si>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</si>
  <si>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</si>
  <si>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</si>
  <si>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</si>
  <si>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</si>
  <si>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</si>
  <si>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</si>
  <si>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</si>
  <si>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</si>
  <si>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</si>
  <si>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</si>
  <si>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</si>
  <si>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</si>
  <si>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</si>
  <si>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</si>
  <si>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</si>
  <si>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</si>
  <si>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</si>
  <si>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</si>
  <si>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</si>
  <si>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</si>
  <si>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</si>
  <si>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</si>
  <si>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</si>
  <si>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</si>
  <si>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</si>
  <si>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</si>
  <si>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</si>
  <si>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</si>
  <si>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</si>
  <si>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</si>
  <si>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</si>
  <si>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</si>
  <si>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</si>
  <si>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</si>
  <si>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</si>
  <si>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</si>
  <si>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</si>
  <si>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</si>
  <si>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</si>
  <si>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</si>
  <si>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</si>
  <si>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</si>
  <si>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</si>
  <si>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</si>
  <si>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</si>
  <si>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</si>
  <si>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</si>
  <si>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</si>
  <si>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</si>
  <si>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</si>
  <si>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</si>
  <si>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</si>
  <si>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</si>
  <si>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</si>
  <si>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</si>
  <si>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</si>
  <si>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</si>
  <si>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</si>
  <si>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</si>
  <si>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</si>
  <si>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</si>
  <si>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</si>
  <si>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</si>
  <si>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</si>
  <si>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</si>
  <si>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</si>
  <si>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</si>
  <si>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</si>
  <si>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</si>
  <si>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</si>
  <si>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</si>
  <si>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</si>
  <si>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</si>
  <si>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</si>
  <si>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</si>
  <si>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</si>
  <si>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</si>
  <si>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</si>
  <si>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</si>
  <si>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</si>
  <si>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</si>
  <si>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</si>
  <si>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</si>
  <si>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</si>
  <si>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</si>
  <si>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</si>
  <si>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</si>
  <si>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</si>
  <si>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</si>
  <si>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</si>
  <si>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</si>
  <si>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</si>
  <si>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</si>
  <si>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</si>
  <si>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</si>
  <si>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</si>
  <si>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</si>
  <si>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</si>
  <si>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</si>
  <si>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</si>
  <si>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</si>
  <si>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</si>
  <si>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</si>
  <si>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</si>
  <si>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</si>
  <si>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</si>
  <si>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</si>
  <si>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</si>
  <si>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</si>
  <si>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</si>
  <si>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</si>
  <si>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</si>
  <si>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</si>
  <si>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</si>
  <si>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</si>
  <si>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</si>
  <si>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</si>
  <si>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</si>
  <si>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</si>
  <si>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</si>
  <si>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</si>
  <si>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</si>
  <si>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</si>
  <si>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</si>
  <si>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</si>
  <si>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</si>
  <si>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</si>
  <si>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</si>
  <si>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</si>
  <si>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</si>
  <si>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</si>
  <si>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</si>
  <si>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</si>
  <si>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</si>
  <si>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</si>
  <si>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</si>
  <si>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</si>
  <si>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</si>
  <si>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</si>
  <si>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</si>
  <si>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</si>
  <si>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</si>
  <si>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</si>
  <si>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</si>
  <si>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</si>
  <si>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</si>
  <si>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</si>
  <si>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</si>
  <si>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</si>
  <si>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</si>
  <si>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</si>
  <si>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</si>
  <si>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</si>
  <si>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</si>
  <si>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</si>
  <si>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</si>
  <si>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</si>
  <si>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</si>
  <si>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</si>
  <si>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</si>
  <si>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</si>
  <si>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</si>
  <si>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</si>
  <si>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</si>
  <si>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</si>
  <si>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</si>
  <si>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</si>
  <si>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</si>
  <si>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</si>
  <si>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</si>
  <si>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</si>
  <si>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</si>
  <si>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</si>
  <si>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</si>
  <si>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</si>
  <si>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</si>
  <si>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Actuele Afspraken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</si>
  <si>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</si>
  <si>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</si>
  <si>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</si>
  <si>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</si>
  <si>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</si>
  <si>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</si>
  <si>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</si>
  <si>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</si>
  <si>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</si>
  <si>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</si>
  <si>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</si>
  <si>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</si>
  <si>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</si>
  <si>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</si>
  <si>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</si>
  <si>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</si>
  <si>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</si>
  <si>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</si>
  <si>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</si>
  <si>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</si>
  <si>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</si>
  <si>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</si>
  <si>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</si>
  <si>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</si>
  <si>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</si>
  <si>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</si>
  <si>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</si>
  <si>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</si>
  <si>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</si>
  <si>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</si>
  <si>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</si>
  <si>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</si>
  <si>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</si>
  <si>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</si>
  <si>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>0239080</t>
  </si>
  <si>
    <t>Boer</t>
  </si>
  <si>
    <t>Victor</t>
  </si>
  <si>
    <t>N02BE01</t>
  </si>
  <si>
    <t>PARACETAMOL 10MG/ML INFVLST</t>
  </si>
  <si>
    <t>1 x / dag ||2 x / dag ||3 x / dag ||4 x / dag ||5 x / dag ||6 x / dag</t>
  </si>
  <si>
    <t>paracetamol</t>
  </si>
  <si>
    <t>pijn, acuut/post-operatief (kortdurend gebruik maximaal 2-3 dagen)</t>
  </si>
  <si>
    <t>mg/ml</t>
  </si>
  <si>
    <t>iv</t>
  </si>
  <si>
    <t>infusievloeistof</t>
  </si>
  <si>
    <t>man</t>
  </si>
  <si>
    <t>Lab opmerking</t>
  </si>
  <si>
    <t>Ped Lijnen</t>
  </si>
  <si>
    <t>Opmerking continue iv medicatie</t>
  </si>
  <si>
    <t xml:space="preserve"> 24-1-2018</t>
  </si>
  <si>
    <t>0.22.13-beta</t>
  </si>
  <si>
    <t>Pediatrie voeding poeder verwees voor tekst naar verkeerde tabel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</si>
</sst>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49" fillId="31" borderId="0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12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1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4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2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2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3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3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93"/>
              <a:ext cx="1362075" cy="695325"/>
              <a:chOff x="266700" y="4287175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175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65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1" customWidth="1"/>
    <col min="6" max="16384" width="9.140625" style="287"/>
  </cols>
  <sheetData>
    <row r="7" spans="4:18" s="761" customFormat="1" x14ac:dyDescent="0.2">
      <c r="E7" s="766"/>
    </row>
    <row r="8" spans="4:18" s="761" customFormat="1" x14ac:dyDescent="0.2">
      <c r="D8" s="762"/>
      <c r="E8" s="767"/>
      <c r="F8" s="762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</row>
    <row r="9" spans="4:18" s="761" customFormat="1" ht="59.25" x14ac:dyDescent="0.75">
      <c r="D9" s="762"/>
      <c r="E9" s="768" t="s">
        <v>4477</v>
      </c>
      <c r="F9" s="762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</row>
    <row r="10" spans="4:18" s="761" customFormat="1" ht="19.5" customHeight="1" x14ac:dyDescent="0.75">
      <c r="D10" s="762"/>
      <c r="E10" s="768"/>
      <c r="F10" s="762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</row>
    <row r="11" spans="4:18" s="761" customFormat="1" ht="59.25" x14ac:dyDescent="0.75">
      <c r="D11" s="762"/>
      <c r="E11" s="768" t="s">
        <v>4476</v>
      </c>
      <c r="F11" s="762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</row>
    <row r="12" spans="4:18" s="761" customFormat="1" ht="59.25" x14ac:dyDescent="0.75">
      <c r="D12" s="762"/>
      <c r="E12" s="768"/>
      <c r="F12" s="762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</row>
    <row r="13" spans="4:18" s="761" customFormat="1" ht="33" x14ac:dyDescent="0.45">
      <c r="D13" s="762"/>
      <c r="E13" s="769" t="s">
        <v>3718</v>
      </c>
      <c r="F13" s="762"/>
      <c r="G13" s="763" t="str">
        <f>$G$20</f>
        <v>0.22.13-beta</v>
      </c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</row>
    <row r="14" spans="4:18" s="761" customFormat="1" x14ac:dyDescent="0.2">
      <c r="D14" s="762"/>
      <c r="E14" s="767"/>
      <c r="F14" s="762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</row>
    <row r="15" spans="4:18" s="761" customFormat="1" x14ac:dyDescent="0.2">
      <c r="D15" s="762"/>
      <c r="E15" s="767"/>
      <c r="F15" s="762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</row>
    <row r="18" spans="5:10" x14ac:dyDescent="0.2">
      <c r="E18" s="770" t="s">
        <v>352</v>
      </c>
      <c r="G18" s="383" t="s">
        <v>3718</v>
      </c>
      <c r="J18" s="383" t="s">
        <v>6990</v>
      </c>
    </row>
    <row r="20" spans="5:10" x14ac:dyDescent="0.2">
      <c r="E20" s="764" t="s">
        <v>7583</v>
      </c>
      <c r="G20" s="288" t="s">
        <v>7584</v>
      </c>
      <c r="J20" s="288" t="s">
        <v>7585</v>
      </c>
    </row>
    <row r="21" spans="5:10" x14ac:dyDescent="0.2">
      <c r="E21" s="764" t="s">
        <v>7567</v>
      </c>
      <c r="G21" s="288" t="s">
        <v>7565</v>
      </c>
      <c r="J21" s="288" t="s">
        <v>7566</v>
      </c>
    </row>
    <row r="22" spans="5:10" x14ac:dyDescent="0.2">
      <c r="E22" s="764" t="s">
        <v>7567</v>
      </c>
      <c r="G22" s="288" t="s">
        <v>7563</v>
      </c>
      <c r="J22" s="288" t="s">
        <v>7564</v>
      </c>
    </row>
    <row r="23" spans="5:10" x14ac:dyDescent="0.2">
      <c r="E23" s="764" t="s">
        <v>7544</v>
      </c>
      <c r="G23" s="288" t="s">
        <v>7561</v>
      </c>
      <c r="J23" s="288" t="s">
        <v>7562</v>
      </c>
    </row>
    <row r="24" spans="5:10" x14ac:dyDescent="0.2">
      <c r="E24" s="764" t="s">
        <v>7544</v>
      </c>
      <c r="G24" s="288" t="s">
        <v>7559</v>
      </c>
      <c r="J24" s="288" t="s">
        <v>7558</v>
      </c>
    </row>
    <row r="25" spans="5:10" x14ac:dyDescent="0.2">
      <c r="E25" s="764" t="s">
        <v>7544</v>
      </c>
      <c r="G25" s="288" t="s">
        <v>7557</v>
      </c>
      <c r="J25" s="288" t="s">
        <v>7560</v>
      </c>
    </row>
    <row r="26" spans="5:10" x14ac:dyDescent="0.2">
      <c r="E26" s="764" t="s">
        <v>7544</v>
      </c>
      <c r="G26" s="288" t="s">
        <v>7555</v>
      </c>
      <c r="J26" s="288" t="s">
        <v>7556</v>
      </c>
    </row>
    <row r="27" spans="5:10" x14ac:dyDescent="0.2">
      <c r="E27" s="764" t="s">
        <v>7544</v>
      </c>
      <c r="G27" s="288" t="s">
        <v>7553</v>
      </c>
      <c r="J27" s="288" t="s">
        <v>7554</v>
      </c>
    </row>
    <row r="28" spans="5:10" x14ac:dyDescent="0.2">
      <c r="E28" s="764" t="s">
        <v>7544</v>
      </c>
      <c r="G28" s="288" t="s">
        <v>7551</v>
      </c>
      <c r="J28" s="288" t="s">
        <v>7552</v>
      </c>
    </row>
    <row r="29" spans="5:10" x14ac:dyDescent="0.2">
      <c r="E29" s="764" t="s">
        <v>7544</v>
      </c>
      <c r="G29" s="288" t="s">
        <v>7549</v>
      </c>
      <c r="J29" s="288" t="s">
        <v>7550</v>
      </c>
    </row>
    <row r="30" spans="5:10" x14ac:dyDescent="0.2">
      <c r="E30" s="764" t="s">
        <v>7544</v>
      </c>
      <c r="G30" s="288" t="s">
        <v>7547</v>
      </c>
      <c r="J30" s="288" t="s">
        <v>7548</v>
      </c>
    </row>
    <row r="31" spans="5:10" x14ac:dyDescent="0.2">
      <c r="E31" s="764" t="s">
        <v>7544</v>
      </c>
      <c r="G31" s="288" t="s">
        <v>7545</v>
      </c>
      <c r="J31" s="288" t="s">
        <v>7546</v>
      </c>
    </row>
    <row r="32" spans="5:10" x14ac:dyDescent="0.2">
      <c r="E32" s="764" t="s">
        <v>7544</v>
      </c>
      <c r="G32" s="288" t="s">
        <v>7542</v>
      </c>
      <c r="J32" s="288" t="s">
        <v>7543</v>
      </c>
    </row>
    <row r="33" spans="5:10" x14ac:dyDescent="0.2">
      <c r="E33" s="764" t="s">
        <v>7536</v>
      </c>
      <c r="G33" s="288" t="s">
        <v>7539</v>
      </c>
      <c r="J33" s="288" t="s">
        <v>7540</v>
      </c>
    </row>
    <row r="34" spans="5:10" x14ac:dyDescent="0.2">
      <c r="E34" s="764" t="s">
        <v>7536</v>
      </c>
      <c r="G34" s="288" t="s">
        <v>7538</v>
      </c>
      <c r="J34" s="288" t="s">
        <v>7541</v>
      </c>
    </row>
    <row r="35" spans="5:10" x14ac:dyDescent="0.2">
      <c r="E35" s="764" t="s">
        <v>7536</v>
      </c>
      <c r="G35" s="288" t="s">
        <v>7534</v>
      </c>
      <c r="J35" s="288" t="s">
        <v>7535</v>
      </c>
    </row>
    <row r="36" spans="5:10" x14ac:dyDescent="0.2">
      <c r="E36" s="764" t="s">
        <v>7521</v>
      </c>
      <c r="G36" s="288" t="s">
        <v>7524</v>
      </c>
      <c r="J36" s="288" t="s">
        <v>7525</v>
      </c>
    </row>
    <row r="37" spans="5:10" x14ac:dyDescent="0.2">
      <c r="E37" s="764" t="s">
        <v>7521</v>
      </c>
      <c r="G37" s="288" t="s">
        <v>7522</v>
      </c>
      <c r="J37" s="288" t="s">
        <v>7523</v>
      </c>
    </row>
    <row r="38" spans="5:10" x14ac:dyDescent="0.2">
      <c r="E38" s="764" t="s">
        <v>7509</v>
      </c>
      <c r="G38" s="288" t="s">
        <v>7519</v>
      </c>
      <c r="J38" s="288" t="s">
        <v>7520</v>
      </c>
    </row>
    <row r="39" spans="5:10" x14ac:dyDescent="0.2">
      <c r="E39" s="764" t="s">
        <v>7509</v>
      </c>
      <c r="G39" s="288" t="s">
        <v>7518</v>
      </c>
      <c r="J39" s="288" t="s">
        <v>7528</v>
      </c>
    </row>
    <row r="40" spans="5:10" x14ac:dyDescent="0.2">
      <c r="E40" s="764" t="s">
        <v>7509</v>
      </c>
      <c r="G40" s="288" t="s">
        <v>7515</v>
      </c>
      <c r="J40" s="288" t="s">
        <v>7516</v>
      </c>
    </row>
    <row r="41" spans="5:10" x14ac:dyDescent="0.2">
      <c r="E41" s="764" t="s">
        <v>7509</v>
      </c>
      <c r="G41" s="288" t="s">
        <v>7514</v>
      </c>
      <c r="J41" s="288" t="s">
        <v>7513</v>
      </c>
    </row>
    <row r="42" spans="5:10" x14ac:dyDescent="0.2">
      <c r="E42" s="764" t="s">
        <v>7509</v>
      </c>
      <c r="G42" s="288" t="s">
        <v>7510</v>
      </c>
      <c r="J42" s="288" t="s">
        <v>7511</v>
      </c>
    </row>
    <row r="43" spans="5:10" x14ac:dyDescent="0.2">
      <c r="E43" s="764" t="s">
        <v>7508</v>
      </c>
      <c r="G43" s="288" t="s">
        <v>7506</v>
      </c>
      <c r="J43" s="288" t="s">
        <v>7507</v>
      </c>
    </row>
    <row r="44" spans="5:10" x14ac:dyDescent="0.2">
      <c r="E44" s="764" t="s">
        <v>7497</v>
      </c>
      <c r="G44" s="288" t="s">
        <v>7504</v>
      </c>
      <c r="J44" s="288" t="s">
        <v>7505</v>
      </c>
    </row>
    <row r="45" spans="5:10" x14ac:dyDescent="0.2">
      <c r="E45" s="764" t="s">
        <v>7497</v>
      </c>
      <c r="G45" s="288" t="s">
        <v>7501</v>
      </c>
      <c r="J45" s="288" t="s">
        <v>7502</v>
      </c>
    </row>
    <row r="46" spans="5:10" x14ac:dyDescent="0.2">
      <c r="E46" s="764" t="s">
        <v>7497</v>
      </c>
      <c r="G46" s="288" t="s">
        <v>7498</v>
      </c>
      <c r="J46" s="288" t="s">
        <v>7499</v>
      </c>
    </row>
    <row r="47" spans="5:10" x14ac:dyDescent="0.2">
      <c r="E47" s="764" t="s">
        <v>7497</v>
      </c>
      <c r="G47" s="288" t="s">
        <v>7496</v>
      </c>
      <c r="J47" s="288" t="s">
        <v>7495</v>
      </c>
    </row>
    <row r="48" spans="5:10" x14ac:dyDescent="0.2">
      <c r="E48" s="764" t="s">
        <v>7497</v>
      </c>
      <c r="G48" s="288" t="s">
        <v>7491</v>
      </c>
      <c r="J48" s="288" t="s">
        <v>7527</v>
      </c>
    </row>
    <row r="49" spans="5:10" x14ac:dyDescent="0.2">
      <c r="E49" s="764" t="s">
        <v>7476</v>
      </c>
      <c r="G49" s="288" t="s">
        <v>7489</v>
      </c>
      <c r="J49" s="288" t="s">
        <v>7490</v>
      </c>
    </row>
    <row r="50" spans="5:10" x14ac:dyDescent="0.2">
      <c r="E50" s="764" t="s">
        <v>7476</v>
      </c>
      <c r="G50" s="288" t="s">
        <v>7486</v>
      </c>
      <c r="J50" s="288" t="s">
        <v>7487</v>
      </c>
    </row>
    <row r="51" spans="5:10" x14ac:dyDescent="0.2">
      <c r="E51" s="764" t="s">
        <v>7476</v>
      </c>
      <c r="G51" s="288" t="s">
        <v>7484</v>
      </c>
      <c r="J51" s="288" t="s">
        <v>7485</v>
      </c>
    </row>
    <row r="52" spans="5:10" x14ac:dyDescent="0.2">
      <c r="E52" s="764" t="s">
        <v>7476</v>
      </c>
      <c r="G52" s="288" t="s">
        <v>7479</v>
      </c>
      <c r="J52" s="288" t="s">
        <v>7480</v>
      </c>
    </row>
    <row r="53" spans="5:10" x14ac:dyDescent="0.2">
      <c r="E53" s="764" t="s">
        <v>7476</v>
      </c>
      <c r="G53" s="288" t="s">
        <v>7477</v>
      </c>
      <c r="J53" s="288" t="s">
        <v>7488</v>
      </c>
    </row>
    <row r="54" spans="5:10" x14ac:dyDescent="0.2">
      <c r="E54" s="764" t="s">
        <v>7471</v>
      </c>
      <c r="G54" s="288" t="s">
        <v>7474</v>
      </c>
      <c r="J54" s="288" t="s">
        <v>7475</v>
      </c>
    </row>
    <row r="55" spans="5:10" x14ac:dyDescent="0.2">
      <c r="E55" s="764" t="s">
        <v>7471</v>
      </c>
      <c r="G55" s="288" t="s">
        <v>7472</v>
      </c>
      <c r="J55" s="288" t="s">
        <v>7473</v>
      </c>
    </row>
    <row r="56" spans="5:10" x14ac:dyDescent="0.2">
      <c r="E56" s="764" t="s">
        <v>7442</v>
      </c>
      <c r="G56" s="288" t="s">
        <v>7450</v>
      </c>
      <c r="J56" s="288" t="s">
        <v>7452</v>
      </c>
    </row>
    <row r="57" spans="5:10" x14ac:dyDescent="0.2">
      <c r="E57" s="764" t="s">
        <v>7442</v>
      </c>
      <c r="G57" s="288" t="s">
        <v>7449</v>
      </c>
      <c r="J57" s="288" t="s">
        <v>7451</v>
      </c>
    </row>
    <row r="58" spans="5:10" x14ac:dyDescent="0.2">
      <c r="E58" s="764" t="s">
        <v>7442</v>
      </c>
      <c r="G58" s="288" t="s">
        <v>7447</v>
      </c>
      <c r="J58" s="288" t="s">
        <v>7448</v>
      </c>
    </row>
    <row r="59" spans="5:10" x14ac:dyDescent="0.2">
      <c r="E59" s="764" t="s">
        <v>7442</v>
      </c>
      <c r="G59" s="288" t="s">
        <v>7445</v>
      </c>
      <c r="J59" s="288" t="s">
        <v>7446</v>
      </c>
    </row>
    <row r="60" spans="5:10" x14ac:dyDescent="0.2">
      <c r="E60" s="764" t="s">
        <v>7442</v>
      </c>
      <c r="G60" s="288" t="s">
        <v>7443</v>
      </c>
      <c r="J60" s="288" t="s">
        <v>7444</v>
      </c>
    </row>
    <row r="61" spans="5:10" x14ac:dyDescent="0.2">
      <c r="E61" s="764" t="s">
        <v>7420</v>
      </c>
      <c r="G61" s="288" t="s">
        <v>7440</v>
      </c>
      <c r="J61" s="288" t="s">
        <v>7441</v>
      </c>
    </row>
    <row r="62" spans="5:10" x14ac:dyDescent="0.2">
      <c r="E62" s="764" t="s">
        <v>7420</v>
      </c>
      <c r="G62" s="288" t="s">
        <v>7435</v>
      </c>
      <c r="J62" s="288" t="s">
        <v>7436</v>
      </c>
    </row>
    <row r="63" spans="5:10" x14ac:dyDescent="0.2">
      <c r="E63" s="764" t="s">
        <v>7420</v>
      </c>
      <c r="G63" s="288" t="s">
        <v>7433</v>
      </c>
      <c r="J63" s="288" t="s">
        <v>7434</v>
      </c>
    </row>
    <row r="64" spans="5:10" x14ac:dyDescent="0.2">
      <c r="E64" s="764" t="s">
        <v>7420</v>
      </c>
      <c r="G64" s="288" t="s">
        <v>7430</v>
      </c>
      <c r="J64" s="288" t="s">
        <v>7431</v>
      </c>
    </row>
    <row r="65" spans="5:10" x14ac:dyDescent="0.2">
      <c r="E65" s="764" t="s">
        <v>7420</v>
      </c>
      <c r="G65" s="288" t="s">
        <v>7429</v>
      </c>
      <c r="J65" s="288" t="s">
        <v>7432</v>
      </c>
    </row>
    <row r="66" spans="5:10" x14ac:dyDescent="0.2">
      <c r="E66" s="764" t="s">
        <v>7420</v>
      </c>
      <c r="G66" s="288" t="s">
        <v>7427</v>
      </c>
      <c r="J66" s="288" t="s">
        <v>7428</v>
      </c>
    </row>
    <row r="67" spans="5:10" x14ac:dyDescent="0.2">
      <c r="E67" s="764" t="s">
        <v>7420</v>
      </c>
      <c r="G67" s="288" t="s">
        <v>7425</v>
      </c>
      <c r="J67" s="288" t="s">
        <v>7426</v>
      </c>
    </row>
    <row r="68" spans="5:10" x14ac:dyDescent="0.2">
      <c r="E68" s="764" t="s">
        <v>7420</v>
      </c>
      <c r="G68" s="288" t="s">
        <v>7423</v>
      </c>
      <c r="J68" s="288" t="s">
        <v>7424</v>
      </c>
    </row>
    <row r="69" spans="5:10" x14ac:dyDescent="0.2">
      <c r="E69" s="764" t="s">
        <v>7420</v>
      </c>
      <c r="G69" s="288" t="s">
        <v>7421</v>
      </c>
      <c r="J69" s="288" t="s">
        <v>7422</v>
      </c>
    </row>
    <row r="70" spans="5:10" x14ac:dyDescent="0.2">
      <c r="E70" s="764" t="s">
        <v>7411</v>
      </c>
      <c r="G70" s="288" t="s">
        <v>7416</v>
      </c>
      <c r="J70" s="288" t="s">
        <v>7417</v>
      </c>
    </row>
    <row r="71" spans="5:10" x14ac:dyDescent="0.2">
      <c r="E71" s="764" t="s">
        <v>7411</v>
      </c>
      <c r="G71" s="288" t="s">
        <v>7414</v>
      </c>
      <c r="J71" s="288" t="s">
        <v>7415</v>
      </c>
    </row>
    <row r="72" spans="5:10" x14ac:dyDescent="0.2">
      <c r="E72" s="764" t="s">
        <v>7411</v>
      </c>
      <c r="G72" s="288" t="s">
        <v>7412</v>
      </c>
      <c r="J72" s="288" t="s">
        <v>7413</v>
      </c>
    </row>
    <row r="73" spans="5:10" x14ac:dyDescent="0.2">
      <c r="E73" s="764" t="s">
        <v>7402</v>
      </c>
      <c r="G73" s="288" t="s">
        <v>7403</v>
      </c>
      <c r="J73" s="288" t="s">
        <v>7404</v>
      </c>
    </row>
    <row r="74" spans="5:10" x14ac:dyDescent="0.2">
      <c r="E74" s="764" t="s">
        <v>7395</v>
      </c>
      <c r="G74" s="288" t="s">
        <v>7399</v>
      </c>
      <c r="J74" s="288" t="s">
        <v>7401</v>
      </c>
    </row>
    <row r="75" spans="5:10" x14ac:dyDescent="0.2">
      <c r="E75" s="764" t="s">
        <v>7395</v>
      </c>
      <c r="G75" s="288" t="s">
        <v>7398</v>
      </c>
      <c r="J75" s="288" t="s">
        <v>7400</v>
      </c>
    </row>
    <row r="76" spans="5:10" x14ac:dyDescent="0.2">
      <c r="E76" s="764" t="s">
        <v>7395</v>
      </c>
      <c r="G76" s="288" t="s">
        <v>7396</v>
      </c>
      <c r="J76" s="288" t="s">
        <v>7397</v>
      </c>
    </row>
    <row r="77" spans="5:10" x14ac:dyDescent="0.2">
      <c r="E77" s="764" t="s">
        <v>7375</v>
      </c>
      <c r="G77" s="288" t="s">
        <v>7390</v>
      </c>
      <c r="J77" s="288" t="s">
        <v>7391</v>
      </c>
    </row>
    <row r="78" spans="5:10" x14ac:dyDescent="0.2">
      <c r="E78" s="764" t="s">
        <v>7375</v>
      </c>
      <c r="G78" s="288" t="s">
        <v>7388</v>
      </c>
      <c r="J78" s="288" t="s">
        <v>7389</v>
      </c>
    </row>
    <row r="79" spans="5:10" x14ac:dyDescent="0.2">
      <c r="E79" s="764" t="s">
        <v>7375</v>
      </c>
      <c r="G79" s="288" t="s">
        <v>7386</v>
      </c>
      <c r="J79" s="288" t="s">
        <v>7387</v>
      </c>
    </row>
    <row r="80" spans="5:10" x14ac:dyDescent="0.2">
      <c r="E80" s="764" t="s">
        <v>7375</v>
      </c>
      <c r="G80" s="288" t="s">
        <v>7384</v>
      </c>
      <c r="J80" s="288" t="s">
        <v>7385</v>
      </c>
    </row>
    <row r="81" spans="5:10" x14ac:dyDescent="0.2">
      <c r="E81" s="764" t="s">
        <v>7375</v>
      </c>
      <c r="G81" s="288" t="s">
        <v>7382</v>
      </c>
      <c r="J81" s="288" t="s">
        <v>7383</v>
      </c>
    </row>
    <row r="82" spans="5:10" x14ac:dyDescent="0.2">
      <c r="E82" s="764" t="s">
        <v>7375</v>
      </c>
      <c r="G82" s="288" t="s">
        <v>7380</v>
      </c>
      <c r="J82" s="288" t="s">
        <v>7381</v>
      </c>
    </row>
    <row r="83" spans="5:10" x14ac:dyDescent="0.2">
      <c r="E83" s="764" t="s">
        <v>7375</v>
      </c>
      <c r="G83" s="288" t="s">
        <v>7378</v>
      </c>
      <c r="J83" s="288" t="s">
        <v>7379</v>
      </c>
    </row>
    <row r="84" spans="5:10" x14ac:dyDescent="0.2">
      <c r="E84" s="764" t="s">
        <v>7375</v>
      </c>
      <c r="G84" s="288" t="s">
        <v>7376</v>
      </c>
      <c r="J84" s="288" t="s">
        <v>7377</v>
      </c>
    </row>
    <row r="85" spans="5:10" x14ac:dyDescent="0.2">
      <c r="E85" s="764" t="s">
        <v>7366</v>
      </c>
      <c r="G85" s="288" t="s">
        <v>7373</v>
      </c>
      <c r="J85" s="288" t="s">
        <v>7374</v>
      </c>
    </row>
    <row r="86" spans="5:10" x14ac:dyDescent="0.2">
      <c r="E86" s="764" t="s">
        <v>7366</v>
      </c>
      <c r="G86" s="288" t="s">
        <v>7370</v>
      </c>
      <c r="J86" s="288" t="s">
        <v>7372</v>
      </c>
    </row>
    <row r="87" spans="5:10" x14ac:dyDescent="0.2">
      <c r="E87" s="764" t="s">
        <v>7366</v>
      </c>
      <c r="G87" s="288" t="s">
        <v>7369</v>
      </c>
      <c r="J87" s="288" t="s">
        <v>7371</v>
      </c>
    </row>
    <row r="88" spans="5:10" x14ac:dyDescent="0.2">
      <c r="E88" s="764" t="s">
        <v>7366</v>
      </c>
      <c r="G88" s="288" t="s">
        <v>7367</v>
      </c>
      <c r="J88" s="288" t="s">
        <v>7368</v>
      </c>
    </row>
    <row r="89" spans="5:10" x14ac:dyDescent="0.2">
      <c r="E89" s="764" t="s">
        <v>7355</v>
      </c>
      <c r="G89" s="288" t="s">
        <v>7364</v>
      </c>
      <c r="J89" s="288" t="s">
        <v>7365</v>
      </c>
    </row>
    <row r="90" spans="5:10" x14ac:dyDescent="0.2">
      <c r="E90" s="764" t="s">
        <v>7355</v>
      </c>
      <c r="G90" s="288" t="s">
        <v>7362</v>
      </c>
      <c r="J90" s="288" t="s">
        <v>7363</v>
      </c>
    </row>
    <row r="91" spans="5:10" x14ac:dyDescent="0.2">
      <c r="E91" s="764" t="s">
        <v>7355</v>
      </c>
      <c r="G91" s="288" t="s">
        <v>7360</v>
      </c>
      <c r="J91" s="288" t="s">
        <v>7361</v>
      </c>
    </row>
    <row r="92" spans="5:10" x14ac:dyDescent="0.2">
      <c r="E92" s="764" t="s">
        <v>7355</v>
      </c>
      <c r="G92" s="288" t="s">
        <v>7358</v>
      </c>
      <c r="J92" s="288" t="s">
        <v>7359</v>
      </c>
    </row>
    <row r="93" spans="5:10" x14ac:dyDescent="0.2">
      <c r="E93" s="764" t="s">
        <v>7355</v>
      </c>
      <c r="G93" s="288" t="s">
        <v>7356</v>
      </c>
      <c r="J93" s="288" t="s">
        <v>7357</v>
      </c>
    </row>
    <row r="94" spans="5:10" x14ac:dyDescent="0.2">
      <c r="E94" s="764" t="s">
        <v>7348</v>
      </c>
      <c r="G94" s="288" t="s">
        <v>7353</v>
      </c>
      <c r="J94" s="288" t="s">
        <v>7354</v>
      </c>
    </row>
    <row r="95" spans="5:10" x14ac:dyDescent="0.2">
      <c r="E95" s="764" t="s">
        <v>7348</v>
      </c>
      <c r="G95" s="288" t="s">
        <v>7351</v>
      </c>
      <c r="J95" s="288" t="s">
        <v>7352</v>
      </c>
    </row>
    <row r="96" spans="5:10" x14ac:dyDescent="0.2">
      <c r="E96" s="764" t="s">
        <v>7348</v>
      </c>
      <c r="G96" s="288" t="s">
        <v>7349</v>
      </c>
      <c r="J96" s="288" t="s">
        <v>7350</v>
      </c>
    </row>
    <row r="97" spans="5:10" x14ac:dyDescent="0.2">
      <c r="E97" s="764" t="s">
        <v>7345</v>
      </c>
      <c r="G97" s="288" t="s">
        <v>7346</v>
      </c>
      <c r="J97" s="288" t="s">
        <v>7347</v>
      </c>
    </row>
    <row r="98" spans="5:10" x14ac:dyDescent="0.2">
      <c r="E98" s="764" t="s">
        <v>7320</v>
      </c>
      <c r="G98" s="288" t="s">
        <v>7342</v>
      </c>
      <c r="J98" s="288" t="s">
        <v>7343</v>
      </c>
    </row>
    <row r="99" spans="5:10" x14ac:dyDescent="0.2">
      <c r="E99" s="764" t="s">
        <v>7320</v>
      </c>
      <c r="G99" s="288" t="s">
        <v>7323</v>
      </c>
      <c r="J99" s="288" t="s">
        <v>7344</v>
      </c>
    </row>
    <row r="100" spans="5:10" x14ac:dyDescent="0.2">
      <c r="E100" s="764" t="s">
        <v>7320</v>
      </c>
      <c r="G100" s="288" t="s">
        <v>7321</v>
      </c>
      <c r="J100" s="288" t="s">
        <v>7322</v>
      </c>
    </row>
    <row r="101" spans="5:10" x14ac:dyDescent="0.2">
      <c r="E101" s="764" t="s">
        <v>7320</v>
      </c>
      <c r="G101" s="288" t="s">
        <v>7318</v>
      </c>
      <c r="J101" s="288" t="s">
        <v>7319</v>
      </c>
    </row>
    <row r="102" spans="5:10" x14ac:dyDescent="0.2">
      <c r="E102" s="764" t="s">
        <v>7272</v>
      </c>
      <c r="G102" s="288" t="s">
        <v>7297</v>
      </c>
      <c r="J102" s="288" t="s">
        <v>7298</v>
      </c>
    </row>
    <row r="103" spans="5:10" x14ac:dyDescent="0.2">
      <c r="E103" s="764" t="s">
        <v>7272</v>
      </c>
      <c r="G103" s="288" t="s">
        <v>7295</v>
      </c>
      <c r="J103" s="288" t="s">
        <v>7296</v>
      </c>
    </row>
    <row r="104" spans="5:10" x14ac:dyDescent="0.2">
      <c r="E104" s="764" t="s">
        <v>7272</v>
      </c>
      <c r="G104" s="288" t="s">
        <v>7293</v>
      </c>
      <c r="J104" s="288" t="s">
        <v>7294</v>
      </c>
    </row>
    <row r="105" spans="5:10" x14ac:dyDescent="0.2">
      <c r="E105" s="764" t="s">
        <v>7272</v>
      </c>
      <c r="G105" s="288" t="s">
        <v>7291</v>
      </c>
      <c r="J105" s="288" t="s">
        <v>7292</v>
      </c>
    </row>
    <row r="106" spans="5:10" x14ac:dyDescent="0.2">
      <c r="E106" s="764" t="s">
        <v>7272</v>
      </c>
      <c r="G106" s="288" t="s">
        <v>7290</v>
      </c>
      <c r="J106" s="288" t="s">
        <v>7289</v>
      </c>
    </row>
    <row r="107" spans="5:10" x14ac:dyDescent="0.2">
      <c r="E107" s="764" t="s">
        <v>7272</v>
      </c>
      <c r="G107" s="288" t="s">
        <v>7287</v>
      </c>
      <c r="J107" s="288" t="s">
        <v>7288</v>
      </c>
    </row>
    <row r="108" spans="5:10" x14ac:dyDescent="0.2">
      <c r="E108" s="764" t="s">
        <v>7272</v>
      </c>
      <c r="G108" s="288" t="s">
        <v>7285</v>
      </c>
      <c r="J108" s="288" t="s">
        <v>7286</v>
      </c>
    </row>
    <row r="109" spans="5:10" x14ac:dyDescent="0.2">
      <c r="E109" s="764" t="s">
        <v>7272</v>
      </c>
      <c r="G109" s="288" t="s">
        <v>7283</v>
      </c>
      <c r="J109" s="288" t="s">
        <v>7284</v>
      </c>
    </row>
    <row r="110" spans="5:10" x14ac:dyDescent="0.2">
      <c r="E110" s="764" t="s">
        <v>7272</v>
      </c>
      <c r="G110" s="288" t="s">
        <v>7281</v>
      </c>
      <c r="J110" s="288" t="s">
        <v>7282</v>
      </c>
    </row>
    <row r="111" spans="5:10" x14ac:dyDescent="0.2">
      <c r="E111" s="764" t="s">
        <v>7272</v>
      </c>
      <c r="G111" s="288" t="s">
        <v>7279</v>
      </c>
      <c r="J111" s="288" t="s">
        <v>7280</v>
      </c>
    </row>
    <row r="112" spans="5:10" x14ac:dyDescent="0.2">
      <c r="E112" s="764" t="s">
        <v>7272</v>
      </c>
      <c r="G112" s="288" t="s">
        <v>7278</v>
      </c>
      <c r="J112" s="288" t="s">
        <v>7277</v>
      </c>
    </row>
    <row r="113" spans="5:10" x14ac:dyDescent="0.2">
      <c r="E113" s="764" t="s">
        <v>7272</v>
      </c>
      <c r="G113" s="288" t="s">
        <v>7276</v>
      </c>
      <c r="J113" s="288" t="s">
        <v>7275</v>
      </c>
    </row>
    <row r="114" spans="5:10" x14ac:dyDescent="0.2">
      <c r="E114" s="764" t="s">
        <v>7272</v>
      </c>
      <c r="G114" s="288" t="s">
        <v>7274</v>
      </c>
      <c r="J114" s="288" t="s">
        <v>7271</v>
      </c>
    </row>
    <row r="115" spans="5:10" x14ac:dyDescent="0.2">
      <c r="E115" s="764" t="s">
        <v>7272</v>
      </c>
      <c r="G115" s="288" t="s">
        <v>7273</v>
      </c>
      <c r="J115" s="288" t="s">
        <v>7270</v>
      </c>
    </row>
    <row r="116" spans="5:10" x14ac:dyDescent="0.2">
      <c r="E116" s="764" t="s">
        <v>7201</v>
      </c>
      <c r="G116" s="288" t="s">
        <v>7202</v>
      </c>
      <c r="J116" s="288" t="s">
        <v>7203</v>
      </c>
    </row>
    <row r="117" spans="5:10" x14ac:dyDescent="0.2">
      <c r="E117" s="764" t="s">
        <v>7193</v>
      </c>
      <c r="G117" s="288" t="s">
        <v>7199</v>
      </c>
      <c r="J117" s="288" t="s">
        <v>7200</v>
      </c>
    </row>
    <row r="118" spans="5:10" x14ac:dyDescent="0.2">
      <c r="E118" s="764" t="s">
        <v>7193</v>
      </c>
      <c r="G118" s="288" t="s">
        <v>7194</v>
      </c>
      <c r="J118" s="288" t="s">
        <v>7195</v>
      </c>
    </row>
    <row r="119" spans="5:10" x14ac:dyDescent="0.2">
      <c r="E119" s="764" t="s">
        <v>7193</v>
      </c>
      <c r="G119" s="288" t="s">
        <v>7191</v>
      </c>
      <c r="J119" s="288" t="s">
        <v>7192</v>
      </c>
    </row>
    <row r="120" spans="5:10" x14ac:dyDescent="0.2">
      <c r="E120" s="764" t="s">
        <v>7138</v>
      </c>
      <c r="G120" s="288" t="s">
        <v>7145</v>
      </c>
      <c r="J120" s="288" t="s">
        <v>7146</v>
      </c>
    </row>
    <row r="121" spans="5:10" x14ac:dyDescent="0.2">
      <c r="E121" s="764" t="s">
        <v>7138</v>
      </c>
      <c r="G121" s="288" t="s">
        <v>7143</v>
      </c>
      <c r="J121" s="288" t="s">
        <v>7144</v>
      </c>
    </row>
    <row r="122" spans="5:10" x14ac:dyDescent="0.2">
      <c r="E122" s="764" t="s">
        <v>7138</v>
      </c>
      <c r="G122" s="288" t="s">
        <v>7141</v>
      </c>
      <c r="J122" s="288" t="s">
        <v>7142</v>
      </c>
    </row>
    <row r="123" spans="5:10" x14ac:dyDescent="0.2">
      <c r="E123" s="764" t="s">
        <v>7138</v>
      </c>
      <c r="G123" s="288" t="s">
        <v>7139</v>
      </c>
      <c r="J123" s="288" t="s">
        <v>7140</v>
      </c>
    </row>
    <row r="124" spans="5:10" x14ac:dyDescent="0.2">
      <c r="E124" s="764" t="s">
        <v>7133</v>
      </c>
      <c r="G124" s="288" t="s">
        <v>7136</v>
      </c>
      <c r="J124" s="288" t="s">
        <v>7137</v>
      </c>
    </row>
    <row r="125" spans="5:10" x14ac:dyDescent="0.2">
      <c r="E125" s="764" t="s">
        <v>7133</v>
      </c>
      <c r="G125" s="288" t="s">
        <v>7134</v>
      </c>
      <c r="J125" s="288" t="s">
        <v>7135</v>
      </c>
    </row>
    <row r="126" spans="5:10" x14ac:dyDescent="0.2">
      <c r="E126" s="764" t="s">
        <v>7130</v>
      </c>
      <c r="G126" s="288" t="s">
        <v>7131</v>
      </c>
      <c r="J126" s="288" t="s">
        <v>7132</v>
      </c>
    </row>
    <row r="127" spans="5:10" x14ac:dyDescent="0.2">
      <c r="E127" s="765" t="s">
        <v>7127</v>
      </c>
      <c r="G127" s="288" t="s">
        <v>7128</v>
      </c>
      <c r="J127" s="288" t="s">
        <v>7129</v>
      </c>
    </row>
    <row r="128" spans="5:10" x14ac:dyDescent="0.2">
      <c r="E128" s="765">
        <v>43039</v>
      </c>
      <c r="G128" s="288" t="s">
        <v>7125</v>
      </c>
      <c r="J128" s="288" t="s">
        <v>7126</v>
      </c>
    </row>
    <row r="129" spans="5:10" x14ac:dyDescent="0.2">
      <c r="E129" s="765">
        <v>43039</v>
      </c>
      <c r="G129" s="288" t="s">
        <v>7074</v>
      </c>
      <c r="J129" s="288" t="s">
        <v>7075</v>
      </c>
    </row>
    <row r="130" spans="5:10" x14ac:dyDescent="0.2">
      <c r="E130" s="765">
        <v>43039</v>
      </c>
      <c r="G130" s="288" t="s">
        <v>7072</v>
      </c>
      <c r="J130" s="288" t="s">
        <v>7073</v>
      </c>
    </row>
    <row r="131" spans="5:10" x14ac:dyDescent="0.2">
      <c r="E131" s="765">
        <v>43038</v>
      </c>
      <c r="G131" s="288" t="s">
        <v>7070</v>
      </c>
      <c r="J131" s="288" t="s">
        <v>7071</v>
      </c>
    </row>
    <row r="132" spans="5:10" x14ac:dyDescent="0.2">
      <c r="E132" s="765">
        <v>43038</v>
      </c>
      <c r="G132" s="288" t="s">
        <v>7068</v>
      </c>
      <c r="J132" s="288" t="s">
        <v>7069</v>
      </c>
    </row>
    <row r="133" spans="5:10" x14ac:dyDescent="0.2">
      <c r="E133" s="765">
        <v>43038</v>
      </c>
      <c r="G133" s="288" t="s">
        <v>7063</v>
      </c>
      <c r="J133" s="288" t="s">
        <v>7064</v>
      </c>
    </row>
    <row r="134" spans="5:10" x14ac:dyDescent="0.2">
      <c r="E134" s="765">
        <v>43038</v>
      </c>
      <c r="G134" s="288" t="s">
        <v>7061</v>
      </c>
      <c r="J134" s="288" t="s">
        <v>7062</v>
      </c>
    </row>
    <row r="135" spans="5:10" x14ac:dyDescent="0.2">
      <c r="E135" s="765">
        <v>43038</v>
      </c>
      <c r="G135" s="288" t="s">
        <v>7059</v>
      </c>
      <c r="J135" s="288" t="s">
        <v>7060</v>
      </c>
    </row>
    <row r="136" spans="5:10" x14ac:dyDescent="0.2">
      <c r="E136" s="765">
        <v>43037</v>
      </c>
      <c r="G136" s="288" t="s">
        <v>7057</v>
      </c>
      <c r="J136" s="288" t="s">
        <v>7058</v>
      </c>
    </row>
    <row r="137" spans="5:10" x14ac:dyDescent="0.2">
      <c r="E137" s="765">
        <v>43037</v>
      </c>
      <c r="G137" s="288" t="s">
        <v>7055</v>
      </c>
      <c r="J137" s="288" t="s">
        <v>7056</v>
      </c>
    </row>
    <row r="138" spans="5:10" x14ac:dyDescent="0.2">
      <c r="E138" s="765">
        <v>43037</v>
      </c>
      <c r="G138" s="288" t="s">
        <v>7049</v>
      </c>
      <c r="J138" s="288" t="s">
        <v>7050</v>
      </c>
    </row>
    <row r="139" spans="5:10" x14ac:dyDescent="0.2">
      <c r="E139" s="765">
        <v>43037</v>
      </c>
      <c r="G139" s="288" t="s">
        <v>7047</v>
      </c>
      <c r="J139" s="288" t="s">
        <v>7051</v>
      </c>
    </row>
    <row r="140" spans="5:10" x14ac:dyDescent="0.2">
      <c r="E140" s="765">
        <v>43037</v>
      </c>
      <c r="G140" s="288" t="s">
        <v>7046</v>
      </c>
      <c r="J140" s="288" t="s">
        <v>7048</v>
      </c>
    </row>
    <row r="141" spans="5:10" x14ac:dyDescent="0.2">
      <c r="E141" s="765">
        <v>43033</v>
      </c>
      <c r="G141" s="288" t="s">
        <v>7044</v>
      </c>
      <c r="J141" s="288" t="s">
        <v>7045</v>
      </c>
    </row>
    <row r="142" spans="5:10" x14ac:dyDescent="0.2">
      <c r="E142" s="765">
        <v>43033</v>
      </c>
      <c r="G142" s="288" t="s">
        <v>7042</v>
      </c>
      <c r="J142" s="288" t="s">
        <v>7043</v>
      </c>
    </row>
    <row r="143" spans="5:10" x14ac:dyDescent="0.2">
      <c r="E143" s="765">
        <v>43033</v>
      </c>
      <c r="G143" s="288" t="s">
        <v>7040</v>
      </c>
      <c r="J143" s="288" t="s">
        <v>7041</v>
      </c>
    </row>
    <row r="144" spans="5:10" x14ac:dyDescent="0.2">
      <c r="E144" s="765">
        <v>43033</v>
      </c>
      <c r="G144" s="288" t="s">
        <v>7037</v>
      </c>
      <c r="J144" s="287" t="s">
        <v>7038</v>
      </c>
    </row>
    <row r="145" spans="5:10" x14ac:dyDescent="0.2">
      <c r="E145" s="765">
        <v>43033</v>
      </c>
      <c r="G145" s="288" t="s">
        <v>7035</v>
      </c>
      <c r="J145" s="288" t="s">
        <v>7036</v>
      </c>
    </row>
    <row r="146" spans="5:10" x14ac:dyDescent="0.2">
      <c r="E146" s="765">
        <v>43033</v>
      </c>
      <c r="G146" s="288" t="s">
        <v>7033</v>
      </c>
      <c r="J146" s="288" t="s">
        <v>7034</v>
      </c>
    </row>
    <row r="147" spans="5:10" x14ac:dyDescent="0.2">
      <c r="E147" s="765">
        <v>43032</v>
      </c>
      <c r="G147" s="288" t="s">
        <v>7031</v>
      </c>
      <c r="J147" s="288" t="s">
        <v>7032</v>
      </c>
    </row>
    <row r="148" spans="5:10" x14ac:dyDescent="0.2">
      <c r="E148" s="765">
        <v>43032</v>
      </c>
      <c r="G148" s="288" t="s">
        <v>7029</v>
      </c>
      <c r="J148" s="288" t="s">
        <v>7030</v>
      </c>
    </row>
    <row r="149" spans="5:10" x14ac:dyDescent="0.2">
      <c r="E149" s="765">
        <v>43032</v>
      </c>
      <c r="G149" s="288" t="s">
        <v>7027</v>
      </c>
      <c r="J149" s="288" t="s">
        <v>7028</v>
      </c>
    </row>
    <row r="150" spans="5:10" x14ac:dyDescent="0.2">
      <c r="E150" s="765">
        <v>43032</v>
      </c>
      <c r="G150" s="288" t="s">
        <v>7026</v>
      </c>
      <c r="J150" s="288" t="s">
        <v>7025</v>
      </c>
    </row>
    <row r="151" spans="5:10" x14ac:dyDescent="0.2">
      <c r="E151" s="765">
        <v>43031</v>
      </c>
      <c r="G151" s="288" t="s">
        <v>7023</v>
      </c>
      <c r="J151" s="288" t="s">
        <v>7024</v>
      </c>
    </row>
    <row r="152" spans="5:10" x14ac:dyDescent="0.2">
      <c r="E152" s="765">
        <v>43031</v>
      </c>
      <c r="G152" s="288" t="s">
        <v>7021</v>
      </c>
      <c r="J152" s="288" t="s">
        <v>7022</v>
      </c>
    </row>
    <row r="153" spans="5:10" x14ac:dyDescent="0.2">
      <c r="E153" s="765">
        <v>43031</v>
      </c>
      <c r="G153" s="288" t="s">
        <v>7019</v>
      </c>
      <c r="J153" s="288" t="s">
        <v>7020</v>
      </c>
    </row>
    <row r="154" spans="5:10" x14ac:dyDescent="0.2">
      <c r="E154" s="765">
        <v>43031</v>
      </c>
      <c r="G154" s="288" t="s">
        <v>7017</v>
      </c>
      <c r="J154" s="288" t="s">
        <v>7018</v>
      </c>
    </row>
    <row r="155" spans="5:10" x14ac:dyDescent="0.2">
      <c r="E155" s="765">
        <v>43030</v>
      </c>
      <c r="G155" s="288" t="s">
        <v>7013</v>
      </c>
      <c r="J155" s="288" t="s">
        <v>7014</v>
      </c>
    </row>
    <row r="156" spans="5:10" x14ac:dyDescent="0.2">
      <c r="E156" s="765">
        <v>43030</v>
      </c>
      <c r="G156" s="288" t="s">
        <v>7039</v>
      </c>
      <c r="J156" s="288" t="s">
        <v>7012</v>
      </c>
    </row>
    <row r="157" spans="5:10" x14ac:dyDescent="0.2">
      <c r="E157" s="765">
        <v>43030</v>
      </c>
      <c r="G157" s="288" t="s">
        <v>7007</v>
      </c>
      <c r="J157" s="288" t="s">
        <v>7008</v>
      </c>
    </row>
    <row r="158" spans="5:10" x14ac:dyDescent="0.2">
      <c r="E158" s="765">
        <v>43030</v>
      </c>
      <c r="G158" s="288" t="s">
        <v>7005</v>
      </c>
      <c r="J158" s="288" t="s">
        <v>7006</v>
      </c>
    </row>
    <row r="159" spans="5:10" x14ac:dyDescent="0.2">
      <c r="E159" s="765">
        <v>43017</v>
      </c>
      <c r="G159" s="287" t="s">
        <v>6999</v>
      </c>
      <c r="J159" s="287" t="s">
        <v>7003</v>
      </c>
    </row>
    <row r="160" spans="5:10" x14ac:dyDescent="0.2">
      <c r="E160" s="765">
        <v>43017</v>
      </c>
      <c r="G160" s="287" t="s">
        <v>6998</v>
      </c>
      <c r="J160" s="287" t="s">
        <v>6997</v>
      </c>
    </row>
    <row r="161" spans="5:10" x14ac:dyDescent="0.2">
      <c r="E161" s="765">
        <v>43017</v>
      </c>
      <c r="G161" s="287" t="s">
        <v>7000</v>
      </c>
      <c r="J161" s="287" t="s">
        <v>6996</v>
      </c>
    </row>
    <row r="162" spans="5:10" x14ac:dyDescent="0.2">
      <c r="E162" s="765">
        <v>43017</v>
      </c>
      <c r="G162" s="287" t="s">
        <v>6994</v>
      </c>
      <c r="J162" s="287" t="s">
        <v>6995</v>
      </c>
    </row>
    <row r="163" spans="5:10" x14ac:dyDescent="0.2">
      <c r="E163" s="765">
        <v>43017</v>
      </c>
      <c r="G163" s="288" t="s">
        <v>6992</v>
      </c>
      <c r="J163" s="288" t="s">
        <v>6993</v>
      </c>
    </row>
    <row r="164" spans="5:10" x14ac:dyDescent="0.2">
      <c r="E164" s="765">
        <v>43017</v>
      </c>
      <c r="G164" s="288" t="s">
        <v>7001</v>
      </c>
      <c r="J164" s="288" t="s">
        <v>6991</v>
      </c>
    </row>
    <row r="165" spans="5:10" x14ac:dyDescent="0.2">
      <c r="E165" s="765">
        <v>43015</v>
      </c>
      <c r="G165" s="288" t="s">
        <v>7002</v>
      </c>
      <c r="J165" s="288" t="s">
        <v>6989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24-jan-2018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3465</v>
      </c>
      <c r="G4" s="566" t="str">
        <f>Txt_Pat_PatNo</f>
        <v/>
      </c>
      <c r="H4" s="569"/>
      <c r="I4" s="571"/>
      <c r="J4" s="569"/>
      <c r="K4" s="569"/>
      <c r="L4" s="566" t="s">
        <v>5292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3464</v>
      </c>
      <c r="C7" s="613" t="s">
        <v>3296</v>
      </c>
      <c r="D7" s="612"/>
      <c r="E7" s="612" t="s">
        <v>865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3300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4" t="str">
        <f>GlobBerMedDisc!AR2</f>
        <v/>
      </c>
      <c r="G9" s="814"/>
      <c r="H9" s="814"/>
      <c r="I9" s="814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3" t="str">
        <f>GlobBerMedDisc!AR31</f>
        <v/>
      </c>
      <c r="G38" s="813"/>
      <c r="H38" s="813"/>
      <c r="I38" s="813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179"/>
      <c r="B1" s="152" t="s">
        <v>865</v>
      </c>
      <c r="C1" s="152" t="s">
        <v>3432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4543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864</v>
      </c>
      <c r="W1" t="s">
        <v>278</v>
      </c>
      <c r="X1" t="s">
        <v>344</v>
      </c>
      <c r="Y1" s="152" t="s">
        <v>4841</v>
      </c>
      <c r="Z1" t="s">
        <v>345</v>
      </c>
      <c r="AA1" s="152" t="s">
        <v>5211</v>
      </c>
      <c r="AB1" s="152" t="s">
        <v>5172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3296</v>
      </c>
      <c r="AI1" s="152" t="s">
        <v>3297</v>
      </c>
      <c r="AJ1" s="152" t="s">
        <v>866</v>
      </c>
      <c r="AK1" s="152" t="s">
        <v>154</v>
      </c>
      <c r="AL1" s="152" t="s">
        <v>867</v>
      </c>
      <c r="AM1" s="152" t="s">
        <v>868</v>
      </c>
      <c r="AN1" s="152" t="s">
        <v>3292</v>
      </c>
      <c r="AO1" s="152" t="s">
        <v>3298</v>
      </c>
      <c r="AP1" s="152" t="s">
        <v>111</v>
      </c>
      <c r="AQ1" s="152" t="s">
        <v>3301</v>
      </c>
      <c r="AR1" s="152" t="s">
        <v>3463</v>
      </c>
      <c r="AS1" s="152" t="s">
        <v>4507</v>
      </c>
      <c r="AT1" s="152" t="s">
        <v>5313</v>
      </c>
      <c r="AU1" s="152" t="s">
        <v>5314</v>
      </c>
      <c r="AV1" s="152" t="s">
        <v>5315</v>
      </c>
      <c r="AW1" s="152" t="s">
        <v>5316</v>
      </c>
      <c r="AX1" s="152" t="s">
        <v>5317</v>
      </c>
      <c r="AY1" s="152" t="s">
        <v>5318</v>
      </c>
      <c r="AZ1" s="152" t="s">
        <v>5319</v>
      </c>
      <c r="BA1" s="152" t="s">
        <v>5320</v>
      </c>
      <c r="BB1" s="152" t="s">
        <v>5321</v>
      </c>
      <c r="BC1" s="152" t="s">
        <v>5322</v>
      </c>
      <c r="BD1" s="152" t="s">
        <v>3300</v>
      </c>
      <c r="BE1" s="152" t="s">
        <v>155</v>
      </c>
      <c r="BF1" s="152" t="s">
        <v>5695</v>
      </c>
      <c r="BG1" s="152" t="s">
        <v>5696</v>
      </c>
      <c r="BH1" s="152" t="s">
        <v>5697</v>
      </c>
      <c r="BI1" s="152" t="s">
        <v>5698</v>
      </c>
      <c r="BJ1" s="152" t="s">
        <v>5699</v>
      </c>
      <c r="BK1" s="152" t="s">
        <v>6000</v>
      </c>
      <c r="BL1" s="152" t="s">
        <v>6001</v>
      </c>
      <c r="BM1" s="152" t="s">
        <v>6002</v>
      </c>
      <c r="BN1" s="152" t="s">
        <v>7204</v>
      </c>
      <c r="BO1" s="152" t="s">
        <v>6950</v>
      </c>
      <c r="BP1" s="152" t="s">
        <v>7205</v>
      </c>
    </row>
    <row r="2" spans="1:68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INDEX(Tbl_Glob_MedFreq,I2,2)</f>
        <v>0</v>
      </c>
      <c r="K2">
        <f t="shared" ref="K2:K21" si="2">J2*H2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0">IF(D3="","",IF(V3=-1,C3,D3))</f>
        <v/>
      </c>
      <c r="X3" s="151" t="str">
        <f t="shared" si="7"/>
        <v/>
      </c>
      <c r="Y3" s="151" t="str">
        <f t="shared" ref="Y3:Y31" si="21">IF(OR(D3="", K3=0),"",H3&amp;" "&amp;F3)</f>
        <v/>
      </c>
      <c r="Z3" s="151" t="str">
        <f t="shared" si="8"/>
        <v/>
      </c>
      <c r="AA3" s="151" t="str">
        <f t="shared" ref="AA3:AA31" si="22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ref="AO3:AO31" si="24">IF(AND(C3&gt;1,BP3),N3&amp;" "&amp;F3&amp;"/kg/dag","")</f>
        <v/>
      </c>
      <c r="AP3" s="151" t="str">
        <f t="shared" si="13"/>
        <v/>
      </c>
      <c r="AQ3" s="151" t="str">
        <f t="shared" ref="AQ3:AQ31" si="25">IF(AH3,"PRN","")</f>
        <v/>
      </c>
      <c r="AR3" s="151" t="str">
        <f t="shared" si="14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6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7"/>
        <v>0</v>
      </c>
      <c r="BO3" s="151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0"/>
        <v/>
      </c>
      <c r="X4" s="151" t="str">
        <f t="shared" si="7"/>
        <v/>
      </c>
      <c r="Y4" s="151" t="str">
        <f t="shared" si="21"/>
        <v/>
      </c>
      <c r="Z4" s="151" t="str">
        <f t="shared" si="8"/>
        <v/>
      </c>
      <c r="AA4" s="151" t="str">
        <f t="shared" si="22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24"/>
        <v/>
      </c>
      <c r="AP4" s="151" t="str">
        <f t="shared" si="13"/>
        <v/>
      </c>
      <c r="AQ4" s="151" t="str">
        <f t="shared" si="25"/>
        <v/>
      </c>
      <c r="AR4" s="151" t="str">
        <f t="shared" si="14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5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6"/>
        <v>0</v>
      </c>
      <c r="BL4" s="151" t="b">
        <f t="shared" si="35"/>
        <v>0</v>
      </c>
      <c r="BM4" s="151" t="b">
        <f t="shared" si="36"/>
        <v>0</v>
      </c>
      <c r="BN4" s="151" t="b">
        <f t="shared" si="17"/>
        <v>0</v>
      </c>
      <c r="BO4" s="151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0"/>
        <v/>
      </c>
      <c r="X5" s="151" t="str">
        <f t="shared" si="7"/>
        <v/>
      </c>
      <c r="Y5" s="151" t="str">
        <f t="shared" si="21"/>
        <v/>
      </c>
      <c r="Z5" s="151" t="str">
        <f t="shared" si="8"/>
        <v/>
      </c>
      <c r="AA5" s="151" t="str">
        <f t="shared" si="22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24"/>
        <v/>
      </c>
      <c r="AP5" s="151" t="str">
        <f t="shared" si="13"/>
        <v/>
      </c>
      <c r="AQ5" s="151" t="str">
        <f t="shared" si="25"/>
        <v/>
      </c>
      <c r="AR5" s="151" t="str">
        <f t="shared" si="14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5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6"/>
        <v>0</v>
      </c>
      <c r="BL5" s="151" t="b">
        <f t="shared" si="35"/>
        <v>0</v>
      </c>
      <c r="BM5" s="151" t="b">
        <f t="shared" si="36"/>
        <v>0</v>
      </c>
      <c r="BN5" s="151" t="b">
        <f t="shared" si="17"/>
        <v>0</v>
      </c>
      <c r="BO5" s="151" t="str">
        <f t="shared" si="37"/>
        <v/>
      </c>
      <c r="BP5" t="b">
        <v>1</v>
      </c>
    </row>
    <row r="6" spans="1:68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0"/>
        <v/>
      </c>
      <c r="X6" s="151" t="str">
        <f t="shared" si="7"/>
        <v/>
      </c>
      <c r="Y6" s="151" t="str">
        <f t="shared" si="21"/>
        <v/>
      </c>
      <c r="Z6" s="151" t="str">
        <f t="shared" si="8"/>
        <v/>
      </c>
      <c r="AA6" s="151" t="str">
        <f t="shared" si="22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24"/>
        <v/>
      </c>
      <c r="AP6" s="151" t="str">
        <f t="shared" si="13"/>
        <v/>
      </c>
      <c r="AQ6" s="151" t="str">
        <f t="shared" si="25"/>
        <v/>
      </c>
      <c r="AR6" s="151" t="str">
        <f t="shared" si="14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5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6"/>
        <v>0</v>
      </c>
      <c r="BL6" s="151" t="b">
        <f t="shared" si="35"/>
        <v>0</v>
      </c>
      <c r="BM6" s="151" t="b">
        <f t="shared" si="36"/>
        <v>0</v>
      </c>
      <c r="BN6" s="151" t="b">
        <f t="shared" si="17"/>
        <v>0</v>
      </c>
      <c r="BO6" s="151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0"/>
        <v/>
      </c>
      <c r="X7" s="151" t="str">
        <f t="shared" si="7"/>
        <v/>
      </c>
      <c r="Y7" s="151" t="str">
        <f t="shared" si="21"/>
        <v/>
      </c>
      <c r="Z7" s="151" t="str">
        <f t="shared" si="8"/>
        <v/>
      </c>
      <c r="AA7" s="151" t="str">
        <f t="shared" si="22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24"/>
        <v/>
      </c>
      <c r="AP7" s="151" t="str">
        <f t="shared" si="13"/>
        <v/>
      </c>
      <c r="AQ7" s="151" t="str">
        <f t="shared" si="25"/>
        <v/>
      </c>
      <c r="AR7" s="151" t="str">
        <f t="shared" si="14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5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6"/>
        <v>0</v>
      </c>
      <c r="BL7" s="151" t="b">
        <f t="shared" si="35"/>
        <v>0</v>
      </c>
      <c r="BM7" s="151" t="b">
        <f t="shared" si="36"/>
        <v>0</v>
      </c>
      <c r="BN7" s="151" t="b">
        <f t="shared" si="17"/>
        <v>0</v>
      </c>
      <c r="BO7" s="151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0"/>
        <v/>
      </c>
      <c r="X8" s="151" t="str">
        <f t="shared" si="7"/>
        <v/>
      </c>
      <c r="Y8" s="151" t="str">
        <f t="shared" si="21"/>
        <v/>
      </c>
      <c r="Z8" s="151" t="str">
        <f t="shared" si="8"/>
        <v/>
      </c>
      <c r="AA8" s="151" t="str">
        <f t="shared" si="22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24"/>
        <v/>
      </c>
      <c r="AP8" s="151" t="str">
        <f t="shared" si="13"/>
        <v/>
      </c>
      <c r="AQ8" s="151" t="str">
        <f t="shared" si="25"/>
        <v/>
      </c>
      <c r="AR8" s="151" t="str">
        <f t="shared" si="14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5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6"/>
        <v>0</v>
      </c>
      <c r="BL8" s="151" t="b">
        <f t="shared" si="35"/>
        <v>0</v>
      </c>
      <c r="BM8" s="151" t="b">
        <f t="shared" si="36"/>
        <v>0</v>
      </c>
      <c r="BN8" s="151" t="b">
        <f t="shared" si="17"/>
        <v>0</v>
      </c>
      <c r="BO8" s="151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0"/>
        <v/>
      </c>
      <c r="X9" s="151" t="str">
        <f t="shared" si="7"/>
        <v/>
      </c>
      <c r="Y9" s="151" t="str">
        <f t="shared" si="21"/>
        <v/>
      </c>
      <c r="Z9" s="151" t="str">
        <f t="shared" si="8"/>
        <v/>
      </c>
      <c r="AA9" s="151" t="str">
        <f t="shared" si="22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24"/>
        <v/>
      </c>
      <c r="AP9" s="151" t="str">
        <f t="shared" si="13"/>
        <v/>
      </c>
      <c r="AQ9" s="151" t="str">
        <f t="shared" si="25"/>
        <v/>
      </c>
      <c r="AR9" s="151" t="str">
        <f t="shared" si="14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5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6"/>
        <v>0</v>
      </c>
      <c r="BL9" s="151" t="b">
        <f t="shared" si="35"/>
        <v>0</v>
      </c>
      <c r="BM9" s="151" t="b">
        <f t="shared" si="36"/>
        <v>0</v>
      </c>
      <c r="BN9" s="151" t="b">
        <f t="shared" si="17"/>
        <v>0</v>
      </c>
      <c r="BO9" s="151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0"/>
        <v/>
      </c>
      <c r="X10" s="151" t="str">
        <f t="shared" si="7"/>
        <v/>
      </c>
      <c r="Y10" s="151" t="str">
        <f t="shared" si="21"/>
        <v/>
      </c>
      <c r="Z10" s="151" t="str">
        <f t="shared" si="8"/>
        <v/>
      </c>
      <c r="AA10" s="151" t="str">
        <f t="shared" si="22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24"/>
        <v/>
      </c>
      <c r="AP10" s="151" t="str">
        <f t="shared" si="13"/>
        <v/>
      </c>
      <c r="AQ10" s="151" t="str">
        <f t="shared" si="25"/>
        <v/>
      </c>
      <c r="AR10" s="151" t="str">
        <f t="shared" si="14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5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6"/>
        <v>0</v>
      </c>
      <c r="BL10" s="151" t="b">
        <f t="shared" si="35"/>
        <v>0</v>
      </c>
      <c r="BM10" s="151" t="b">
        <f t="shared" si="36"/>
        <v>0</v>
      </c>
      <c r="BN10" s="151" t="b">
        <f t="shared" si="17"/>
        <v>0</v>
      </c>
      <c r="BO10" s="151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0"/>
        <v/>
      </c>
      <c r="X11" s="151" t="str">
        <f t="shared" si="7"/>
        <v/>
      </c>
      <c r="Y11" s="151" t="str">
        <f t="shared" si="21"/>
        <v/>
      </c>
      <c r="Z11" s="151" t="str">
        <f t="shared" si="8"/>
        <v/>
      </c>
      <c r="AA11" s="151" t="str">
        <f t="shared" si="22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24"/>
        <v/>
      </c>
      <c r="AP11" s="151" t="str">
        <f t="shared" si="13"/>
        <v/>
      </c>
      <c r="AQ11" s="151" t="str">
        <f t="shared" si="25"/>
        <v/>
      </c>
      <c r="AR11" s="151" t="str">
        <f t="shared" si="14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5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6"/>
        <v>0</v>
      </c>
      <c r="BL11" s="151" t="b">
        <f t="shared" si="35"/>
        <v>0</v>
      </c>
      <c r="BM11" s="151" t="b">
        <f t="shared" si="36"/>
        <v>0</v>
      </c>
      <c r="BN11" s="151" t="b">
        <f t="shared" si="17"/>
        <v>0</v>
      </c>
      <c r="BO11" s="151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0"/>
        <v/>
      </c>
      <c r="X12" s="151" t="str">
        <f t="shared" si="7"/>
        <v/>
      </c>
      <c r="Y12" s="151" t="str">
        <f t="shared" si="21"/>
        <v/>
      </c>
      <c r="Z12" s="151" t="str">
        <f t="shared" si="8"/>
        <v/>
      </c>
      <c r="AA12" s="151" t="str">
        <f t="shared" si="22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24"/>
        <v/>
      </c>
      <c r="AP12" s="151" t="str">
        <f t="shared" si="13"/>
        <v/>
      </c>
      <c r="AQ12" s="151" t="str">
        <f t="shared" si="25"/>
        <v/>
      </c>
      <c r="AR12" s="151" t="str">
        <f t="shared" si="14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5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6"/>
        <v>0</v>
      </c>
      <c r="BL12" s="151" t="b">
        <f t="shared" si="35"/>
        <v>0</v>
      </c>
      <c r="BM12" s="151" t="b">
        <f t="shared" si="36"/>
        <v>0</v>
      </c>
      <c r="BN12" s="151" t="b">
        <f t="shared" si="17"/>
        <v>0</v>
      </c>
      <c r="BO12" s="151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0"/>
        <v/>
      </c>
      <c r="X13" s="151" t="str">
        <f t="shared" si="7"/>
        <v/>
      </c>
      <c r="Y13" s="151" t="str">
        <f t="shared" si="21"/>
        <v/>
      </c>
      <c r="Z13" s="151" t="str">
        <f t="shared" si="8"/>
        <v/>
      </c>
      <c r="AA13" s="151" t="str">
        <f t="shared" si="22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24"/>
        <v/>
      </c>
      <c r="AP13" s="151" t="str">
        <f t="shared" si="13"/>
        <v/>
      </c>
      <c r="AQ13" s="151" t="str">
        <f t="shared" si="25"/>
        <v/>
      </c>
      <c r="AR13" s="151" t="str">
        <f t="shared" si="14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5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6"/>
        <v>0</v>
      </c>
      <c r="BL13" s="151" t="b">
        <f t="shared" si="35"/>
        <v>0</v>
      </c>
      <c r="BM13" s="151" t="b">
        <f t="shared" si="36"/>
        <v>0</v>
      </c>
      <c r="BN13" s="151" t="b">
        <f t="shared" si="17"/>
        <v>0</v>
      </c>
      <c r="BO13" s="151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0"/>
        <v/>
      </c>
      <c r="X14" s="151" t="str">
        <f t="shared" si="7"/>
        <v/>
      </c>
      <c r="Y14" s="151" t="str">
        <f t="shared" si="21"/>
        <v/>
      </c>
      <c r="Z14" s="151" t="str">
        <f t="shared" si="8"/>
        <v/>
      </c>
      <c r="AA14" s="151" t="str">
        <f t="shared" si="22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24"/>
        <v/>
      </c>
      <c r="AP14" s="151" t="str">
        <f t="shared" si="13"/>
        <v/>
      </c>
      <c r="AQ14" s="151" t="str">
        <f t="shared" si="25"/>
        <v/>
      </c>
      <c r="AR14" s="151" t="str">
        <f t="shared" si="14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5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6"/>
        <v>0</v>
      </c>
      <c r="BL14" s="151" t="b">
        <f t="shared" si="35"/>
        <v>0</v>
      </c>
      <c r="BM14" s="151" t="b">
        <f t="shared" si="36"/>
        <v>0</v>
      </c>
      <c r="BN14" s="151" t="b">
        <f t="shared" si="17"/>
        <v>0</v>
      </c>
      <c r="BO14" s="151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0"/>
        <v/>
      </c>
      <c r="X15" s="151" t="str">
        <f t="shared" si="7"/>
        <v/>
      </c>
      <c r="Y15" s="151" t="str">
        <f t="shared" si="21"/>
        <v/>
      </c>
      <c r="Z15" s="151" t="str">
        <f t="shared" si="8"/>
        <v/>
      </c>
      <c r="AA15" s="151" t="str">
        <f t="shared" si="22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24"/>
        <v/>
      </c>
      <c r="AP15" s="151" t="str">
        <f t="shared" si="13"/>
        <v/>
      </c>
      <c r="AQ15" s="151" t="str">
        <f t="shared" si="25"/>
        <v/>
      </c>
      <c r="AR15" s="151" t="str">
        <f t="shared" si="14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5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6"/>
        <v>0</v>
      </c>
      <c r="BL15" s="151" t="b">
        <f t="shared" si="35"/>
        <v>0</v>
      </c>
      <c r="BM15" s="151" t="b">
        <f t="shared" si="36"/>
        <v>0</v>
      </c>
      <c r="BN15" s="151" t="b">
        <f t="shared" si="17"/>
        <v>0</v>
      </c>
      <c r="BO15" s="151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0"/>
        <v/>
      </c>
      <c r="X16" s="151" t="str">
        <f t="shared" si="7"/>
        <v/>
      </c>
      <c r="Y16" s="151" t="str">
        <f t="shared" si="21"/>
        <v/>
      </c>
      <c r="Z16" s="151" t="str">
        <f t="shared" si="8"/>
        <v/>
      </c>
      <c r="AA16" s="151" t="str">
        <f t="shared" si="22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24"/>
        <v/>
      </c>
      <c r="AP16" s="151" t="str">
        <f t="shared" si="13"/>
        <v/>
      </c>
      <c r="AQ16" s="151" t="str">
        <f t="shared" si="25"/>
        <v/>
      </c>
      <c r="AR16" s="151" t="str">
        <f t="shared" si="14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5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6"/>
        <v>0</v>
      </c>
      <c r="BL16" s="151" t="b">
        <f t="shared" si="35"/>
        <v>0</v>
      </c>
      <c r="BM16" s="151" t="b">
        <f t="shared" si="36"/>
        <v>0</v>
      </c>
      <c r="BN16" s="151" t="b">
        <f t="shared" si="17"/>
        <v>0</v>
      </c>
      <c r="BO16" s="151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0"/>
        <v/>
      </c>
      <c r="X17" s="151" t="str">
        <f t="shared" si="7"/>
        <v/>
      </c>
      <c r="Y17" s="151" t="str">
        <f t="shared" si="21"/>
        <v/>
      </c>
      <c r="Z17" s="151" t="str">
        <f t="shared" si="8"/>
        <v/>
      </c>
      <c r="AA17" s="151" t="str">
        <f t="shared" si="22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24"/>
        <v/>
      </c>
      <c r="AP17" s="151" t="str">
        <f t="shared" si="13"/>
        <v/>
      </c>
      <c r="AQ17" s="151" t="str">
        <f t="shared" si="25"/>
        <v/>
      </c>
      <c r="AR17" s="151" t="str">
        <f t="shared" si="14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5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6"/>
        <v>0</v>
      </c>
      <c r="BL17" s="151" t="b">
        <f t="shared" si="35"/>
        <v>0</v>
      </c>
      <c r="BM17" s="151" t="b">
        <f t="shared" si="36"/>
        <v>0</v>
      </c>
      <c r="BN17" s="151" t="b">
        <f t="shared" si="17"/>
        <v>0</v>
      </c>
      <c r="BO17" s="151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0"/>
        <v/>
      </c>
      <c r="X18" s="151" t="str">
        <f t="shared" si="7"/>
        <v/>
      </c>
      <c r="Y18" s="151" t="str">
        <f t="shared" si="21"/>
        <v/>
      </c>
      <c r="Z18" s="151" t="str">
        <f t="shared" si="8"/>
        <v/>
      </c>
      <c r="AA18" s="151" t="str">
        <f t="shared" si="22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24"/>
        <v/>
      </c>
      <c r="AP18" s="151" t="str">
        <f t="shared" si="13"/>
        <v/>
      </c>
      <c r="AQ18" s="151" t="str">
        <f t="shared" si="25"/>
        <v/>
      </c>
      <c r="AR18" s="151" t="str">
        <f t="shared" si="14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5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6"/>
        <v>0</v>
      </c>
      <c r="BL18" s="151" t="b">
        <f t="shared" si="35"/>
        <v>0</v>
      </c>
      <c r="BM18" s="151" t="b">
        <f t="shared" si="36"/>
        <v>0</v>
      </c>
      <c r="BN18" s="151" t="b">
        <f t="shared" si="17"/>
        <v>0</v>
      </c>
      <c r="BO18" s="151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0"/>
        <v/>
      </c>
      <c r="X19" s="151" t="str">
        <f t="shared" si="7"/>
        <v/>
      </c>
      <c r="Y19" s="151" t="str">
        <f t="shared" si="21"/>
        <v/>
      </c>
      <c r="Z19" s="151" t="str">
        <f t="shared" si="8"/>
        <v/>
      </c>
      <c r="AA19" s="151" t="str">
        <f t="shared" si="22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24"/>
        <v/>
      </c>
      <c r="AP19" s="151" t="str">
        <f t="shared" si="13"/>
        <v/>
      </c>
      <c r="AQ19" s="151" t="str">
        <f t="shared" si="25"/>
        <v/>
      </c>
      <c r="AR19" s="151" t="str">
        <f t="shared" si="14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5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6"/>
        <v>0</v>
      </c>
      <c r="BL19" s="151" t="b">
        <f t="shared" si="35"/>
        <v>0</v>
      </c>
      <c r="BM19" s="151" t="b">
        <f t="shared" si="36"/>
        <v>0</v>
      </c>
      <c r="BN19" s="151" t="b">
        <f t="shared" si="17"/>
        <v>0</v>
      </c>
      <c r="BO19" s="151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0"/>
        <v/>
      </c>
      <c r="X20" s="151" t="str">
        <f t="shared" si="7"/>
        <v/>
      </c>
      <c r="Y20" s="151" t="str">
        <f t="shared" si="21"/>
        <v/>
      </c>
      <c r="Z20" s="151" t="str">
        <f t="shared" si="8"/>
        <v/>
      </c>
      <c r="AA20" s="151" t="str">
        <f t="shared" si="22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24"/>
        <v/>
      </c>
      <c r="AP20" s="151" t="str">
        <f t="shared" si="13"/>
        <v/>
      </c>
      <c r="AQ20" s="151" t="str">
        <f t="shared" si="25"/>
        <v/>
      </c>
      <c r="AR20" s="151" t="str">
        <f t="shared" si="14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5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6"/>
        <v>0</v>
      </c>
      <c r="BL20" s="151" t="b">
        <f t="shared" si="35"/>
        <v>0</v>
      </c>
      <c r="BM20" s="151" t="b">
        <f t="shared" si="36"/>
        <v>0</v>
      </c>
      <c r="BN20" s="151" t="b">
        <f t="shared" si="17"/>
        <v>0</v>
      </c>
      <c r="BO20" s="151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0"/>
        <v/>
      </c>
      <c r="X21" s="151" t="str">
        <f t="shared" si="7"/>
        <v/>
      </c>
      <c r="Y21" s="151" t="str">
        <f t="shared" si="21"/>
        <v/>
      </c>
      <c r="Z21" s="151" t="str">
        <f t="shared" si="8"/>
        <v/>
      </c>
      <c r="AA21" s="151" t="str">
        <f t="shared" si="22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24"/>
        <v/>
      </c>
      <c r="AP21" s="151" t="str">
        <f t="shared" si="13"/>
        <v/>
      </c>
      <c r="AQ21" s="151" t="str">
        <f t="shared" si="25"/>
        <v/>
      </c>
      <c r="AR21" s="151" t="str">
        <f t="shared" si="14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5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6"/>
        <v>0</v>
      </c>
      <c r="BL21" s="151" t="b">
        <f t="shared" si="35"/>
        <v>0</v>
      </c>
      <c r="BM21" s="151" t="b">
        <f t="shared" si="36"/>
        <v>0</v>
      </c>
      <c r="BN21" s="151" t="b">
        <f t="shared" si="17"/>
        <v>0</v>
      </c>
      <c r="BO21" s="151" t="str">
        <f t="shared" si="37"/>
        <v/>
      </c>
      <c r="BP21" t="b">
        <v>1</v>
      </c>
    </row>
    <row r="22" spans="1:68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ref="K22:K31" si="39">J22*H22</f>
        <v>0</v>
      </c>
      <c r="L22" s="151"/>
      <c r="M22" s="151">
        <f t="shared" si="3"/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0"/>
        <v/>
      </c>
      <c r="X22" s="151" t="str">
        <f t="shared" si="7"/>
        <v/>
      </c>
      <c r="Y22" s="151" t="str">
        <f t="shared" si="21"/>
        <v/>
      </c>
      <c r="Z22" s="151" t="str">
        <f t="shared" si="8"/>
        <v/>
      </c>
      <c r="AA22" s="151" t="str">
        <f t="shared" si="22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24"/>
        <v/>
      </c>
      <c r="AP22" s="151" t="str">
        <f t="shared" si="13"/>
        <v/>
      </c>
      <c r="AQ22" s="151" t="str">
        <f t="shared" si="25"/>
        <v/>
      </c>
      <c r="AR22" s="151" t="str">
        <f t="shared" si="14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5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6"/>
        <v>0</v>
      </c>
      <c r="BL22" s="151" t="b">
        <f t="shared" si="35"/>
        <v>0</v>
      </c>
      <c r="BM22" s="151" t="b">
        <f t="shared" si="36"/>
        <v>0</v>
      </c>
      <c r="BN22" s="151" t="b">
        <f t="shared" si="17"/>
        <v>0</v>
      </c>
      <c r="BO22" s="151" t="str">
        <f t="shared" si="37"/>
        <v/>
      </c>
      <c r="BP22" t="b">
        <v>1</v>
      </c>
    </row>
    <row r="23" spans="1:68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9"/>
        <v>0</v>
      </c>
      <c r="L23" s="151"/>
      <c r="M23" s="151">
        <f t="shared" si="3"/>
        <v>0</v>
      </c>
      <c r="N23" s="7">
        <f t="shared" si="18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0"/>
        <v/>
      </c>
      <c r="X23" s="151" t="str">
        <f t="shared" si="7"/>
        <v/>
      </c>
      <c r="Y23" s="151" t="str">
        <f t="shared" si="21"/>
        <v/>
      </c>
      <c r="Z23" s="151" t="str">
        <f t="shared" si="8"/>
        <v/>
      </c>
      <c r="AA23" s="151" t="str">
        <f t="shared" si="22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24"/>
        <v/>
      </c>
      <c r="AP23" s="151" t="str">
        <f t="shared" si="13"/>
        <v/>
      </c>
      <c r="AQ23" s="151" t="str">
        <f t="shared" si="25"/>
        <v/>
      </c>
      <c r="AR23" s="151" t="str">
        <f t="shared" si="14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5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6"/>
        <v>0</v>
      </c>
      <c r="BL23" s="151" t="b">
        <f t="shared" si="35"/>
        <v>0</v>
      </c>
      <c r="BM23" s="151" t="b">
        <f t="shared" si="36"/>
        <v>0</v>
      </c>
      <c r="BN23" s="151" t="b">
        <f t="shared" si="17"/>
        <v>0</v>
      </c>
      <c r="BO23" s="151" t="str">
        <f t="shared" si="37"/>
        <v/>
      </c>
      <c r="BP23" t="b">
        <v>1</v>
      </c>
    </row>
    <row r="24" spans="1:68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9"/>
        <v>0</v>
      </c>
      <c r="L24" s="151"/>
      <c r="M24" s="151">
        <f t="shared" si="3"/>
        <v>0</v>
      </c>
      <c r="N24" s="7">
        <f t="shared" si="18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0"/>
        <v/>
      </c>
      <c r="X24" s="151" t="str">
        <f t="shared" si="7"/>
        <v/>
      </c>
      <c r="Y24" s="151" t="str">
        <f t="shared" si="21"/>
        <v/>
      </c>
      <c r="Z24" s="151" t="str">
        <f t="shared" si="8"/>
        <v/>
      </c>
      <c r="AA24" s="151" t="str">
        <f t="shared" si="22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24"/>
        <v/>
      </c>
      <c r="AP24" s="151" t="str">
        <f t="shared" si="13"/>
        <v/>
      </c>
      <c r="AQ24" s="151" t="str">
        <f t="shared" si="25"/>
        <v/>
      </c>
      <c r="AR24" s="151" t="str">
        <f t="shared" si="14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5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6"/>
        <v>0</v>
      </c>
      <c r="BL24" s="151" t="b">
        <f t="shared" si="35"/>
        <v>0</v>
      </c>
      <c r="BM24" s="151" t="b">
        <f t="shared" si="36"/>
        <v>0</v>
      </c>
      <c r="BN24" s="151" t="b">
        <f t="shared" si="17"/>
        <v>0</v>
      </c>
      <c r="BO24" s="151" t="str">
        <f t="shared" si="37"/>
        <v/>
      </c>
      <c r="BP24" t="b">
        <v>1</v>
      </c>
    </row>
    <row r="25" spans="1:68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9"/>
        <v>0</v>
      </c>
      <c r="L25" s="151"/>
      <c r="M25" s="151">
        <f t="shared" si="3"/>
        <v>0</v>
      </c>
      <c r="N25" s="7">
        <f t="shared" si="18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0"/>
        <v/>
      </c>
      <c r="X25" s="151" t="str">
        <f t="shared" si="7"/>
        <v/>
      </c>
      <c r="Y25" s="151" t="str">
        <f t="shared" si="21"/>
        <v/>
      </c>
      <c r="Z25" s="151" t="str">
        <f t="shared" si="8"/>
        <v/>
      </c>
      <c r="AA25" s="151" t="str">
        <f t="shared" si="22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24"/>
        <v/>
      </c>
      <c r="AP25" s="151" t="str">
        <f t="shared" si="13"/>
        <v/>
      </c>
      <c r="AQ25" s="151" t="str">
        <f t="shared" si="25"/>
        <v/>
      </c>
      <c r="AR25" s="151" t="str">
        <f t="shared" si="14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5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6"/>
        <v>0</v>
      </c>
      <c r="BL25" s="151" t="b">
        <f t="shared" si="35"/>
        <v>0</v>
      </c>
      <c r="BM25" s="151" t="b">
        <f t="shared" si="36"/>
        <v>0</v>
      </c>
      <c r="BN25" s="151" t="b">
        <f t="shared" si="17"/>
        <v>0</v>
      </c>
      <c r="BO25" s="151" t="str">
        <f t="shared" si="37"/>
        <v/>
      </c>
      <c r="BP25" t="b">
        <v>1</v>
      </c>
    </row>
    <row r="26" spans="1:68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9"/>
        <v>0</v>
      </c>
      <c r="L26" s="151"/>
      <c r="M26" s="151">
        <f t="shared" si="3"/>
        <v>0</v>
      </c>
      <c r="N26" s="7">
        <f t="shared" si="18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0"/>
        <v/>
      </c>
      <c r="X26" s="151" t="str">
        <f t="shared" si="7"/>
        <v/>
      </c>
      <c r="Y26" s="151" t="str">
        <f t="shared" si="21"/>
        <v/>
      </c>
      <c r="Z26" s="151" t="str">
        <f t="shared" si="8"/>
        <v/>
      </c>
      <c r="AA26" s="151" t="str">
        <f t="shared" si="22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24"/>
        <v/>
      </c>
      <c r="AP26" s="151" t="str">
        <f t="shared" si="13"/>
        <v/>
      </c>
      <c r="AQ26" s="151" t="str">
        <f t="shared" si="25"/>
        <v/>
      </c>
      <c r="AR26" s="151" t="str">
        <f t="shared" si="14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5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6"/>
        <v>0</v>
      </c>
      <c r="BL26" s="151" t="b">
        <f t="shared" si="35"/>
        <v>0</v>
      </c>
      <c r="BM26" s="151" t="b">
        <f t="shared" si="36"/>
        <v>0</v>
      </c>
      <c r="BN26" s="151" t="b">
        <f t="shared" si="17"/>
        <v>0</v>
      </c>
      <c r="BO26" s="151" t="str">
        <f t="shared" si="37"/>
        <v/>
      </c>
      <c r="BP26" t="b">
        <v>1</v>
      </c>
    </row>
    <row r="27" spans="1:68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9"/>
        <v>0</v>
      </c>
      <c r="L27" s="151"/>
      <c r="M27" s="151">
        <f t="shared" si="3"/>
        <v>0</v>
      </c>
      <c r="N27" s="7">
        <f t="shared" si="18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0"/>
        <v/>
      </c>
      <c r="X27" s="151" t="str">
        <f t="shared" si="7"/>
        <v/>
      </c>
      <c r="Y27" s="151" t="str">
        <f t="shared" si="21"/>
        <v/>
      </c>
      <c r="Z27" s="151" t="str">
        <f t="shared" si="8"/>
        <v/>
      </c>
      <c r="AA27" s="151" t="str">
        <f t="shared" si="22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24"/>
        <v/>
      </c>
      <c r="AP27" s="151" t="str">
        <f t="shared" si="13"/>
        <v/>
      </c>
      <c r="AQ27" s="151" t="str">
        <f t="shared" si="25"/>
        <v/>
      </c>
      <c r="AR27" s="151" t="str">
        <f t="shared" si="14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5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6"/>
        <v>0</v>
      </c>
      <c r="BL27" s="151" t="b">
        <f t="shared" si="35"/>
        <v>0</v>
      </c>
      <c r="BM27" s="151" t="b">
        <f t="shared" si="36"/>
        <v>0</v>
      </c>
      <c r="BN27" s="151" t="b">
        <f t="shared" si="17"/>
        <v>0</v>
      </c>
      <c r="BO27" s="151" t="str">
        <f t="shared" si="37"/>
        <v/>
      </c>
      <c r="BP27" t="b">
        <v>1</v>
      </c>
    </row>
    <row r="28" spans="1:68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9"/>
        <v>0</v>
      </c>
      <c r="L28" s="151"/>
      <c r="M28" s="151">
        <f t="shared" si="3"/>
        <v>0</v>
      </c>
      <c r="N28" s="7">
        <f t="shared" si="18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0"/>
        <v/>
      </c>
      <c r="X28" s="151" t="str">
        <f t="shared" si="7"/>
        <v/>
      </c>
      <c r="Y28" s="151" t="str">
        <f t="shared" si="21"/>
        <v/>
      </c>
      <c r="Z28" s="151" t="str">
        <f t="shared" si="8"/>
        <v/>
      </c>
      <c r="AA28" s="151" t="str">
        <f t="shared" si="22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24"/>
        <v/>
      </c>
      <c r="AP28" s="151" t="str">
        <f t="shared" si="13"/>
        <v/>
      </c>
      <c r="AQ28" s="151" t="str">
        <f t="shared" si="25"/>
        <v/>
      </c>
      <c r="AR28" s="151" t="str">
        <f t="shared" si="14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5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6"/>
        <v>0</v>
      </c>
      <c r="BL28" s="151" t="b">
        <f t="shared" si="35"/>
        <v>0</v>
      </c>
      <c r="BM28" s="151" t="b">
        <f t="shared" si="36"/>
        <v>0</v>
      </c>
      <c r="BN28" s="151" t="b">
        <f t="shared" si="17"/>
        <v>0</v>
      </c>
      <c r="BO28" s="151" t="str">
        <f t="shared" si="37"/>
        <v/>
      </c>
      <c r="BP28" t="b">
        <v>1</v>
      </c>
    </row>
    <row r="29" spans="1:68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9"/>
        <v>0</v>
      </c>
      <c r="L29" s="151"/>
      <c r="M29" s="151">
        <f t="shared" si="3"/>
        <v>0</v>
      </c>
      <c r="N29" s="7">
        <f t="shared" si="18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0"/>
        <v/>
      </c>
      <c r="X29" s="151" t="str">
        <f t="shared" si="7"/>
        <v/>
      </c>
      <c r="Y29" s="151" t="str">
        <f t="shared" si="21"/>
        <v/>
      </c>
      <c r="Z29" s="151" t="str">
        <f t="shared" si="8"/>
        <v/>
      </c>
      <c r="AA29" s="151" t="str">
        <f t="shared" si="22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24"/>
        <v/>
      </c>
      <c r="AP29" s="151" t="str">
        <f t="shared" si="13"/>
        <v/>
      </c>
      <c r="AQ29" s="151" t="str">
        <f t="shared" si="25"/>
        <v/>
      </c>
      <c r="AR29" s="151" t="str">
        <f t="shared" si="14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5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6"/>
        <v>0</v>
      </c>
      <c r="BL29" s="151" t="b">
        <f t="shared" si="35"/>
        <v>0</v>
      </c>
      <c r="BM29" s="151" t="b">
        <f t="shared" si="36"/>
        <v>0</v>
      </c>
      <c r="BN29" s="151" t="b">
        <f t="shared" si="17"/>
        <v>0</v>
      </c>
      <c r="BO29" s="151" t="str">
        <f t="shared" si="37"/>
        <v/>
      </c>
      <c r="BP29" t="b">
        <v>1</v>
      </c>
    </row>
    <row r="30" spans="1:68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9"/>
        <v>0</v>
      </c>
      <c r="L30" s="151"/>
      <c r="M30" s="151">
        <f t="shared" si="3"/>
        <v>0</v>
      </c>
      <c r="N30" s="7">
        <f t="shared" si="18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0"/>
        <v/>
      </c>
      <c r="X30" s="151" t="str">
        <f t="shared" si="7"/>
        <v/>
      </c>
      <c r="Y30" s="151" t="str">
        <f t="shared" si="21"/>
        <v/>
      </c>
      <c r="Z30" s="151" t="str">
        <f t="shared" si="8"/>
        <v/>
      </c>
      <c r="AA30" s="151" t="str">
        <f t="shared" si="22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24"/>
        <v/>
      </c>
      <c r="AP30" s="151" t="str">
        <f t="shared" si="13"/>
        <v/>
      </c>
      <c r="AQ30" s="151" t="str">
        <f t="shared" si="25"/>
        <v/>
      </c>
      <c r="AR30" s="151" t="str">
        <f t="shared" si="14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5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6"/>
        <v>0</v>
      </c>
      <c r="BL30" s="151" t="b">
        <f t="shared" si="35"/>
        <v>0</v>
      </c>
      <c r="BM30" s="151" t="b">
        <f t="shared" si="36"/>
        <v>0</v>
      </c>
      <c r="BN30" s="151" t="b">
        <f t="shared" si="17"/>
        <v>0</v>
      </c>
      <c r="BO30" s="151" t="str">
        <f t="shared" si="37"/>
        <v/>
      </c>
      <c r="BP30" t="b">
        <v>1</v>
      </c>
    </row>
    <row r="31" spans="1:68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9"/>
        <v>0</v>
      </c>
      <c r="L31" s="151"/>
      <c r="M31" s="151">
        <f t="shared" si="3"/>
        <v>0</v>
      </c>
      <c r="N31" s="7">
        <f t="shared" si="18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0"/>
        <v/>
      </c>
      <c r="X31" s="151" t="str">
        <f t="shared" si="7"/>
        <v/>
      </c>
      <c r="Y31" s="151" t="str">
        <f t="shared" si="21"/>
        <v/>
      </c>
      <c r="Z31" s="151" t="str">
        <f t="shared" si="8"/>
        <v/>
      </c>
      <c r="AA31" s="151" t="str">
        <f t="shared" si="22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24"/>
        <v/>
      </c>
      <c r="AP31" s="151" t="str">
        <f t="shared" si="13"/>
        <v/>
      </c>
      <c r="AQ31" s="151" t="str">
        <f t="shared" si="25"/>
        <v/>
      </c>
      <c r="AR31" s="151" t="str">
        <f t="shared" si="14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5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6"/>
        <v>0</v>
      </c>
      <c r="BL31" s="151" t="b">
        <f t="shared" si="35"/>
        <v>0</v>
      </c>
      <c r="BM31" s="151" t="b">
        <f t="shared" si="36"/>
        <v>0</v>
      </c>
      <c r="BN31" s="151" t="b">
        <f t="shared" si="17"/>
        <v>0</v>
      </c>
      <c r="BO31" s="151" t="str">
        <f t="shared" si="37"/>
        <v/>
      </c>
      <c r="BP31" t="b">
        <v>1</v>
      </c>
    </row>
    <row r="32" spans="1:68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497" customWidth="1"/>
  </cols>
  <sheetData>
    <row r="1" spans="1:50" s="151" customFormat="1" x14ac:dyDescent="0.2">
      <c r="A1" s="151">
        <v>1</v>
      </c>
      <c r="B1" s="151">
        <v>2</v>
      </c>
      <c r="C1" s="151">
        <v>3</v>
      </c>
      <c r="D1" s="151">
        <v>4</v>
      </c>
      <c r="E1" s="151">
        <v>5</v>
      </c>
      <c r="F1" s="151">
        <v>6</v>
      </c>
      <c r="G1" s="151">
        <v>7</v>
      </c>
      <c r="H1" s="151">
        <v>8</v>
      </c>
      <c r="I1" s="151">
        <v>9</v>
      </c>
      <c r="J1" s="151">
        <v>10</v>
      </c>
      <c r="K1" s="151">
        <v>11</v>
      </c>
      <c r="L1" s="151">
        <v>12</v>
      </c>
      <c r="M1" s="151">
        <v>13</v>
      </c>
      <c r="N1" s="151">
        <v>14</v>
      </c>
      <c r="O1" s="151">
        <v>15</v>
      </c>
      <c r="P1" s="151">
        <v>16</v>
      </c>
      <c r="Q1" s="151">
        <v>17</v>
      </c>
      <c r="R1" s="151">
        <v>18</v>
      </c>
      <c r="S1" s="151">
        <v>19</v>
      </c>
      <c r="T1" s="151">
        <v>20</v>
      </c>
      <c r="U1" s="151">
        <v>21</v>
      </c>
      <c r="V1" s="151">
        <v>22</v>
      </c>
      <c r="W1" s="151">
        <v>23</v>
      </c>
      <c r="X1" s="151">
        <v>24</v>
      </c>
      <c r="Y1" s="151">
        <v>25</v>
      </c>
      <c r="AA1" s="151">
        <v>27</v>
      </c>
      <c r="AB1" s="151">
        <v>28</v>
      </c>
      <c r="AC1" s="151">
        <v>29</v>
      </c>
      <c r="AD1" s="151">
        <v>30</v>
      </c>
      <c r="AE1" s="151">
        <v>31</v>
      </c>
      <c r="AF1" s="151">
        <v>32</v>
      </c>
      <c r="AG1" s="151">
        <v>33</v>
      </c>
      <c r="AH1" s="151">
        <v>34</v>
      </c>
      <c r="AI1" s="151">
        <v>35</v>
      </c>
      <c r="AJ1" s="151">
        <v>36</v>
      </c>
      <c r="AK1" s="151">
        <v>37</v>
      </c>
      <c r="AL1" s="151">
        <v>38</v>
      </c>
      <c r="AM1" s="151">
        <v>39</v>
      </c>
      <c r="AN1" s="151">
        <v>40</v>
      </c>
      <c r="AO1" s="151">
        <v>41</v>
      </c>
      <c r="AP1" s="151">
        <v>42</v>
      </c>
      <c r="AQ1" s="151">
        <v>43</v>
      </c>
      <c r="AR1" s="151">
        <v>44</v>
      </c>
      <c r="AS1" s="151">
        <v>45</v>
      </c>
      <c r="AT1" s="151">
        <v>46</v>
      </c>
      <c r="AU1" s="151">
        <v>47</v>
      </c>
      <c r="AV1" s="151">
        <v>48</v>
      </c>
      <c r="AW1" s="151">
        <v>49</v>
      </c>
      <c r="AX1" s="151">
        <v>50</v>
      </c>
    </row>
    <row r="2" spans="1:50" s="151" customFormat="1" x14ac:dyDescent="0.2">
      <c r="A2" s="152" t="s">
        <v>4664</v>
      </c>
      <c r="C2" s="497">
        <v>10</v>
      </c>
      <c r="D2" s="497">
        <v>11</v>
      </c>
      <c r="E2" s="497">
        <v>12</v>
      </c>
      <c r="F2" s="497">
        <v>13</v>
      </c>
      <c r="G2" s="497">
        <v>14</v>
      </c>
      <c r="H2" s="497">
        <v>15</v>
      </c>
      <c r="I2" s="497">
        <v>16</v>
      </c>
      <c r="J2" s="497">
        <v>17</v>
      </c>
      <c r="K2" s="497">
        <v>18</v>
      </c>
      <c r="L2" s="497">
        <v>19</v>
      </c>
      <c r="M2" s="497">
        <v>20</v>
      </c>
      <c r="N2" s="497">
        <v>21</v>
      </c>
      <c r="O2" s="497">
        <v>22</v>
      </c>
      <c r="P2" s="497">
        <v>23</v>
      </c>
      <c r="Q2" s="497">
        <v>24</v>
      </c>
      <c r="R2" s="497">
        <v>1</v>
      </c>
      <c r="S2" s="497">
        <v>2</v>
      </c>
      <c r="T2" s="497">
        <v>3</v>
      </c>
      <c r="U2" s="497">
        <v>4</v>
      </c>
      <c r="V2" s="497">
        <v>5</v>
      </c>
      <c r="W2" s="497">
        <v>6</v>
      </c>
      <c r="X2" s="497">
        <v>7</v>
      </c>
      <c r="Y2" s="497">
        <v>8</v>
      </c>
      <c r="Z2" s="497"/>
      <c r="AA2" s="497">
        <v>9</v>
      </c>
      <c r="AB2" s="497">
        <v>10</v>
      </c>
      <c r="AC2" s="497">
        <v>11</v>
      </c>
      <c r="AD2" s="497">
        <v>12</v>
      </c>
      <c r="AE2" s="497">
        <v>13</v>
      </c>
      <c r="AF2" s="497">
        <v>14</v>
      </c>
      <c r="AG2" s="497">
        <v>15</v>
      </c>
      <c r="AH2" s="497">
        <v>16</v>
      </c>
      <c r="AI2" s="497">
        <v>17</v>
      </c>
      <c r="AJ2" s="497">
        <v>18</v>
      </c>
      <c r="AK2" s="497">
        <v>19</v>
      </c>
      <c r="AL2" s="497">
        <v>20</v>
      </c>
      <c r="AM2" s="497">
        <v>21</v>
      </c>
      <c r="AN2" s="497">
        <v>22</v>
      </c>
      <c r="AO2" s="497">
        <v>23</v>
      </c>
      <c r="AP2" s="497">
        <v>24</v>
      </c>
      <c r="AQ2" s="497">
        <v>1</v>
      </c>
      <c r="AR2" s="497">
        <v>2</v>
      </c>
      <c r="AS2" s="497">
        <v>3</v>
      </c>
      <c r="AT2" s="497">
        <v>4</v>
      </c>
      <c r="AU2" s="497">
        <v>5</v>
      </c>
      <c r="AV2" s="497">
        <v>6</v>
      </c>
      <c r="AW2" s="497">
        <v>7</v>
      </c>
      <c r="AX2" s="497">
        <v>8</v>
      </c>
    </row>
    <row r="3" spans="1:50" x14ac:dyDescent="0.2">
      <c r="A3" s="151"/>
      <c r="B3">
        <v>0</v>
      </c>
      <c r="C3" s="500"/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</row>
    <row r="4" spans="1:50" x14ac:dyDescent="0.2">
      <c r="A4" t="s">
        <v>4519</v>
      </c>
      <c r="B4">
        <v>1</v>
      </c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1" t="s">
        <v>135</v>
      </c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</row>
    <row r="5" spans="1:50" x14ac:dyDescent="0.2">
      <c r="A5" t="s">
        <v>4520</v>
      </c>
      <c r="B5">
        <v>1</v>
      </c>
      <c r="C5" s="501" t="s">
        <v>135</v>
      </c>
      <c r="D5" s="500"/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 t="s">
        <v>135</v>
      </c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</row>
    <row r="6" spans="1:50" x14ac:dyDescent="0.2">
      <c r="A6" t="s">
        <v>4521</v>
      </c>
      <c r="B6">
        <v>2</v>
      </c>
      <c r="C6" s="501" t="s">
        <v>135</v>
      </c>
      <c r="D6" s="500"/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1" t="s">
        <v>135</v>
      </c>
      <c r="P6" s="500"/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 t="s">
        <v>135</v>
      </c>
      <c r="AB6" s="500"/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 t="s">
        <v>135</v>
      </c>
      <c r="AN6" s="500"/>
      <c r="AO6" s="500"/>
      <c r="AP6" s="500"/>
      <c r="AQ6" s="500"/>
      <c r="AR6" s="500"/>
      <c r="AS6" s="500"/>
      <c r="AT6" s="500"/>
      <c r="AU6" s="500"/>
      <c r="AV6" s="500"/>
      <c r="AW6" s="500"/>
      <c r="AX6" s="500"/>
    </row>
    <row r="7" spans="1:50" x14ac:dyDescent="0.2">
      <c r="A7" t="s">
        <v>4522</v>
      </c>
      <c r="B7">
        <v>3</v>
      </c>
      <c r="C7" s="501" t="s">
        <v>135</v>
      </c>
      <c r="D7" s="500"/>
      <c r="E7" s="500"/>
      <c r="F7" s="500"/>
      <c r="G7" s="500"/>
      <c r="H7" s="500"/>
      <c r="I7" s="500"/>
      <c r="J7" s="500"/>
      <c r="K7" s="501" t="s">
        <v>135</v>
      </c>
      <c r="L7" s="500"/>
      <c r="M7" s="500"/>
      <c r="N7" s="500"/>
      <c r="O7" s="500"/>
      <c r="P7" s="500"/>
      <c r="Q7" s="500"/>
      <c r="R7" s="500"/>
      <c r="S7" s="501" t="s">
        <v>135</v>
      </c>
      <c r="T7" s="500"/>
      <c r="U7" s="500"/>
      <c r="V7" s="500"/>
      <c r="W7" s="500"/>
      <c r="X7" s="500"/>
      <c r="Y7" s="500"/>
      <c r="Z7" s="500"/>
      <c r="AA7" s="500" t="s">
        <v>135</v>
      </c>
      <c r="AB7" s="500"/>
      <c r="AC7" s="500"/>
      <c r="AD7" s="500"/>
      <c r="AE7" s="500"/>
      <c r="AF7" s="500"/>
      <c r="AG7" s="500"/>
      <c r="AH7" s="500"/>
      <c r="AI7" s="500" t="s">
        <v>135</v>
      </c>
      <c r="AJ7" s="500"/>
      <c r="AK7" s="500"/>
      <c r="AL7" s="500"/>
      <c r="AM7" s="500"/>
      <c r="AN7" s="500"/>
      <c r="AO7" s="500"/>
      <c r="AP7" s="500"/>
      <c r="AQ7" s="500" t="s">
        <v>135</v>
      </c>
      <c r="AR7" s="500"/>
      <c r="AS7" s="500"/>
      <c r="AT7" s="500"/>
      <c r="AU7" s="500"/>
      <c r="AV7" s="500"/>
      <c r="AW7" s="500"/>
      <c r="AX7" s="500"/>
    </row>
    <row r="8" spans="1:50" x14ac:dyDescent="0.2">
      <c r="A8" t="s">
        <v>4523</v>
      </c>
      <c r="B8">
        <v>4</v>
      </c>
      <c r="C8" s="500"/>
      <c r="D8" s="500"/>
      <c r="E8" s="501" t="s">
        <v>135</v>
      </c>
      <c r="F8" s="500"/>
      <c r="G8" s="500"/>
      <c r="H8" s="500"/>
      <c r="I8" s="500"/>
      <c r="J8" s="500"/>
      <c r="K8" s="501" t="s">
        <v>135</v>
      </c>
      <c r="L8" s="500"/>
      <c r="M8" s="500"/>
      <c r="N8" s="500"/>
      <c r="O8" s="501"/>
      <c r="P8" s="500"/>
      <c r="Q8" s="501" t="s">
        <v>135</v>
      </c>
      <c r="R8" s="500"/>
      <c r="S8" s="500"/>
      <c r="T8" s="500"/>
      <c r="U8" s="500"/>
      <c r="V8" s="500"/>
      <c r="W8" s="501" t="s">
        <v>135</v>
      </c>
      <c r="X8" s="500"/>
      <c r="Y8" s="500"/>
      <c r="Z8" s="500"/>
      <c r="AA8" s="500" t="s">
        <v>135</v>
      </c>
      <c r="AB8" s="500"/>
      <c r="AC8" s="500"/>
      <c r="AD8" s="500"/>
      <c r="AE8" s="500"/>
      <c r="AF8" s="500"/>
      <c r="AG8" s="500" t="s">
        <v>135</v>
      </c>
      <c r="AH8" s="500"/>
      <c r="AI8" s="500"/>
      <c r="AJ8" s="500"/>
      <c r="AK8" s="500"/>
      <c r="AL8" s="500"/>
      <c r="AM8" s="500" t="s">
        <v>135</v>
      </c>
      <c r="AN8" s="500"/>
      <c r="AO8" s="500"/>
      <c r="AP8" s="500"/>
      <c r="AQ8" s="500"/>
      <c r="AR8" s="500"/>
      <c r="AS8" s="500" t="s">
        <v>135</v>
      </c>
      <c r="AT8" s="500"/>
      <c r="AU8" s="500"/>
      <c r="AV8" s="500"/>
      <c r="AW8" s="500"/>
      <c r="AX8" s="500"/>
    </row>
    <row r="9" spans="1:50" x14ac:dyDescent="0.2">
      <c r="A9" t="s">
        <v>4524</v>
      </c>
      <c r="B9">
        <v>5</v>
      </c>
      <c r="C9" s="500"/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 t="s">
        <v>135</v>
      </c>
      <c r="AB9" s="500"/>
      <c r="AC9" s="500"/>
      <c r="AD9" s="500" t="s">
        <v>135</v>
      </c>
      <c r="AE9" s="500"/>
      <c r="AF9" s="500"/>
      <c r="AG9" s="500" t="s">
        <v>135</v>
      </c>
      <c r="AH9" s="500"/>
      <c r="AI9" s="500"/>
      <c r="AJ9" s="500" t="s">
        <v>135</v>
      </c>
      <c r="AK9" s="500"/>
      <c r="AL9" s="500"/>
      <c r="AM9" s="500"/>
      <c r="AN9" s="500" t="s">
        <v>135</v>
      </c>
      <c r="AO9" s="500"/>
      <c r="AP9" s="500"/>
      <c r="AQ9" s="500"/>
      <c r="AR9" s="500"/>
      <c r="AS9" s="500"/>
      <c r="AT9" s="500"/>
      <c r="AU9" s="500"/>
      <c r="AV9" s="500"/>
      <c r="AW9" s="500"/>
      <c r="AX9" s="500"/>
    </row>
    <row r="10" spans="1:50" x14ac:dyDescent="0.2">
      <c r="A10" t="s">
        <v>4525</v>
      </c>
      <c r="B10">
        <v>6</v>
      </c>
      <c r="C10" s="500" t="s">
        <v>135</v>
      </c>
      <c r="D10" s="500"/>
      <c r="E10" s="500"/>
      <c r="F10" s="500"/>
      <c r="G10" s="500" t="s">
        <v>135</v>
      </c>
      <c r="H10" s="500"/>
      <c r="I10" s="500"/>
      <c r="J10" s="500"/>
      <c r="K10" s="500" t="s">
        <v>135</v>
      </c>
      <c r="L10" s="500"/>
      <c r="M10" s="500"/>
      <c r="N10" s="500"/>
      <c r="O10" s="500" t="s">
        <v>135</v>
      </c>
      <c r="P10" s="500"/>
      <c r="Q10" s="500"/>
      <c r="R10" s="500"/>
      <c r="S10" s="500" t="s">
        <v>135</v>
      </c>
      <c r="T10" s="500"/>
      <c r="U10" s="500"/>
      <c r="V10" s="500"/>
      <c r="W10" s="500" t="s">
        <v>135</v>
      </c>
      <c r="X10" s="500"/>
      <c r="Y10" s="500"/>
      <c r="Z10" s="500"/>
      <c r="AA10" s="500" t="s">
        <v>135</v>
      </c>
      <c r="AB10" s="500"/>
      <c r="AC10" s="500"/>
      <c r="AD10" s="500"/>
      <c r="AE10" s="500" t="s">
        <v>135</v>
      </c>
      <c r="AF10" s="500"/>
      <c r="AG10" s="500"/>
      <c r="AH10" s="500"/>
      <c r="AI10" s="500" t="s">
        <v>135</v>
      </c>
      <c r="AJ10" s="500"/>
      <c r="AK10" s="500"/>
      <c r="AL10" s="500"/>
      <c r="AM10" s="500" t="s">
        <v>135</v>
      </c>
      <c r="AN10" s="500"/>
      <c r="AO10" s="500"/>
      <c r="AP10" s="500"/>
      <c r="AQ10" s="500" t="s">
        <v>135</v>
      </c>
      <c r="AR10" s="500"/>
      <c r="AS10" s="500"/>
      <c r="AT10" s="500"/>
      <c r="AU10" s="500" t="s">
        <v>135</v>
      </c>
      <c r="AV10" s="500"/>
      <c r="AW10" s="500"/>
      <c r="AX10" s="500"/>
    </row>
    <row r="11" spans="1:50" x14ac:dyDescent="0.2">
      <c r="A11" t="s">
        <v>4526</v>
      </c>
      <c r="B11">
        <v>7</v>
      </c>
      <c r="C11" s="500"/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</row>
    <row r="12" spans="1:50" x14ac:dyDescent="0.2">
      <c r="A12" t="s">
        <v>4527</v>
      </c>
      <c r="B12">
        <v>8</v>
      </c>
      <c r="C12" s="500"/>
      <c r="D12" s="500" t="s">
        <v>135</v>
      </c>
      <c r="E12" s="500"/>
      <c r="F12" s="500"/>
      <c r="G12" s="500" t="s">
        <v>135</v>
      </c>
      <c r="H12" s="500"/>
      <c r="I12" s="500"/>
      <c r="J12" s="500" t="s">
        <v>135</v>
      </c>
      <c r="K12" s="500"/>
      <c r="L12" s="500"/>
      <c r="M12" s="500" t="s">
        <v>135</v>
      </c>
      <c r="N12" s="500"/>
      <c r="O12" s="500"/>
      <c r="P12" s="500" t="s">
        <v>135</v>
      </c>
      <c r="Q12" s="500"/>
      <c r="R12" s="500"/>
      <c r="S12" s="500" t="s">
        <v>135</v>
      </c>
      <c r="T12" s="500"/>
      <c r="U12" s="500"/>
      <c r="V12" s="500" t="s">
        <v>135</v>
      </c>
      <c r="W12" s="500"/>
      <c r="X12" s="500"/>
      <c r="Y12" s="500" t="s">
        <v>135</v>
      </c>
      <c r="Z12" s="500"/>
      <c r="AA12" s="500"/>
      <c r="AB12" s="500"/>
      <c r="AC12" s="500" t="s">
        <v>135</v>
      </c>
      <c r="AD12" s="500"/>
      <c r="AE12" s="500"/>
      <c r="AF12" s="500" t="s">
        <v>135</v>
      </c>
      <c r="AG12" s="500"/>
      <c r="AH12" s="500"/>
      <c r="AI12" s="500" t="s">
        <v>135</v>
      </c>
      <c r="AJ12" s="500"/>
      <c r="AK12" s="500"/>
      <c r="AL12" s="500" t="s">
        <v>135</v>
      </c>
      <c r="AM12" s="500"/>
      <c r="AN12" s="500"/>
      <c r="AO12" s="500" t="s">
        <v>135</v>
      </c>
      <c r="AP12" s="500"/>
      <c r="AQ12" s="500"/>
      <c r="AR12" s="500" t="s">
        <v>135</v>
      </c>
      <c r="AS12" s="500"/>
      <c r="AT12" s="500"/>
      <c r="AU12" s="500" t="s">
        <v>135</v>
      </c>
      <c r="AV12" s="500"/>
      <c r="AW12" s="500"/>
      <c r="AX12" s="500" t="s">
        <v>135</v>
      </c>
    </row>
    <row r="13" spans="1:50" x14ac:dyDescent="0.2">
      <c r="A13" t="s">
        <v>4528</v>
      </c>
      <c r="B13">
        <v>9</v>
      </c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</row>
    <row r="14" spans="1:50" x14ac:dyDescent="0.2">
      <c r="A14" t="s">
        <v>4529</v>
      </c>
      <c r="B14">
        <v>10</v>
      </c>
      <c r="C14" s="500"/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</row>
    <row r="15" spans="1:50" x14ac:dyDescent="0.2">
      <c r="A15" t="s">
        <v>4530</v>
      </c>
      <c r="B15">
        <v>11</v>
      </c>
      <c r="C15" s="500"/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</row>
    <row r="16" spans="1:50" x14ac:dyDescent="0.2">
      <c r="A16" t="s">
        <v>4531</v>
      </c>
      <c r="B16">
        <v>12</v>
      </c>
      <c r="C16" s="500" t="s">
        <v>135</v>
      </c>
      <c r="D16" s="500"/>
      <c r="E16" s="500" t="s">
        <v>135</v>
      </c>
      <c r="F16" s="500"/>
      <c r="G16" s="500" t="s">
        <v>135</v>
      </c>
      <c r="H16" s="500"/>
      <c r="I16" s="500" t="s">
        <v>135</v>
      </c>
      <c r="J16" s="500"/>
      <c r="K16" s="500" t="s">
        <v>135</v>
      </c>
      <c r="L16" s="500"/>
      <c r="M16" s="500" t="s">
        <v>135</v>
      </c>
      <c r="N16" s="500"/>
      <c r="O16" s="500" t="s">
        <v>135</v>
      </c>
      <c r="P16" s="500"/>
      <c r="Q16" s="500" t="s">
        <v>135</v>
      </c>
      <c r="R16" s="500"/>
      <c r="S16" s="500" t="s">
        <v>135</v>
      </c>
      <c r="T16" s="500"/>
      <c r="U16" s="500" t="s">
        <v>135</v>
      </c>
      <c r="V16" s="500"/>
      <c r="W16" s="500" t="s">
        <v>135</v>
      </c>
      <c r="X16" s="500"/>
      <c r="Y16" s="500" t="s">
        <v>135</v>
      </c>
      <c r="Z16" s="500"/>
      <c r="AA16" s="500" t="s">
        <v>135</v>
      </c>
      <c r="AB16" s="500"/>
      <c r="AC16" s="500" t="s">
        <v>135</v>
      </c>
      <c r="AD16" s="500"/>
      <c r="AE16" s="500" t="s">
        <v>135</v>
      </c>
      <c r="AF16" s="500"/>
      <c r="AG16" s="500" t="s">
        <v>135</v>
      </c>
      <c r="AH16" s="500"/>
      <c r="AI16" s="500" t="s">
        <v>135</v>
      </c>
      <c r="AJ16" s="500"/>
      <c r="AK16" s="500" t="s">
        <v>135</v>
      </c>
      <c r="AL16" s="500"/>
      <c r="AM16" s="500" t="s">
        <v>135</v>
      </c>
      <c r="AN16" s="500"/>
      <c r="AO16" s="500" t="s">
        <v>135</v>
      </c>
      <c r="AP16" s="500"/>
      <c r="AQ16" s="500" t="s">
        <v>135</v>
      </c>
      <c r="AR16" s="500"/>
      <c r="AS16" s="500" t="s">
        <v>135</v>
      </c>
      <c r="AT16" s="500"/>
      <c r="AU16" s="500" t="s">
        <v>135</v>
      </c>
      <c r="AV16" s="500"/>
      <c r="AW16" s="500" t="s">
        <v>135</v>
      </c>
      <c r="AX16" s="500"/>
    </row>
    <row r="17" spans="1:50" s="151" customFormat="1" x14ac:dyDescent="0.2">
      <c r="A17" s="152" t="s">
        <v>5312</v>
      </c>
      <c r="B17" s="151">
        <v>24</v>
      </c>
      <c r="C17" s="501" t="s">
        <v>135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/>
      <c r="AA17" s="501" t="s">
        <v>135</v>
      </c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</row>
    <row r="18" spans="1:50" x14ac:dyDescent="0.2">
      <c r="A18" t="s">
        <v>4532</v>
      </c>
      <c r="B18">
        <f>1/2</f>
        <v>0.5</v>
      </c>
      <c r="C18" s="500"/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</row>
    <row r="19" spans="1:50" x14ac:dyDescent="0.2">
      <c r="A19" t="s">
        <v>4533</v>
      </c>
      <c r="B19">
        <f>1/3</f>
        <v>0.33333333333333331</v>
      </c>
      <c r="C19" s="500"/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</row>
    <row r="20" spans="1:50" x14ac:dyDescent="0.2">
      <c r="A20" s="152" t="s">
        <v>5311</v>
      </c>
      <c r="B20">
        <f>2/3</f>
        <v>0.66666666666666663</v>
      </c>
      <c r="C20" s="500"/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</row>
    <row r="21" spans="1:50" x14ac:dyDescent="0.2">
      <c r="A21" t="s">
        <v>4534</v>
      </c>
      <c r="B21">
        <f>1/7</f>
        <v>0.14285714285714285</v>
      </c>
      <c r="C21" s="500"/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</row>
    <row r="22" spans="1:50" x14ac:dyDescent="0.2">
      <c r="A22" t="s">
        <v>4535</v>
      </c>
      <c r="B22">
        <f>2/7</f>
        <v>0.2857142857142857</v>
      </c>
      <c r="C22" s="500"/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</row>
    <row r="23" spans="1:50" x14ac:dyDescent="0.2">
      <c r="A23" t="s">
        <v>4536</v>
      </c>
      <c r="B23">
        <f>3/7</f>
        <v>0.42857142857142855</v>
      </c>
      <c r="C23" s="500"/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</row>
    <row r="24" spans="1:50" x14ac:dyDescent="0.2">
      <c r="A24" t="s">
        <v>4537</v>
      </c>
      <c r="B24">
        <f>4/7</f>
        <v>0.5714285714285714</v>
      </c>
      <c r="C24" s="500"/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</row>
    <row r="25" spans="1:50" x14ac:dyDescent="0.2">
      <c r="A25" t="s">
        <v>4538</v>
      </c>
      <c r="B25">
        <f>1/14</f>
        <v>7.1428571428571425E-2</v>
      </c>
      <c r="C25" s="500"/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</row>
    <row r="26" spans="1:50" x14ac:dyDescent="0.2">
      <c r="A26" t="s">
        <v>4539</v>
      </c>
      <c r="B26">
        <f>1/28</f>
        <v>3.5714285714285712E-2</v>
      </c>
      <c r="C26" s="500"/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</row>
    <row r="27" spans="1:50" x14ac:dyDescent="0.2">
      <c r="A27" t="s">
        <v>4540</v>
      </c>
      <c r="B27">
        <f>1/(7*12)</f>
        <v>1.1904761904761904E-2</v>
      </c>
      <c r="C27" s="500"/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</row>
    <row r="28" spans="1:50" x14ac:dyDescent="0.2">
      <c r="A28" t="s">
        <v>4541</v>
      </c>
      <c r="B28">
        <f>1/(7*13)</f>
        <v>1.098901098901099E-2</v>
      </c>
      <c r="C28" s="500"/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</row>
    <row r="29" spans="1:50" x14ac:dyDescent="0.2">
      <c r="A29" t="s">
        <v>4542</v>
      </c>
      <c r="B29">
        <f>1/30</f>
        <v>3.3333333333333333E-2</v>
      </c>
      <c r="C29" s="500"/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</row>
    <row r="32" spans="1:50" x14ac:dyDescent="0.2">
      <c r="A32" s="152" t="s">
        <v>4718</v>
      </c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6008</v>
      </c>
    </row>
    <row r="2" spans="1:1" x14ac:dyDescent="0.2">
      <c r="A2" t="s">
        <v>6009</v>
      </c>
    </row>
    <row r="3" spans="1:1" x14ac:dyDescent="0.2">
      <c r="A3" t="s">
        <v>6010</v>
      </c>
    </row>
    <row r="4" spans="1:1" x14ac:dyDescent="0.2">
      <c r="A4" t="s">
        <v>6011</v>
      </c>
    </row>
    <row r="5" spans="1:1" x14ac:dyDescent="0.2">
      <c r="A5" t="s">
        <v>6012</v>
      </c>
    </row>
    <row r="6" spans="1:1" x14ac:dyDescent="0.2">
      <c r="A6" t="s">
        <v>6013</v>
      </c>
    </row>
    <row r="7" spans="1:1" x14ac:dyDescent="0.2">
      <c r="A7" t="s">
        <v>6014</v>
      </c>
    </row>
    <row r="8" spans="1:1" x14ac:dyDescent="0.2">
      <c r="A8" t="s">
        <v>6015</v>
      </c>
    </row>
    <row r="9" spans="1:1" x14ac:dyDescent="0.2">
      <c r="A9" t="s">
        <v>6016</v>
      </c>
    </row>
    <row r="10" spans="1:1" x14ac:dyDescent="0.2">
      <c r="A10" t="s">
        <v>6017</v>
      </c>
    </row>
    <row r="11" spans="1:1" x14ac:dyDescent="0.2">
      <c r="A11" t="s">
        <v>6018</v>
      </c>
    </row>
    <row r="12" spans="1:1" x14ac:dyDescent="0.2">
      <c r="A12" t="s">
        <v>6019</v>
      </c>
    </row>
    <row r="13" spans="1:1" x14ac:dyDescent="0.2">
      <c r="A13" t="s">
        <v>6020</v>
      </c>
    </row>
    <row r="14" spans="1:1" x14ac:dyDescent="0.2">
      <c r="A14" t="s">
        <v>6021</v>
      </c>
    </row>
    <row r="15" spans="1:1" x14ac:dyDescent="0.2">
      <c r="A15" t="s">
        <v>6022</v>
      </c>
    </row>
    <row r="16" spans="1:1" x14ac:dyDescent="0.2">
      <c r="A16" t="s">
        <v>6023</v>
      </c>
    </row>
    <row r="17" spans="1:1" x14ac:dyDescent="0.2">
      <c r="A17" t="s">
        <v>6024</v>
      </c>
    </row>
    <row r="18" spans="1:1" x14ac:dyDescent="0.2">
      <c r="A18" t="s">
        <v>6025</v>
      </c>
    </row>
    <row r="19" spans="1:1" x14ac:dyDescent="0.2">
      <c r="A19" t="s">
        <v>6026</v>
      </c>
    </row>
    <row r="20" spans="1:1" x14ac:dyDescent="0.2">
      <c r="A20" t="s">
        <v>6027</v>
      </c>
    </row>
    <row r="21" spans="1:1" x14ac:dyDescent="0.2">
      <c r="A21" t="s">
        <v>6028</v>
      </c>
    </row>
    <row r="22" spans="1:1" x14ac:dyDescent="0.2">
      <c r="A22" t="s">
        <v>6029</v>
      </c>
    </row>
    <row r="23" spans="1:1" x14ac:dyDescent="0.2">
      <c r="A23" t="s">
        <v>6030</v>
      </c>
    </row>
    <row r="24" spans="1:1" x14ac:dyDescent="0.2">
      <c r="A24" t="s">
        <v>6031</v>
      </c>
    </row>
    <row r="25" spans="1:1" x14ac:dyDescent="0.2">
      <c r="A25" t="s">
        <v>6032</v>
      </c>
    </row>
    <row r="26" spans="1:1" x14ac:dyDescent="0.2">
      <c r="A26" t="s">
        <v>6033</v>
      </c>
    </row>
    <row r="27" spans="1:1" x14ac:dyDescent="0.2">
      <c r="A27" t="s">
        <v>6034</v>
      </c>
    </row>
    <row r="28" spans="1:1" x14ac:dyDescent="0.2">
      <c r="A28" t="s">
        <v>6035</v>
      </c>
    </row>
    <row r="29" spans="1:1" x14ac:dyDescent="0.2">
      <c r="A29" t="s">
        <v>6036</v>
      </c>
    </row>
    <row r="30" spans="1:1" x14ac:dyDescent="0.2">
      <c r="A30" t="s">
        <v>6037</v>
      </c>
    </row>
    <row r="31" spans="1:1" x14ac:dyDescent="0.2">
      <c r="A31" t="s">
        <v>6038</v>
      </c>
    </row>
    <row r="32" spans="1:1" x14ac:dyDescent="0.2">
      <c r="A32" t="s">
        <v>6039</v>
      </c>
    </row>
    <row r="33" spans="1:1" x14ac:dyDescent="0.2">
      <c r="A33" t="s">
        <v>6040</v>
      </c>
    </row>
    <row r="34" spans="1:1" x14ac:dyDescent="0.2">
      <c r="A34" t="s">
        <v>6041</v>
      </c>
    </row>
    <row r="35" spans="1:1" x14ac:dyDescent="0.2">
      <c r="A35" t="s">
        <v>6042</v>
      </c>
    </row>
    <row r="36" spans="1:1" x14ac:dyDescent="0.2">
      <c r="A36" t="s">
        <v>6043</v>
      </c>
    </row>
    <row r="37" spans="1:1" x14ac:dyDescent="0.2">
      <c r="A37" t="s">
        <v>6044</v>
      </c>
    </row>
    <row r="38" spans="1:1" x14ac:dyDescent="0.2">
      <c r="A38" t="s">
        <v>6045</v>
      </c>
    </row>
    <row r="39" spans="1:1" x14ac:dyDescent="0.2">
      <c r="A39" t="s">
        <v>6046</v>
      </c>
    </row>
    <row r="40" spans="1:1" x14ac:dyDescent="0.2">
      <c r="A40" t="s">
        <v>6047</v>
      </c>
    </row>
    <row r="41" spans="1:1" x14ac:dyDescent="0.2">
      <c r="A41" t="s">
        <v>6048</v>
      </c>
    </row>
    <row r="42" spans="1:1" x14ac:dyDescent="0.2">
      <c r="A42" t="s">
        <v>6049</v>
      </c>
    </row>
    <row r="43" spans="1:1" x14ac:dyDescent="0.2">
      <c r="A43" t="s">
        <v>6050</v>
      </c>
    </row>
    <row r="44" spans="1:1" x14ac:dyDescent="0.2">
      <c r="A44" t="s">
        <v>6051</v>
      </c>
    </row>
    <row r="45" spans="1:1" x14ac:dyDescent="0.2">
      <c r="A45" t="s">
        <v>6052</v>
      </c>
    </row>
    <row r="46" spans="1:1" x14ac:dyDescent="0.2">
      <c r="A46" t="s">
        <v>6053</v>
      </c>
    </row>
    <row r="47" spans="1:1" x14ac:dyDescent="0.2">
      <c r="A47" t="s">
        <v>6054</v>
      </c>
    </row>
    <row r="48" spans="1:1" x14ac:dyDescent="0.2">
      <c r="A48" t="s">
        <v>6055</v>
      </c>
    </row>
    <row r="49" spans="1:1" x14ac:dyDescent="0.2">
      <c r="A49" t="s">
        <v>6056</v>
      </c>
    </row>
    <row r="50" spans="1:1" x14ac:dyDescent="0.2">
      <c r="A50" t="s">
        <v>6057</v>
      </c>
    </row>
    <row r="51" spans="1:1" x14ac:dyDescent="0.2">
      <c r="A51" t="s">
        <v>6058</v>
      </c>
    </row>
    <row r="52" spans="1:1" x14ac:dyDescent="0.2">
      <c r="A52" t="s">
        <v>6059</v>
      </c>
    </row>
    <row r="53" spans="1:1" x14ac:dyDescent="0.2">
      <c r="A53" t="s">
        <v>6060</v>
      </c>
    </row>
    <row r="54" spans="1:1" x14ac:dyDescent="0.2">
      <c r="A54" t="s">
        <v>6061</v>
      </c>
    </row>
    <row r="55" spans="1:1" x14ac:dyDescent="0.2">
      <c r="A55" t="s">
        <v>6062</v>
      </c>
    </row>
    <row r="56" spans="1:1" x14ac:dyDescent="0.2">
      <c r="A56" t="s">
        <v>6063</v>
      </c>
    </row>
    <row r="57" spans="1:1" x14ac:dyDescent="0.2">
      <c r="A57" t="s">
        <v>6064</v>
      </c>
    </row>
    <row r="58" spans="1:1" x14ac:dyDescent="0.2">
      <c r="A58" t="s">
        <v>6065</v>
      </c>
    </row>
    <row r="59" spans="1:1" x14ac:dyDescent="0.2">
      <c r="A59" t="s">
        <v>6066</v>
      </c>
    </row>
    <row r="60" spans="1:1" x14ac:dyDescent="0.2">
      <c r="A60" t="s">
        <v>6067</v>
      </c>
    </row>
    <row r="61" spans="1:1" x14ac:dyDescent="0.2">
      <c r="A61" t="s">
        <v>6068</v>
      </c>
    </row>
    <row r="62" spans="1:1" x14ac:dyDescent="0.2">
      <c r="A62" t="s">
        <v>6069</v>
      </c>
    </row>
    <row r="63" spans="1:1" x14ac:dyDescent="0.2">
      <c r="A63" t="s">
        <v>6070</v>
      </c>
    </row>
    <row r="64" spans="1:1" x14ac:dyDescent="0.2">
      <c r="A64" t="s">
        <v>6071</v>
      </c>
    </row>
    <row r="65" spans="1:1" x14ac:dyDescent="0.2">
      <c r="A65" t="s">
        <v>6072</v>
      </c>
    </row>
    <row r="66" spans="1:1" x14ac:dyDescent="0.2">
      <c r="A66" t="s">
        <v>6073</v>
      </c>
    </row>
    <row r="67" spans="1:1" x14ac:dyDescent="0.2">
      <c r="A67" t="s">
        <v>6074</v>
      </c>
    </row>
    <row r="68" spans="1:1" x14ac:dyDescent="0.2">
      <c r="A68" t="s">
        <v>6075</v>
      </c>
    </row>
    <row r="69" spans="1:1" x14ac:dyDescent="0.2">
      <c r="A69" t="s">
        <v>6076</v>
      </c>
    </row>
    <row r="70" spans="1:1" x14ac:dyDescent="0.2">
      <c r="A70" t="s">
        <v>6077</v>
      </c>
    </row>
    <row r="71" spans="1:1" x14ac:dyDescent="0.2">
      <c r="A71" t="s">
        <v>6078</v>
      </c>
    </row>
    <row r="72" spans="1:1" x14ac:dyDescent="0.2">
      <c r="A72" t="s">
        <v>6079</v>
      </c>
    </row>
    <row r="73" spans="1:1" x14ac:dyDescent="0.2">
      <c r="A73" t="s">
        <v>6080</v>
      </c>
    </row>
    <row r="74" spans="1:1" x14ac:dyDescent="0.2">
      <c r="A74" t="s">
        <v>6081</v>
      </c>
    </row>
    <row r="75" spans="1:1" x14ac:dyDescent="0.2">
      <c r="A75" t="s">
        <v>6082</v>
      </c>
    </row>
    <row r="76" spans="1:1" x14ac:dyDescent="0.2">
      <c r="A76" t="s">
        <v>6083</v>
      </c>
    </row>
    <row r="77" spans="1:1" x14ac:dyDescent="0.2">
      <c r="A77" t="s">
        <v>6084</v>
      </c>
    </row>
    <row r="78" spans="1:1" x14ac:dyDescent="0.2">
      <c r="A78" t="s">
        <v>6085</v>
      </c>
    </row>
    <row r="79" spans="1:1" x14ac:dyDescent="0.2">
      <c r="A79" t="s">
        <v>6086</v>
      </c>
    </row>
    <row r="80" spans="1:1" x14ac:dyDescent="0.2">
      <c r="A80" t="s">
        <v>6087</v>
      </c>
    </row>
    <row r="81" spans="1:1" x14ac:dyDescent="0.2">
      <c r="A81" t="s">
        <v>6088</v>
      </c>
    </row>
    <row r="82" spans="1:1" x14ac:dyDescent="0.2">
      <c r="A82" t="s">
        <v>6089</v>
      </c>
    </row>
    <row r="83" spans="1:1" x14ac:dyDescent="0.2">
      <c r="A83" t="s">
        <v>6090</v>
      </c>
    </row>
    <row r="84" spans="1:1" x14ac:dyDescent="0.2">
      <c r="A84" t="s">
        <v>6091</v>
      </c>
    </row>
    <row r="85" spans="1:1" x14ac:dyDescent="0.2">
      <c r="A85" t="s">
        <v>6092</v>
      </c>
    </row>
    <row r="86" spans="1:1" x14ac:dyDescent="0.2">
      <c r="A86" t="s">
        <v>6093</v>
      </c>
    </row>
    <row r="87" spans="1:1" x14ac:dyDescent="0.2">
      <c r="A87" t="s">
        <v>6094</v>
      </c>
    </row>
    <row r="88" spans="1:1" x14ac:dyDescent="0.2">
      <c r="A88" t="s">
        <v>6095</v>
      </c>
    </row>
    <row r="89" spans="1:1" x14ac:dyDescent="0.2">
      <c r="A89" t="s">
        <v>6096</v>
      </c>
    </row>
    <row r="90" spans="1:1" x14ac:dyDescent="0.2">
      <c r="A90" t="s">
        <v>6097</v>
      </c>
    </row>
    <row r="91" spans="1:1" x14ac:dyDescent="0.2">
      <c r="A91" t="s">
        <v>6098</v>
      </c>
    </row>
    <row r="92" spans="1:1" x14ac:dyDescent="0.2">
      <c r="A92" t="s">
        <v>6099</v>
      </c>
    </row>
    <row r="93" spans="1:1" x14ac:dyDescent="0.2">
      <c r="A93" t="s">
        <v>6100</v>
      </c>
    </row>
    <row r="94" spans="1:1" x14ac:dyDescent="0.2">
      <c r="A94" t="s">
        <v>6101</v>
      </c>
    </row>
    <row r="95" spans="1:1" x14ac:dyDescent="0.2">
      <c r="A95" t="s">
        <v>6102</v>
      </c>
    </row>
    <row r="96" spans="1:1" x14ac:dyDescent="0.2">
      <c r="A96" t="s">
        <v>6103</v>
      </c>
    </row>
    <row r="97" spans="1:1" x14ac:dyDescent="0.2">
      <c r="A97" t="s">
        <v>6104</v>
      </c>
    </row>
    <row r="98" spans="1:1" x14ac:dyDescent="0.2">
      <c r="A98" t="s">
        <v>6105</v>
      </c>
    </row>
    <row r="99" spans="1:1" x14ac:dyDescent="0.2">
      <c r="A99" t="s">
        <v>6106</v>
      </c>
    </row>
    <row r="100" spans="1:1" x14ac:dyDescent="0.2">
      <c r="A100" t="s">
        <v>6107</v>
      </c>
    </row>
    <row r="101" spans="1:1" x14ac:dyDescent="0.2">
      <c r="A101" t="s">
        <v>6108</v>
      </c>
    </row>
    <row r="102" spans="1:1" x14ac:dyDescent="0.2">
      <c r="A102" t="s">
        <v>6109</v>
      </c>
    </row>
    <row r="103" spans="1:1" x14ac:dyDescent="0.2">
      <c r="A103" t="s">
        <v>6110</v>
      </c>
    </row>
    <row r="104" spans="1:1" x14ac:dyDescent="0.2">
      <c r="A104" t="s">
        <v>6111</v>
      </c>
    </row>
    <row r="105" spans="1:1" x14ac:dyDescent="0.2">
      <c r="A105" t="s">
        <v>6112</v>
      </c>
    </row>
    <row r="106" spans="1:1" x14ac:dyDescent="0.2">
      <c r="A106" t="s">
        <v>6113</v>
      </c>
    </row>
    <row r="107" spans="1:1" x14ac:dyDescent="0.2">
      <c r="A107" t="s">
        <v>6114</v>
      </c>
    </row>
    <row r="108" spans="1:1" x14ac:dyDescent="0.2">
      <c r="A108" t="s">
        <v>6115</v>
      </c>
    </row>
    <row r="109" spans="1:1" x14ac:dyDescent="0.2">
      <c r="A109" t="s">
        <v>6116</v>
      </c>
    </row>
    <row r="110" spans="1:1" x14ac:dyDescent="0.2">
      <c r="A110" t="s">
        <v>6117</v>
      </c>
    </row>
    <row r="111" spans="1:1" x14ac:dyDescent="0.2">
      <c r="A111" t="s">
        <v>6118</v>
      </c>
    </row>
    <row r="112" spans="1:1" x14ac:dyDescent="0.2">
      <c r="A112" t="s">
        <v>6119</v>
      </c>
    </row>
    <row r="113" spans="1:1" x14ac:dyDescent="0.2">
      <c r="A113" t="s">
        <v>6120</v>
      </c>
    </row>
    <row r="114" spans="1:1" x14ac:dyDescent="0.2">
      <c r="A114" t="s">
        <v>6121</v>
      </c>
    </row>
    <row r="115" spans="1:1" x14ac:dyDescent="0.2">
      <c r="A115" t="s">
        <v>6122</v>
      </c>
    </row>
    <row r="116" spans="1:1" x14ac:dyDescent="0.2">
      <c r="A116" t="s">
        <v>6123</v>
      </c>
    </row>
    <row r="117" spans="1:1" x14ac:dyDescent="0.2">
      <c r="A117" t="s">
        <v>6124</v>
      </c>
    </row>
    <row r="118" spans="1:1" x14ac:dyDescent="0.2">
      <c r="A118" t="s">
        <v>6125</v>
      </c>
    </row>
    <row r="119" spans="1:1" x14ac:dyDescent="0.2">
      <c r="A119" t="s">
        <v>6126</v>
      </c>
    </row>
    <row r="120" spans="1:1" x14ac:dyDescent="0.2">
      <c r="A120" t="s">
        <v>6127</v>
      </c>
    </row>
    <row r="121" spans="1:1" x14ac:dyDescent="0.2">
      <c r="A121" t="s">
        <v>6128</v>
      </c>
    </row>
    <row r="122" spans="1:1" x14ac:dyDescent="0.2">
      <c r="A122" t="s">
        <v>6129</v>
      </c>
    </row>
    <row r="123" spans="1:1" x14ac:dyDescent="0.2">
      <c r="A123" t="s">
        <v>6130</v>
      </c>
    </row>
    <row r="124" spans="1:1" x14ac:dyDescent="0.2">
      <c r="A124" t="s">
        <v>6131</v>
      </c>
    </row>
    <row r="125" spans="1:1" x14ac:dyDescent="0.2">
      <c r="A125" t="s">
        <v>6132</v>
      </c>
    </row>
    <row r="126" spans="1:1" x14ac:dyDescent="0.2">
      <c r="A126" t="s">
        <v>7453</v>
      </c>
    </row>
    <row r="127" spans="1:1" x14ac:dyDescent="0.2">
      <c r="A127" t="s">
        <v>6133</v>
      </c>
    </row>
    <row r="128" spans="1:1" x14ac:dyDescent="0.2">
      <c r="A128" t="s">
        <v>6134</v>
      </c>
    </row>
    <row r="129" spans="1:1" x14ac:dyDescent="0.2">
      <c r="A129" t="s">
        <v>6135</v>
      </c>
    </row>
    <row r="130" spans="1:1" x14ac:dyDescent="0.2">
      <c r="A130" t="s">
        <v>6136</v>
      </c>
    </row>
    <row r="131" spans="1:1" x14ac:dyDescent="0.2">
      <c r="A131" t="s">
        <v>6137</v>
      </c>
    </row>
    <row r="132" spans="1:1" x14ac:dyDescent="0.2">
      <c r="A132" t="s">
        <v>6138</v>
      </c>
    </row>
    <row r="133" spans="1:1" x14ac:dyDescent="0.2">
      <c r="A133" t="s">
        <v>6139</v>
      </c>
    </row>
    <row r="134" spans="1:1" x14ac:dyDescent="0.2">
      <c r="A134" t="s">
        <v>6140</v>
      </c>
    </row>
    <row r="135" spans="1:1" x14ac:dyDescent="0.2">
      <c r="A135" t="s">
        <v>6141</v>
      </c>
    </row>
    <row r="136" spans="1:1" x14ac:dyDescent="0.2">
      <c r="A136" t="s">
        <v>7454</v>
      </c>
    </row>
    <row r="137" spans="1:1" x14ac:dyDescent="0.2">
      <c r="A137" t="s">
        <v>6142</v>
      </c>
    </row>
    <row r="138" spans="1:1" x14ac:dyDescent="0.2">
      <c r="A138" t="s">
        <v>6143</v>
      </c>
    </row>
    <row r="139" spans="1:1" x14ac:dyDescent="0.2">
      <c r="A139" t="s">
        <v>6144</v>
      </c>
    </row>
    <row r="140" spans="1:1" x14ac:dyDescent="0.2">
      <c r="A140" t="s">
        <v>6145</v>
      </c>
    </row>
    <row r="141" spans="1:1" x14ac:dyDescent="0.2">
      <c r="A141" t="s">
        <v>6146</v>
      </c>
    </row>
    <row r="142" spans="1:1" x14ac:dyDescent="0.2">
      <c r="A142" t="s">
        <v>6147</v>
      </c>
    </row>
    <row r="143" spans="1:1" x14ac:dyDescent="0.2">
      <c r="A143" t="s">
        <v>6148</v>
      </c>
    </row>
    <row r="144" spans="1:1" x14ac:dyDescent="0.2">
      <c r="A144" t="s">
        <v>6149</v>
      </c>
    </row>
    <row r="145" spans="1:1" x14ac:dyDescent="0.2">
      <c r="A145" t="s">
        <v>6150</v>
      </c>
    </row>
    <row r="146" spans="1:1" x14ac:dyDescent="0.2">
      <c r="A146" t="s">
        <v>6151</v>
      </c>
    </row>
    <row r="147" spans="1:1" x14ac:dyDescent="0.2">
      <c r="A147" t="s">
        <v>6152</v>
      </c>
    </row>
    <row r="148" spans="1:1" x14ac:dyDescent="0.2">
      <c r="A148" t="s">
        <v>6153</v>
      </c>
    </row>
    <row r="149" spans="1:1" x14ac:dyDescent="0.2">
      <c r="A149" t="s">
        <v>6154</v>
      </c>
    </row>
    <row r="150" spans="1:1" x14ac:dyDescent="0.2">
      <c r="A150" t="s">
        <v>6155</v>
      </c>
    </row>
    <row r="151" spans="1:1" x14ac:dyDescent="0.2">
      <c r="A151" t="s">
        <v>6156</v>
      </c>
    </row>
    <row r="152" spans="1:1" x14ac:dyDescent="0.2">
      <c r="A152" t="s">
        <v>6157</v>
      </c>
    </row>
    <row r="153" spans="1:1" x14ac:dyDescent="0.2">
      <c r="A153" t="s">
        <v>6158</v>
      </c>
    </row>
    <row r="154" spans="1:1" x14ac:dyDescent="0.2">
      <c r="A154" t="s">
        <v>6159</v>
      </c>
    </row>
    <row r="155" spans="1:1" x14ac:dyDescent="0.2">
      <c r="A155" t="s">
        <v>6160</v>
      </c>
    </row>
    <row r="156" spans="1:1" x14ac:dyDescent="0.2">
      <c r="A156" t="s">
        <v>6161</v>
      </c>
    </row>
    <row r="157" spans="1:1" x14ac:dyDescent="0.2">
      <c r="A157" t="s">
        <v>6162</v>
      </c>
    </row>
    <row r="158" spans="1:1" x14ac:dyDescent="0.2">
      <c r="A158" t="s">
        <v>6163</v>
      </c>
    </row>
    <row r="159" spans="1:1" x14ac:dyDescent="0.2">
      <c r="A159" t="s">
        <v>6164</v>
      </c>
    </row>
    <row r="160" spans="1:1" x14ac:dyDescent="0.2">
      <c r="A160" t="s">
        <v>6165</v>
      </c>
    </row>
    <row r="161" spans="1:1" x14ac:dyDescent="0.2">
      <c r="A161" t="s">
        <v>6166</v>
      </c>
    </row>
    <row r="162" spans="1:1" x14ac:dyDescent="0.2">
      <c r="A162" t="s">
        <v>7455</v>
      </c>
    </row>
    <row r="163" spans="1:1" x14ac:dyDescent="0.2">
      <c r="A163" t="s">
        <v>6167</v>
      </c>
    </row>
    <row r="164" spans="1:1" x14ac:dyDescent="0.2">
      <c r="A164" t="s">
        <v>6168</v>
      </c>
    </row>
    <row r="165" spans="1:1" x14ac:dyDescent="0.2">
      <c r="A165" t="s">
        <v>6169</v>
      </c>
    </row>
    <row r="166" spans="1:1" x14ac:dyDescent="0.2">
      <c r="A166" t="s">
        <v>6170</v>
      </c>
    </row>
    <row r="167" spans="1:1" x14ac:dyDescent="0.2">
      <c r="A167" t="s">
        <v>6171</v>
      </c>
    </row>
    <row r="168" spans="1:1" x14ac:dyDescent="0.2">
      <c r="A168" t="s">
        <v>6172</v>
      </c>
    </row>
    <row r="169" spans="1:1" x14ac:dyDescent="0.2">
      <c r="A169" t="s">
        <v>6173</v>
      </c>
    </row>
    <row r="170" spans="1:1" x14ac:dyDescent="0.2">
      <c r="A170" t="s">
        <v>6174</v>
      </c>
    </row>
    <row r="171" spans="1:1" x14ac:dyDescent="0.2">
      <c r="A171" t="s">
        <v>6175</v>
      </c>
    </row>
    <row r="172" spans="1:1" x14ac:dyDescent="0.2">
      <c r="A172" t="s">
        <v>6176</v>
      </c>
    </row>
    <row r="173" spans="1:1" x14ac:dyDescent="0.2">
      <c r="A173" t="s">
        <v>6177</v>
      </c>
    </row>
    <row r="174" spans="1:1" x14ac:dyDescent="0.2">
      <c r="A174" t="s">
        <v>6178</v>
      </c>
    </row>
    <row r="175" spans="1:1" x14ac:dyDescent="0.2">
      <c r="A175" t="s">
        <v>6179</v>
      </c>
    </row>
    <row r="176" spans="1:1" x14ac:dyDescent="0.2">
      <c r="A176" t="s">
        <v>6180</v>
      </c>
    </row>
    <row r="177" spans="1:1" x14ac:dyDescent="0.2">
      <c r="A177" t="s">
        <v>6181</v>
      </c>
    </row>
    <row r="178" spans="1:1" x14ac:dyDescent="0.2">
      <c r="A178" t="s">
        <v>6182</v>
      </c>
    </row>
    <row r="179" spans="1:1" x14ac:dyDescent="0.2">
      <c r="A179" t="s">
        <v>6183</v>
      </c>
    </row>
    <row r="180" spans="1:1" x14ac:dyDescent="0.2">
      <c r="A180" t="s">
        <v>6184</v>
      </c>
    </row>
    <row r="181" spans="1:1" x14ac:dyDescent="0.2">
      <c r="A181" t="s">
        <v>6185</v>
      </c>
    </row>
    <row r="182" spans="1:1" x14ac:dyDescent="0.2">
      <c r="A182" t="s">
        <v>6186</v>
      </c>
    </row>
    <row r="183" spans="1:1" x14ac:dyDescent="0.2">
      <c r="A183" t="s">
        <v>6187</v>
      </c>
    </row>
    <row r="184" spans="1:1" x14ac:dyDescent="0.2">
      <c r="A184" t="s">
        <v>6188</v>
      </c>
    </row>
    <row r="185" spans="1:1" x14ac:dyDescent="0.2">
      <c r="A185" t="s">
        <v>6189</v>
      </c>
    </row>
    <row r="186" spans="1:1" x14ac:dyDescent="0.2">
      <c r="A186" t="s">
        <v>6190</v>
      </c>
    </row>
    <row r="187" spans="1:1" x14ac:dyDescent="0.2">
      <c r="A187" t="s">
        <v>6191</v>
      </c>
    </row>
    <row r="188" spans="1:1" x14ac:dyDescent="0.2">
      <c r="A188" t="s">
        <v>6192</v>
      </c>
    </row>
    <row r="189" spans="1:1" x14ac:dyDescent="0.2">
      <c r="A189" t="s">
        <v>6193</v>
      </c>
    </row>
    <row r="190" spans="1:1" x14ac:dyDescent="0.2">
      <c r="A190" t="s">
        <v>6194</v>
      </c>
    </row>
    <row r="191" spans="1:1" x14ac:dyDescent="0.2">
      <c r="A191" t="s">
        <v>6195</v>
      </c>
    </row>
    <row r="192" spans="1:1" x14ac:dyDescent="0.2">
      <c r="A192" t="s">
        <v>6196</v>
      </c>
    </row>
    <row r="193" spans="1:1" x14ac:dyDescent="0.2">
      <c r="A193" t="s">
        <v>6197</v>
      </c>
    </row>
    <row r="194" spans="1:1" x14ac:dyDescent="0.2">
      <c r="A194" t="s">
        <v>6198</v>
      </c>
    </row>
    <row r="195" spans="1:1" x14ac:dyDescent="0.2">
      <c r="A195" t="s">
        <v>6199</v>
      </c>
    </row>
    <row r="196" spans="1:1" x14ac:dyDescent="0.2">
      <c r="A196" t="s">
        <v>7456</v>
      </c>
    </row>
    <row r="197" spans="1:1" x14ac:dyDescent="0.2">
      <c r="A197" t="s">
        <v>6200</v>
      </c>
    </row>
    <row r="198" spans="1:1" x14ac:dyDescent="0.2">
      <c r="A198" t="s">
        <v>7457</v>
      </c>
    </row>
    <row r="199" spans="1:1" x14ac:dyDescent="0.2">
      <c r="A199" t="s">
        <v>6201</v>
      </c>
    </row>
    <row r="200" spans="1:1" x14ac:dyDescent="0.2">
      <c r="A200" t="s">
        <v>6202</v>
      </c>
    </row>
    <row r="201" spans="1:1" x14ac:dyDescent="0.2">
      <c r="A201" t="s">
        <v>6203</v>
      </c>
    </row>
    <row r="202" spans="1:1" x14ac:dyDescent="0.2">
      <c r="A202" t="s">
        <v>6204</v>
      </c>
    </row>
    <row r="203" spans="1:1" x14ac:dyDescent="0.2">
      <c r="A203" t="s">
        <v>6205</v>
      </c>
    </row>
    <row r="204" spans="1:1" x14ac:dyDescent="0.2">
      <c r="A204" t="s">
        <v>6206</v>
      </c>
    </row>
    <row r="205" spans="1:1" x14ac:dyDescent="0.2">
      <c r="A205" t="s">
        <v>6207</v>
      </c>
    </row>
    <row r="206" spans="1:1" x14ac:dyDescent="0.2">
      <c r="A206" t="s">
        <v>6208</v>
      </c>
    </row>
    <row r="207" spans="1:1" x14ac:dyDescent="0.2">
      <c r="A207" t="s">
        <v>6209</v>
      </c>
    </row>
    <row r="208" spans="1:1" x14ac:dyDescent="0.2">
      <c r="A208" t="s">
        <v>6210</v>
      </c>
    </row>
    <row r="209" spans="1:1" x14ac:dyDescent="0.2">
      <c r="A209" t="s">
        <v>7458</v>
      </c>
    </row>
    <row r="210" spans="1:1" x14ac:dyDescent="0.2">
      <c r="A210" t="s">
        <v>6211</v>
      </c>
    </row>
    <row r="211" spans="1:1" x14ac:dyDescent="0.2">
      <c r="A211" t="s">
        <v>6212</v>
      </c>
    </row>
    <row r="212" spans="1:1" x14ac:dyDescent="0.2">
      <c r="A212" t="s">
        <v>6213</v>
      </c>
    </row>
    <row r="213" spans="1:1" x14ac:dyDescent="0.2">
      <c r="A213" t="s">
        <v>6214</v>
      </c>
    </row>
    <row r="214" spans="1:1" x14ac:dyDescent="0.2">
      <c r="A214" t="s">
        <v>6215</v>
      </c>
    </row>
    <row r="215" spans="1:1" x14ac:dyDescent="0.2">
      <c r="A215" t="s">
        <v>6216</v>
      </c>
    </row>
    <row r="216" spans="1:1" x14ac:dyDescent="0.2">
      <c r="A216" t="s">
        <v>6217</v>
      </c>
    </row>
    <row r="217" spans="1:1" x14ac:dyDescent="0.2">
      <c r="A217" t="s">
        <v>6218</v>
      </c>
    </row>
    <row r="218" spans="1:1" x14ac:dyDescent="0.2">
      <c r="A218" t="s">
        <v>6219</v>
      </c>
    </row>
    <row r="219" spans="1:1" x14ac:dyDescent="0.2">
      <c r="A219" t="s">
        <v>6220</v>
      </c>
    </row>
    <row r="220" spans="1:1" x14ac:dyDescent="0.2">
      <c r="A220" t="s">
        <v>6221</v>
      </c>
    </row>
    <row r="221" spans="1:1" x14ac:dyDescent="0.2">
      <c r="A221" t="s">
        <v>6222</v>
      </c>
    </row>
    <row r="222" spans="1:1" x14ac:dyDescent="0.2">
      <c r="A222" t="s">
        <v>6223</v>
      </c>
    </row>
    <row r="223" spans="1:1" x14ac:dyDescent="0.2">
      <c r="A223" t="s">
        <v>6224</v>
      </c>
    </row>
    <row r="224" spans="1:1" x14ac:dyDescent="0.2">
      <c r="A224" t="s">
        <v>6225</v>
      </c>
    </row>
    <row r="225" spans="1:1" x14ac:dyDescent="0.2">
      <c r="A225" t="s">
        <v>6226</v>
      </c>
    </row>
    <row r="226" spans="1:1" x14ac:dyDescent="0.2">
      <c r="A226" t="s">
        <v>6227</v>
      </c>
    </row>
    <row r="227" spans="1:1" x14ac:dyDescent="0.2">
      <c r="A227" t="s">
        <v>6228</v>
      </c>
    </row>
    <row r="228" spans="1:1" x14ac:dyDescent="0.2">
      <c r="A228" t="s">
        <v>6229</v>
      </c>
    </row>
    <row r="229" spans="1:1" x14ac:dyDescent="0.2">
      <c r="A229" t="s">
        <v>6230</v>
      </c>
    </row>
    <row r="230" spans="1:1" x14ac:dyDescent="0.2">
      <c r="A230" t="s">
        <v>6231</v>
      </c>
    </row>
    <row r="231" spans="1:1" x14ac:dyDescent="0.2">
      <c r="A231" t="s">
        <v>6232</v>
      </c>
    </row>
    <row r="232" spans="1:1" x14ac:dyDescent="0.2">
      <c r="A232" t="s">
        <v>6233</v>
      </c>
    </row>
    <row r="233" spans="1:1" x14ac:dyDescent="0.2">
      <c r="A233" t="s">
        <v>6234</v>
      </c>
    </row>
    <row r="234" spans="1:1" x14ac:dyDescent="0.2">
      <c r="A234" t="s">
        <v>6235</v>
      </c>
    </row>
    <row r="235" spans="1:1" x14ac:dyDescent="0.2">
      <c r="A235" t="s">
        <v>6236</v>
      </c>
    </row>
    <row r="236" spans="1:1" x14ac:dyDescent="0.2">
      <c r="A236" t="s">
        <v>6237</v>
      </c>
    </row>
    <row r="237" spans="1:1" x14ac:dyDescent="0.2">
      <c r="A237" t="s">
        <v>6238</v>
      </c>
    </row>
    <row r="238" spans="1:1" x14ac:dyDescent="0.2">
      <c r="A238" t="s">
        <v>6239</v>
      </c>
    </row>
    <row r="239" spans="1:1" x14ac:dyDescent="0.2">
      <c r="A239" t="s">
        <v>6240</v>
      </c>
    </row>
    <row r="240" spans="1:1" x14ac:dyDescent="0.2">
      <c r="A240" t="s">
        <v>6241</v>
      </c>
    </row>
    <row r="241" spans="1:1" x14ac:dyDescent="0.2">
      <c r="A241" t="s">
        <v>6242</v>
      </c>
    </row>
    <row r="242" spans="1:1" x14ac:dyDescent="0.2">
      <c r="A242" t="s">
        <v>6243</v>
      </c>
    </row>
    <row r="243" spans="1:1" x14ac:dyDescent="0.2">
      <c r="A243" t="s">
        <v>6244</v>
      </c>
    </row>
    <row r="244" spans="1:1" x14ac:dyDescent="0.2">
      <c r="A244" t="s">
        <v>6245</v>
      </c>
    </row>
    <row r="245" spans="1:1" x14ac:dyDescent="0.2">
      <c r="A245" t="s">
        <v>6246</v>
      </c>
    </row>
    <row r="246" spans="1:1" x14ac:dyDescent="0.2">
      <c r="A246" t="s">
        <v>6247</v>
      </c>
    </row>
    <row r="247" spans="1:1" x14ac:dyDescent="0.2">
      <c r="A247" t="s">
        <v>6248</v>
      </c>
    </row>
    <row r="248" spans="1:1" x14ac:dyDescent="0.2">
      <c r="A248" t="s">
        <v>6249</v>
      </c>
    </row>
    <row r="249" spans="1:1" x14ac:dyDescent="0.2">
      <c r="A249" t="s">
        <v>6250</v>
      </c>
    </row>
    <row r="250" spans="1:1" x14ac:dyDescent="0.2">
      <c r="A250" t="s">
        <v>6251</v>
      </c>
    </row>
    <row r="251" spans="1:1" x14ac:dyDescent="0.2">
      <c r="A251" t="s">
        <v>6252</v>
      </c>
    </row>
    <row r="252" spans="1:1" x14ac:dyDescent="0.2">
      <c r="A252" t="s">
        <v>6253</v>
      </c>
    </row>
    <row r="253" spans="1:1" x14ac:dyDescent="0.2">
      <c r="A253" t="s">
        <v>6254</v>
      </c>
    </row>
    <row r="254" spans="1:1" x14ac:dyDescent="0.2">
      <c r="A254" t="s">
        <v>6255</v>
      </c>
    </row>
    <row r="255" spans="1:1" x14ac:dyDescent="0.2">
      <c r="A255" t="s">
        <v>6256</v>
      </c>
    </row>
    <row r="256" spans="1:1" x14ac:dyDescent="0.2">
      <c r="A256" t="s">
        <v>6257</v>
      </c>
    </row>
    <row r="257" spans="1:1" x14ac:dyDescent="0.2">
      <c r="A257" t="s">
        <v>6258</v>
      </c>
    </row>
    <row r="258" spans="1:1" x14ac:dyDescent="0.2">
      <c r="A258" t="s">
        <v>6259</v>
      </c>
    </row>
    <row r="259" spans="1:1" x14ac:dyDescent="0.2">
      <c r="A259" t="s">
        <v>6260</v>
      </c>
    </row>
    <row r="260" spans="1:1" x14ac:dyDescent="0.2">
      <c r="A260" t="s">
        <v>6261</v>
      </c>
    </row>
    <row r="261" spans="1:1" x14ac:dyDescent="0.2">
      <c r="A261" t="s">
        <v>6262</v>
      </c>
    </row>
    <row r="262" spans="1:1" x14ac:dyDescent="0.2">
      <c r="A262" t="s">
        <v>6263</v>
      </c>
    </row>
    <row r="263" spans="1:1" x14ac:dyDescent="0.2">
      <c r="A263" t="s">
        <v>6264</v>
      </c>
    </row>
    <row r="264" spans="1:1" x14ac:dyDescent="0.2">
      <c r="A264" t="s">
        <v>6265</v>
      </c>
    </row>
    <row r="265" spans="1:1" x14ac:dyDescent="0.2">
      <c r="A265" t="s">
        <v>6266</v>
      </c>
    </row>
    <row r="266" spans="1:1" x14ac:dyDescent="0.2">
      <c r="A266" t="s">
        <v>6267</v>
      </c>
    </row>
    <row r="267" spans="1:1" x14ac:dyDescent="0.2">
      <c r="A267" t="s">
        <v>6268</v>
      </c>
    </row>
    <row r="268" spans="1:1" x14ac:dyDescent="0.2">
      <c r="A268" t="s">
        <v>6269</v>
      </c>
    </row>
    <row r="269" spans="1:1" x14ac:dyDescent="0.2">
      <c r="A269" t="s">
        <v>6270</v>
      </c>
    </row>
    <row r="270" spans="1:1" x14ac:dyDescent="0.2">
      <c r="A270" t="s">
        <v>6271</v>
      </c>
    </row>
    <row r="271" spans="1:1" x14ac:dyDescent="0.2">
      <c r="A271" t="s">
        <v>6272</v>
      </c>
    </row>
    <row r="272" spans="1:1" x14ac:dyDescent="0.2">
      <c r="A272" t="s">
        <v>6273</v>
      </c>
    </row>
    <row r="273" spans="1:1" x14ac:dyDescent="0.2">
      <c r="A273" t="s">
        <v>6274</v>
      </c>
    </row>
    <row r="274" spans="1:1" x14ac:dyDescent="0.2">
      <c r="A274" t="s">
        <v>6275</v>
      </c>
    </row>
    <row r="275" spans="1:1" x14ac:dyDescent="0.2">
      <c r="A275" t="s">
        <v>6276</v>
      </c>
    </row>
    <row r="276" spans="1:1" x14ac:dyDescent="0.2">
      <c r="A276" t="s">
        <v>6277</v>
      </c>
    </row>
    <row r="277" spans="1:1" x14ac:dyDescent="0.2">
      <c r="A277" t="s">
        <v>6278</v>
      </c>
    </row>
    <row r="278" spans="1:1" x14ac:dyDescent="0.2">
      <c r="A278" t="s">
        <v>6279</v>
      </c>
    </row>
    <row r="279" spans="1:1" x14ac:dyDescent="0.2">
      <c r="A279" t="s">
        <v>6280</v>
      </c>
    </row>
    <row r="280" spans="1:1" x14ac:dyDescent="0.2">
      <c r="A280" t="s">
        <v>6281</v>
      </c>
    </row>
    <row r="281" spans="1:1" x14ac:dyDescent="0.2">
      <c r="A281" t="s">
        <v>6282</v>
      </c>
    </row>
    <row r="282" spans="1:1" x14ac:dyDescent="0.2">
      <c r="A282" t="s">
        <v>6283</v>
      </c>
    </row>
    <row r="283" spans="1:1" x14ac:dyDescent="0.2">
      <c r="A283" t="s">
        <v>6284</v>
      </c>
    </row>
    <row r="284" spans="1:1" x14ac:dyDescent="0.2">
      <c r="A284" t="s">
        <v>6285</v>
      </c>
    </row>
    <row r="285" spans="1:1" x14ac:dyDescent="0.2">
      <c r="A285" t="s">
        <v>6286</v>
      </c>
    </row>
    <row r="286" spans="1:1" x14ac:dyDescent="0.2">
      <c r="A286" t="s">
        <v>6287</v>
      </c>
    </row>
    <row r="287" spans="1:1" x14ac:dyDescent="0.2">
      <c r="A287" t="s">
        <v>6288</v>
      </c>
    </row>
    <row r="288" spans="1:1" x14ac:dyDescent="0.2">
      <c r="A288" t="s">
        <v>6289</v>
      </c>
    </row>
    <row r="289" spans="1:1" x14ac:dyDescent="0.2">
      <c r="A289" t="s">
        <v>6290</v>
      </c>
    </row>
    <row r="290" spans="1:1" x14ac:dyDescent="0.2">
      <c r="A290" t="s">
        <v>6291</v>
      </c>
    </row>
    <row r="291" spans="1:1" x14ac:dyDescent="0.2">
      <c r="A291" t="s">
        <v>6292</v>
      </c>
    </row>
    <row r="292" spans="1:1" x14ac:dyDescent="0.2">
      <c r="A292" t="s">
        <v>6293</v>
      </c>
    </row>
    <row r="293" spans="1:1" x14ac:dyDescent="0.2">
      <c r="A293" t="s">
        <v>6294</v>
      </c>
    </row>
    <row r="294" spans="1:1" x14ac:dyDescent="0.2">
      <c r="A294" t="s">
        <v>6295</v>
      </c>
    </row>
    <row r="295" spans="1:1" x14ac:dyDescent="0.2">
      <c r="A295" t="s">
        <v>6296</v>
      </c>
    </row>
    <row r="296" spans="1:1" x14ac:dyDescent="0.2">
      <c r="A296" t="s">
        <v>6297</v>
      </c>
    </row>
    <row r="297" spans="1:1" x14ac:dyDescent="0.2">
      <c r="A297" t="s">
        <v>6298</v>
      </c>
    </row>
    <row r="298" spans="1:1" x14ac:dyDescent="0.2">
      <c r="A298" t="s">
        <v>6299</v>
      </c>
    </row>
    <row r="299" spans="1:1" x14ac:dyDescent="0.2">
      <c r="A299" t="s">
        <v>6300</v>
      </c>
    </row>
    <row r="300" spans="1:1" x14ac:dyDescent="0.2">
      <c r="A300" t="s">
        <v>6301</v>
      </c>
    </row>
    <row r="301" spans="1:1" x14ac:dyDescent="0.2">
      <c r="A301" t="s">
        <v>6302</v>
      </c>
    </row>
    <row r="302" spans="1:1" x14ac:dyDescent="0.2">
      <c r="A302" t="s">
        <v>6303</v>
      </c>
    </row>
    <row r="303" spans="1:1" x14ac:dyDescent="0.2">
      <c r="A303" t="s">
        <v>6304</v>
      </c>
    </row>
    <row r="304" spans="1:1" x14ac:dyDescent="0.2">
      <c r="A304" t="s">
        <v>6305</v>
      </c>
    </row>
    <row r="305" spans="1:1" x14ac:dyDescent="0.2">
      <c r="A305" t="s">
        <v>6306</v>
      </c>
    </row>
    <row r="306" spans="1:1" x14ac:dyDescent="0.2">
      <c r="A306" t="s">
        <v>6307</v>
      </c>
    </row>
    <row r="307" spans="1:1" x14ac:dyDescent="0.2">
      <c r="A307" t="s">
        <v>6308</v>
      </c>
    </row>
    <row r="308" spans="1:1" x14ac:dyDescent="0.2">
      <c r="A308" t="s">
        <v>6309</v>
      </c>
    </row>
    <row r="309" spans="1:1" x14ac:dyDescent="0.2">
      <c r="A309" t="s">
        <v>6310</v>
      </c>
    </row>
    <row r="310" spans="1:1" x14ac:dyDescent="0.2">
      <c r="A310" t="s">
        <v>6311</v>
      </c>
    </row>
    <row r="311" spans="1:1" x14ac:dyDescent="0.2">
      <c r="A311" t="s">
        <v>6312</v>
      </c>
    </row>
    <row r="312" spans="1:1" x14ac:dyDescent="0.2">
      <c r="A312" t="s">
        <v>6313</v>
      </c>
    </row>
    <row r="313" spans="1:1" x14ac:dyDescent="0.2">
      <c r="A313" t="s">
        <v>6314</v>
      </c>
    </row>
    <row r="314" spans="1:1" x14ac:dyDescent="0.2">
      <c r="A314" t="s">
        <v>6315</v>
      </c>
    </row>
    <row r="315" spans="1:1" x14ac:dyDescent="0.2">
      <c r="A315" t="s">
        <v>6316</v>
      </c>
    </row>
    <row r="316" spans="1:1" x14ac:dyDescent="0.2">
      <c r="A316" t="s">
        <v>6317</v>
      </c>
    </row>
    <row r="317" spans="1:1" x14ac:dyDescent="0.2">
      <c r="A317" t="s">
        <v>6318</v>
      </c>
    </row>
    <row r="318" spans="1:1" x14ac:dyDescent="0.2">
      <c r="A318" t="s">
        <v>6319</v>
      </c>
    </row>
    <row r="319" spans="1:1" x14ac:dyDescent="0.2">
      <c r="A319" t="s">
        <v>6320</v>
      </c>
    </row>
    <row r="320" spans="1:1" x14ac:dyDescent="0.2">
      <c r="A320" t="s">
        <v>6321</v>
      </c>
    </row>
    <row r="321" spans="1:1" x14ac:dyDescent="0.2">
      <c r="A321" t="s">
        <v>6322</v>
      </c>
    </row>
    <row r="322" spans="1:1" x14ac:dyDescent="0.2">
      <c r="A322" t="s">
        <v>6323</v>
      </c>
    </row>
    <row r="323" spans="1:1" x14ac:dyDescent="0.2">
      <c r="A323" t="s">
        <v>6324</v>
      </c>
    </row>
    <row r="324" spans="1:1" x14ac:dyDescent="0.2">
      <c r="A324" t="s">
        <v>6325</v>
      </c>
    </row>
    <row r="325" spans="1:1" x14ac:dyDescent="0.2">
      <c r="A325" t="s">
        <v>6326</v>
      </c>
    </row>
    <row r="326" spans="1:1" x14ac:dyDescent="0.2">
      <c r="A326" t="s">
        <v>6327</v>
      </c>
    </row>
    <row r="327" spans="1:1" x14ac:dyDescent="0.2">
      <c r="A327" t="s">
        <v>6328</v>
      </c>
    </row>
    <row r="328" spans="1:1" x14ac:dyDescent="0.2">
      <c r="A328" t="s">
        <v>6329</v>
      </c>
    </row>
    <row r="329" spans="1:1" x14ac:dyDescent="0.2">
      <c r="A329" t="s">
        <v>6330</v>
      </c>
    </row>
    <row r="330" spans="1:1" x14ac:dyDescent="0.2">
      <c r="A330" t="s">
        <v>6331</v>
      </c>
    </row>
    <row r="331" spans="1:1" x14ac:dyDescent="0.2">
      <c r="A331" t="s">
        <v>6332</v>
      </c>
    </row>
    <row r="332" spans="1:1" x14ac:dyDescent="0.2">
      <c r="A332" t="s">
        <v>6333</v>
      </c>
    </row>
    <row r="333" spans="1:1" x14ac:dyDescent="0.2">
      <c r="A333" t="s">
        <v>6334</v>
      </c>
    </row>
    <row r="334" spans="1:1" x14ac:dyDescent="0.2">
      <c r="A334" t="s">
        <v>6335</v>
      </c>
    </row>
    <row r="335" spans="1:1" x14ac:dyDescent="0.2">
      <c r="A335" t="s">
        <v>6336</v>
      </c>
    </row>
    <row r="336" spans="1:1" x14ac:dyDescent="0.2">
      <c r="A336" t="s">
        <v>6337</v>
      </c>
    </row>
    <row r="337" spans="1:1" x14ac:dyDescent="0.2">
      <c r="A337" t="s">
        <v>6338</v>
      </c>
    </row>
    <row r="338" spans="1:1" x14ac:dyDescent="0.2">
      <c r="A338" t="s">
        <v>6339</v>
      </c>
    </row>
    <row r="339" spans="1:1" x14ac:dyDescent="0.2">
      <c r="A339" t="s">
        <v>6340</v>
      </c>
    </row>
    <row r="340" spans="1:1" x14ac:dyDescent="0.2">
      <c r="A340" t="s">
        <v>6341</v>
      </c>
    </row>
    <row r="341" spans="1:1" x14ac:dyDescent="0.2">
      <c r="A341" t="s">
        <v>6342</v>
      </c>
    </row>
    <row r="342" spans="1:1" x14ac:dyDescent="0.2">
      <c r="A342" t="s">
        <v>6343</v>
      </c>
    </row>
    <row r="343" spans="1:1" x14ac:dyDescent="0.2">
      <c r="A343" t="s">
        <v>6344</v>
      </c>
    </row>
    <row r="344" spans="1:1" x14ac:dyDescent="0.2">
      <c r="A344" t="s">
        <v>6345</v>
      </c>
    </row>
    <row r="345" spans="1:1" x14ac:dyDescent="0.2">
      <c r="A345" t="s">
        <v>6346</v>
      </c>
    </row>
    <row r="346" spans="1:1" x14ac:dyDescent="0.2">
      <c r="A346" t="s">
        <v>6347</v>
      </c>
    </row>
    <row r="347" spans="1:1" x14ac:dyDescent="0.2">
      <c r="A347" t="s">
        <v>6348</v>
      </c>
    </row>
    <row r="348" spans="1:1" x14ac:dyDescent="0.2">
      <c r="A348" t="s">
        <v>6349</v>
      </c>
    </row>
    <row r="349" spans="1:1" x14ac:dyDescent="0.2">
      <c r="A349" t="s">
        <v>6350</v>
      </c>
    </row>
    <row r="350" spans="1:1" x14ac:dyDescent="0.2">
      <c r="A350" t="s">
        <v>6351</v>
      </c>
    </row>
    <row r="351" spans="1:1" x14ac:dyDescent="0.2">
      <c r="A351" t="s">
        <v>6352</v>
      </c>
    </row>
    <row r="352" spans="1:1" x14ac:dyDescent="0.2">
      <c r="A352" t="s">
        <v>6353</v>
      </c>
    </row>
    <row r="353" spans="1:1" x14ac:dyDescent="0.2">
      <c r="A353" t="s">
        <v>6354</v>
      </c>
    </row>
    <row r="354" spans="1:1" x14ac:dyDescent="0.2">
      <c r="A354" t="s">
        <v>6355</v>
      </c>
    </row>
    <row r="355" spans="1:1" x14ac:dyDescent="0.2">
      <c r="A355" t="s">
        <v>6356</v>
      </c>
    </row>
    <row r="356" spans="1:1" x14ac:dyDescent="0.2">
      <c r="A356" t="s">
        <v>6357</v>
      </c>
    </row>
    <row r="357" spans="1:1" x14ac:dyDescent="0.2">
      <c r="A357" t="s">
        <v>6358</v>
      </c>
    </row>
    <row r="358" spans="1:1" x14ac:dyDescent="0.2">
      <c r="A358" t="s">
        <v>6359</v>
      </c>
    </row>
    <row r="359" spans="1:1" x14ac:dyDescent="0.2">
      <c r="A359" t="s">
        <v>6360</v>
      </c>
    </row>
    <row r="360" spans="1:1" x14ac:dyDescent="0.2">
      <c r="A360" t="s">
        <v>6361</v>
      </c>
    </row>
    <row r="361" spans="1:1" x14ac:dyDescent="0.2">
      <c r="A361" t="s">
        <v>6362</v>
      </c>
    </row>
    <row r="362" spans="1:1" x14ac:dyDescent="0.2">
      <c r="A362" t="s">
        <v>6363</v>
      </c>
    </row>
    <row r="363" spans="1:1" x14ac:dyDescent="0.2">
      <c r="A363" t="s">
        <v>6364</v>
      </c>
    </row>
    <row r="364" spans="1:1" x14ac:dyDescent="0.2">
      <c r="A364" t="s">
        <v>6365</v>
      </c>
    </row>
    <row r="365" spans="1:1" x14ac:dyDescent="0.2">
      <c r="A365" t="s">
        <v>6366</v>
      </c>
    </row>
    <row r="366" spans="1:1" x14ac:dyDescent="0.2">
      <c r="A366" t="s">
        <v>6367</v>
      </c>
    </row>
    <row r="367" spans="1:1" x14ac:dyDescent="0.2">
      <c r="A367" t="s">
        <v>6368</v>
      </c>
    </row>
    <row r="368" spans="1:1" x14ac:dyDescent="0.2">
      <c r="A368" t="s">
        <v>6369</v>
      </c>
    </row>
    <row r="369" spans="1:1" x14ac:dyDescent="0.2">
      <c r="A369" t="s">
        <v>6370</v>
      </c>
    </row>
    <row r="370" spans="1:1" x14ac:dyDescent="0.2">
      <c r="A370" t="s">
        <v>6371</v>
      </c>
    </row>
    <row r="371" spans="1:1" x14ac:dyDescent="0.2">
      <c r="A371" t="s">
        <v>6372</v>
      </c>
    </row>
    <row r="372" spans="1:1" x14ac:dyDescent="0.2">
      <c r="A372" t="s">
        <v>6373</v>
      </c>
    </row>
    <row r="373" spans="1:1" x14ac:dyDescent="0.2">
      <c r="A373" t="s">
        <v>6374</v>
      </c>
    </row>
    <row r="374" spans="1:1" x14ac:dyDescent="0.2">
      <c r="A374" t="s">
        <v>6375</v>
      </c>
    </row>
    <row r="375" spans="1:1" x14ac:dyDescent="0.2">
      <c r="A375" t="s">
        <v>6376</v>
      </c>
    </row>
    <row r="376" spans="1:1" x14ac:dyDescent="0.2">
      <c r="A376" t="s">
        <v>6377</v>
      </c>
    </row>
    <row r="377" spans="1:1" x14ac:dyDescent="0.2">
      <c r="A377" t="s">
        <v>6378</v>
      </c>
    </row>
    <row r="378" spans="1:1" x14ac:dyDescent="0.2">
      <c r="A378" t="s">
        <v>6379</v>
      </c>
    </row>
    <row r="379" spans="1:1" x14ac:dyDescent="0.2">
      <c r="A379" t="s">
        <v>6380</v>
      </c>
    </row>
    <row r="380" spans="1:1" x14ac:dyDescent="0.2">
      <c r="A380" t="s">
        <v>6381</v>
      </c>
    </row>
    <row r="381" spans="1:1" x14ac:dyDescent="0.2">
      <c r="A381" t="s">
        <v>6382</v>
      </c>
    </row>
    <row r="382" spans="1:1" x14ac:dyDescent="0.2">
      <c r="A382" t="s">
        <v>6383</v>
      </c>
    </row>
    <row r="383" spans="1:1" x14ac:dyDescent="0.2">
      <c r="A383" t="s">
        <v>6384</v>
      </c>
    </row>
    <row r="384" spans="1:1" x14ac:dyDescent="0.2">
      <c r="A384" t="s">
        <v>6385</v>
      </c>
    </row>
    <row r="385" spans="1:1" x14ac:dyDescent="0.2">
      <c r="A385" t="s">
        <v>6386</v>
      </c>
    </row>
    <row r="386" spans="1:1" x14ac:dyDescent="0.2">
      <c r="A386" t="s">
        <v>6387</v>
      </c>
    </row>
    <row r="387" spans="1:1" x14ac:dyDescent="0.2">
      <c r="A387" t="s">
        <v>6388</v>
      </c>
    </row>
    <row r="388" spans="1:1" x14ac:dyDescent="0.2">
      <c r="A388" t="s">
        <v>6389</v>
      </c>
    </row>
    <row r="389" spans="1:1" x14ac:dyDescent="0.2">
      <c r="A389" t="s">
        <v>6390</v>
      </c>
    </row>
    <row r="390" spans="1:1" x14ac:dyDescent="0.2">
      <c r="A390" t="s">
        <v>6391</v>
      </c>
    </row>
    <row r="391" spans="1:1" x14ac:dyDescent="0.2">
      <c r="A391" t="s">
        <v>6392</v>
      </c>
    </row>
    <row r="392" spans="1:1" x14ac:dyDescent="0.2">
      <c r="A392" t="s">
        <v>6393</v>
      </c>
    </row>
    <row r="393" spans="1:1" x14ac:dyDescent="0.2">
      <c r="A393" t="s">
        <v>6394</v>
      </c>
    </row>
    <row r="394" spans="1:1" x14ac:dyDescent="0.2">
      <c r="A394" t="s">
        <v>6395</v>
      </c>
    </row>
    <row r="395" spans="1:1" x14ac:dyDescent="0.2">
      <c r="A395" t="s">
        <v>6396</v>
      </c>
    </row>
    <row r="396" spans="1:1" x14ac:dyDescent="0.2">
      <c r="A396" t="s">
        <v>6397</v>
      </c>
    </row>
    <row r="397" spans="1:1" x14ac:dyDescent="0.2">
      <c r="A397" t="s">
        <v>6398</v>
      </c>
    </row>
    <row r="398" spans="1:1" x14ac:dyDescent="0.2">
      <c r="A398" t="s">
        <v>6399</v>
      </c>
    </row>
    <row r="399" spans="1:1" x14ac:dyDescent="0.2">
      <c r="A399" t="s">
        <v>6400</v>
      </c>
    </row>
    <row r="400" spans="1:1" x14ac:dyDescent="0.2">
      <c r="A400" t="s">
        <v>6401</v>
      </c>
    </row>
    <row r="401" spans="1:1" x14ac:dyDescent="0.2">
      <c r="A401" t="s">
        <v>6402</v>
      </c>
    </row>
    <row r="402" spans="1:1" x14ac:dyDescent="0.2">
      <c r="A402" t="s">
        <v>6403</v>
      </c>
    </row>
    <row r="403" spans="1:1" x14ac:dyDescent="0.2">
      <c r="A403" t="s">
        <v>6404</v>
      </c>
    </row>
    <row r="404" spans="1:1" x14ac:dyDescent="0.2">
      <c r="A404" t="s">
        <v>6405</v>
      </c>
    </row>
    <row r="405" spans="1:1" x14ac:dyDescent="0.2">
      <c r="A405" t="s">
        <v>6406</v>
      </c>
    </row>
    <row r="406" spans="1:1" x14ac:dyDescent="0.2">
      <c r="A406" t="s">
        <v>6407</v>
      </c>
    </row>
    <row r="407" spans="1:1" x14ac:dyDescent="0.2">
      <c r="A407" t="s">
        <v>6408</v>
      </c>
    </row>
    <row r="408" spans="1:1" x14ac:dyDescent="0.2">
      <c r="A408" t="s">
        <v>6409</v>
      </c>
    </row>
    <row r="409" spans="1:1" x14ac:dyDescent="0.2">
      <c r="A409" t="s">
        <v>6410</v>
      </c>
    </row>
    <row r="410" spans="1:1" x14ac:dyDescent="0.2">
      <c r="A410" t="s">
        <v>6411</v>
      </c>
    </row>
    <row r="411" spans="1:1" x14ac:dyDescent="0.2">
      <c r="A411" t="s">
        <v>6412</v>
      </c>
    </row>
    <row r="412" spans="1:1" x14ac:dyDescent="0.2">
      <c r="A412" t="s">
        <v>6413</v>
      </c>
    </row>
    <row r="413" spans="1:1" x14ac:dyDescent="0.2">
      <c r="A413" t="s">
        <v>7459</v>
      </c>
    </row>
    <row r="414" spans="1:1" x14ac:dyDescent="0.2">
      <c r="A414" t="s">
        <v>6414</v>
      </c>
    </row>
    <row r="415" spans="1:1" x14ac:dyDescent="0.2">
      <c r="A415" t="s">
        <v>6415</v>
      </c>
    </row>
    <row r="416" spans="1:1" x14ac:dyDescent="0.2">
      <c r="A416" t="s">
        <v>6416</v>
      </c>
    </row>
    <row r="417" spans="1:1" x14ac:dyDescent="0.2">
      <c r="A417" t="s">
        <v>6417</v>
      </c>
    </row>
    <row r="418" spans="1:1" x14ac:dyDescent="0.2">
      <c r="A418" t="s">
        <v>6418</v>
      </c>
    </row>
    <row r="419" spans="1:1" x14ac:dyDescent="0.2">
      <c r="A419" t="s">
        <v>6419</v>
      </c>
    </row>
    <row r="420" spans="1:1" x14ac:dyDescent="0.2">
      <c r="A420" t="s">
        <v>6420</v>
      </c>
    </row>
    <row r="421" spans="1:1" x14ac:dyDescent="0.2">
      <c r="A421" t="s">
        <v>6421</v>
      </c>
    </row>
    <row r="422" spans="1:1" x14ac:dyDescent="0.2">
      <c r="A422" t="s">
        <v>6422</v>
      </c>
    </row>
    <row r="423" spans="1:1" x14ac:dyDescent="0.2">
      <c r="A423" t="s">
        <v>6423</v>
      </c>
    </row>
    <row r="424" spans="1:1" x14ac:dyDescent="0.2">
      <c r="A424" t="s">
        <v>6424</v>
      </c>
    </row>
    <row r="425" spans="1:1" x14ac:dyDescent="0.2">
      <c r="A425" t="s">
        <v>6425</v>
      </c>
    </row>
    <row r="426" spans="1:1" x14ac:dyDescent="0.2">
      <c r="A426" t="s">
        <v>6426</v>
      </c>
    </row>
    <row r="427" spans="1:1" x14ac:dyDescent="0.2">
      <c r="A427" t="s">
        <v>6427</v>
      </c>
    </row>
    <row r="428" spans="1:1" x14ac:dyDescent="0.2">
      <c r="A428" t="s">
        <v>6428</v>
      </c>
    </row>
    <row r="429" spans="1:1" x14ac:dyDescent="0.2">
      <c r="A429" t="s">
        <v>6429</v>
      </c>
    </row>
    <row r="430" spans="1:1" x14ac:dyDescent="0.2">
      <c r="A430" t="s">
        <v>6430</v>
      </c>
    </row>
    <row r="431" spans="1:1" x14ac:dyDescent="0.2">
      <c r="A431" t="s">
        <v>6431</v>
      </c>
    </row>
    <row r="432" spans="1:1" x14ac:dyDescent="0.2">
      <c r="A432" t="s">
        <v>6432</v>
      </c>
    </row>
    <row r="433" spans="1:1" x14ac:dyDescent="0.2">
      <c r="A433" t="s">
        <v>6433</v>
      </c>
    </row>
    <row r="434" spans="1:1" x14ac:dyDescent="0.2">
      <c r="A434" t="s">
        <v>6434</v>
      </c>
    </row>
    <row r="435" spans="1:1" x14ac:dyDescent="0.2">
      <c r="A435" t="s">
        <v>6435</v>
      </c>
    </row>
    <row r="436" spans="1:1" x14ac:dyDescent="0.2">
      <c r="A436" t="s">
        <v>6436</v>
      </c>
    </row>
    <row r="437" spans="1:1" x14ac:dyDescent="0.2">
      <c r="A437" t="s">
        <v>6437</v>
      </c>
    </row>
    <row r="438" spans="1:1" x14ac:dyDescent="0.2">
      <c r="A438" t="s">
        <v>6438</v>
      </c>
    </row>
    <row r="439" spans="1:1" x14ac:dyDescent="0.2">
      <c r="A439" t="s">
        <v>6439</v>
      </c>
    </row>
    <row r="440" spans="1:1" x14ac:dyDescent="0.2">
      <c r="A440" t="s">
        <v>6440</v>
      </c>
    </row>
    <row r="441" spans="1:1" x14ac:dyDescent="0.2">
      <c r="A441" t="s">
        <v>6441</v>
      </c>
    </row>
    <row r="442" spans="1:1" x14ac:dyDescent="0.2">
      <c r="A442" t="s">
        <v>6442</v>
      </c>
    </row>
    <row r="443" spans="1:1" x14ac:dyDescent="0.2">
      <c r="A443" t="s">
        <v>6443</v>
      </c>
    </row>
    <row r="444" spans="1:1" x14ac:dyDescent="0.2">
      <c r="A444" t="s">
        <v>6444</v>
      </c>
    </row>
    <row r="445" spans="1:1" x14ac:dyDescent="0.2">
      <c r="A445" t="s">
        <v>6445</v>
      </c>
    </row>
    <row r="446" spans="1:1" x14ac:dyDescent="0.2">
      <c r="A446" t="s">
        <v>6446</v>
      </c>
    </row>
    <row r="447" spans="1:1" x14ac:dyDescent="0.2">
      <c r="A447" t="s">
        <v>6447</v>
      </c>
    </row>
    <row r="448" spans="1:1" x14ac:dyDescent="0.2">
      <c r="A448" t="s">
        <v>6448</v>
      </c>
    </row>
    <row r="449" spans="1:1" x14ac:dyDescent="0.2">
      <c r="A449" t="s">
        <v>6449</v>
      </c>
    </row>
    <row r="450" spans="1:1" x14ac:dyDescent="0.2">
      <c r="A450" t="s">
        <v>7460</v>
      </c>
    </row>
    <row r="451" spans="1:1" x14ac:dyDescent="0.2">
      <c r="A451" t="s">
        <v>6450</v>
      </c>
    </row>
    <row r="452" spans="1:1" x14ac:dyDescent="0.2">
      <c r="A452" t="s">
        <v>6451</v>
      </c>
    </row>
    <row r="453" spans="1:1" x14ac:dyDescent="0.2">
      <c r="A453" t="s">
        <v>6452</v>
      </c>
    </row>
    <row r="454" spans="1:1" x14ac:dyDescent="0.2">
      <c r="A454" t="s">
        <v>6453</v>
      </c>
    </row>
    <row r="455" spans="1:1" x14ac:dyDescent="0.2">
      <c r="A455" t="s">
        <v>6454</v>
      </c>
    </row>
    <row r="456" spans="1:1" x14ac:dyDescent="0.2">
      <c r="A456" t="s">
        <v>6455</v>
      </c>
    </row>
    <row r="457" spans="1:1" x14ac:dyDescent="0.2">
      <c r="A457" t="s">
        <v>6456</v>
      </c>
    </row>
    <row r="458" spans="1:1" x14ac:dyDescent="0.2">
      <c r="A458" t="s">
        <v>6457</v>
      </c>
    </row>
    <row r="459" spans="1:1" x14ac:dyDescent="0.2">
      <c r="A459" t="s">
        <v>6458</v>
      </c>
    </row>
    <row r="460" spans="1:1" x14ac:dyDescent="0.2">
      <c r="A460" t="s">
        <v>6459</v>
      </c>
    </row>
    <row r="461" spans="1:1" x14ac:dyDescent="0.2">
      <c r="A461" t="s">
        <v>6460</v>
      </c>
    </row>
    <row r="462" spans="1:1" x14ac:dyDescent="0.2">
      <c r="A462" t="s">
        <v>6461</v>
      </c>
    </row>
    <row r="463" spans="1:1" x14ac:dyDescent="0.2">
      <c r="A463" t="s">
        <v>6462</v>
      </c>
    </row>
    <row r="464" spans="1:1" x14ac:dyDescent="0.2">
      <c r="A464" t="s">
        <v>6463</v>
      </c>
    </row>
    <row r="465" spans="1:1" x14ac:dyDescent="0.2">
      <c r="A465" t="s">
        <v>6464</v>
      </c>
    </row>
    <row r="466" spans="1:1" x14ac:dyDescent="0.2">
      <c r="A466" t="s">
        <v>6465</v>
      </c>
    </row>
    <row r="467" spans="1:1" x14ac:dyDescent="0.2">
      <c r="A467" t="s">
        <v>6466</v>
      </c>
    </row>
    <row r="468" spans="1:1" x14ac:dyDescent="0.2">
      <c r="A468" t="s">
        <v>6467</v>
      </c>
    </row>
    <row r="469" spans="1:1" x14ac:dyDescent="0.2">
      <c r="A469" t="s">
        <v>6468</v>
      </c>
    </row>
    <row r="470" spans="1:1" x14ac:dyDescent="0.2">
      <c r="A470" t="s">
        <v>6469</v>
      </c>
    </row>
    <row r="471" spans="1:1" x14ac:dyDescent="0.2">
      <c r="A471" t="s">
        <v>6470</v>
      </c>
    </row>
    <row r="472" spans="1:1" x14ac:dyDescent="0.2">
      <c r="A472" t="s">
        <v>6471</v>
      </c>
    </row>
    <row r="473" spans="1:1" x14ac:dyDescent="0.2">
      <c r="A473" t="s">
        <v>6472</v>
      </c>
    </row>
    <row r="474" spans="1:1" x14ac:dyDescent="0.2">
      <c r="A474" t="s">
        <v>6473</v>
      </c>
    </row>
    <row r="475" spans="1:1" x14ac:dyDescent="0.2">
      <c r="A475" t="s">
        <v>6474</v>
      </c>
    </row>
    <row r="476" spans="1:1" x14ac:dyDescent="0.2">
      <c r="A476" t="s">
        <v>6475</v>
      </c>
    </row>
    <row r="477" spans="1:1" x14ac:dyDescent="0.2">
      <c r="A477" t="s">
        <v>6476</v>
      </c>
    </row>
    <row r="478" spans="1:1" x14ac:dyDescent="0.2">
      <c r="A478" t="s">
        <v>6477</v>
      </c>
    </row>
    <row r="479" spans="1:1" x14ac:dyDescent="0.2">
      <c r="A479" t="s">
        <v>6478</v>
      </c>
    </row>
    <row r="480" spans="1:1" x14ac:dyDescent="0.2">
      <c r="A480" t="s">
        <v>6479</v>
      </c>
    </row>
    <row r="481" spans="1:1" x14ac:dyDescent="0.2">
      <c r="A481" t="s">
        <v>6480</v>
      </c>
    </row>
    <row r="482" spans="1:1" x14ac:dyDescent="0.2">
      <c r="A482" t="s">
        <v>6481</v>
      </c>
    </row>
    <row r="483" spans="1:1" x14ac:dyDescent="0.2">
      <c r="A483" t="s">
        <v>6482</v>
      </c>
    </row>
    <row r="484" spans="1:1" x14ac:dyDescent="0.2">
      <c r="A484" t="s">
        <v>6483</v>
      </c>
    </row>
    <row r="485" spans="1:1" x14ac:dyDescent="0.2">
      <c r="A485" t="s">
        <v>6484</v>
      </c>
    </row>
    <row r="486" spans="1:1" x14ac:dyDescent="0.2">
      <c r="A486" t="s">
        <v>6485</v>
      </c>
    </row>
    <row r="487" spans="1:1" x14ac:dyDescent="0.2">
      <c r="A487" t="s">
        <v>6486</v>
      </c>
    </row>
    <row r="488" spans="1:1" x14ac:dyDescent="0.2">
      <c r="A488" t="s">
        <v>6487</v>
      </c>
    </row>
    <row r="489" spans="1:1" x14ac:dyDescent="0.2">
      <c r="A489" t="s">
        <v>6488</v>
      </c>
    </row>
    <row r="490" spans="1:1" x14ac:dyDescent="0.2">
      <c r="A490" t="s">
        <v>6489</v>
      </c>
    </row>
    <row r="491" spans="1:1" x14ac:dyDescent="0.2">
      <c r="A491" t="s">
        <v>6490</v>
      </c>
    </row>
    <row r="492" spans="1:1" x14ac:dyDescent="0.2">
      <c r="A492" t="s">
        <v>6491</v>
      </c>
    </row>
    <row r="493" spans="1:1" x14ac:dyDescent="0.2">
      <c r="A493" t="s">
        <v>6492</v>
      </c>
    </row>
    <row r="494" spans="1:1" x14ac:dyDescent="0.2">
      <c r="A494" t="s">
        <v>6493</v>
      </c>
    </row>
    <row r="495" spans="1:1" x14ac:dyDescent="0.2">
      <c r="A495" t="s">
        <v>6494</v>
      </c>
    </row>
    <row r="496" spans="1:1" x14ac:dyDescent="0.2">
      <c r="A496" t="s">
        <v>6495</v>
      </c>
    </row>
    <row r="497" spans="1:1" x14ac:dyDescent="0.2">
      <c r="A497" t="s">
        <v>6496</v>
      </c>
    </row>
    <row r="498" spans="1:1" x14ac:dyDescent="0.2">
      <c r="A498" t="s">
        <v>6497</v>
      </c>
    </row>
    <row r="499" spans="1:1" x14ac:dyDescent="0.2">
      <c r="A499" t="s">
        <v>6498</v>
      </c>
    </row>
    <row r="500" spans="1:1" x14ac:dyDescent="0.2">
      <c r="A500" t="s">
        <v>6499</v>
      </c>
    </row>
    <row r="501" spans="1:1" x14ac:dyDescent="0.2">
      <c r="A501" t="s">
        <v>6500</v>
      </c>
    </row>
    <row r="502" spans="1:1" x14ac:dyDescent="0.2">
      <c r="A502" t="s">
        <v>6501</v>
      </c>
    </row>
    <row r="503" spans="1:1" x14ac:dyDescent="0.2">
      <c r="A503" t="s">
        <v>6502</v>
      </c>
    </row>
    <row r="504" spans="1:1" x14ac:dyDescent="0.2">
      <c r="A504" t="s">
        <v>6503</v>
      </c>
    </row>
    <row r="505" spans="1:1" x14ac:dyDescent="0.2">
      <c r="A505" t="s">
        <v>6504</v>
      </c>
    </row>
    <row r="506" spans="1:1" x14ac:dyDescent="0.2">
      <c r="A506" t="s">
        <v>6505</v>
      </c>
    </row>
    <row r="507" spans="1:1" x14ac:dyDescent="0.2">
      <c r="A507" t="s">
        <v>6506</v>
      </c>
    </row>
    <row r="508" spans="1:1" x14ac:dyDescent="0.2">
      <c r="A508" t="s">
        <v>6507</v>
      </c>
    </row>
    <row r="509" spans="1:1" x14ac:dyDescent="0.2">
      <c r="A509" t="s">
        <v>6508</v>
      </c>
    </row>
    <row r="510" spans="1:1" x14ac:dyDescent="0.2">
      <c r="A510" t="s">
        <v>6509</v>
      </c>
    </row>
    <row r="511" spans="1:1" x14ac:dyDescent="0.2">
      <c r="A511" t="s">
        <v>6510</v>
      </c>
    </row>
    <row r="512" spans="1:1" x14ac:dyDescent="0.2">
      <c r="A512" t="s">
        <v>6511</v>
      </c>
    </row>
    <row r="513" spans="1:1" x14ac:dyDescent="0.2">
      <c r="A513" t="s">
        <v>6512</v>
      </c>
    </row>
    <row r="514" spans="1:1" x14ac:dyDescent="0.2">
      <c r="A514" t="s">
        <v>6513</v>
      </c>
    </row>
    <row r="515" spans="1:1" x14ac:dyDescent="0.2">
      <c r="A515" t="s">
        <v>6514</v>
      </c>
    </row>
    <row r="516" spans="1:1" x14ac:dyDescent="0.2">
      <c r="A516" t="s">
        <v>6515</v>
      </c>
    </row>
    <row r="517" spans="1:1" x14ac:dyDescent="0.2">
      <c r="A517" t="s">
        <v>6516</v>
      </c>
    </row>
    <row r="518" spans="1:1" x14ac:dyDescent="0.2">
      <c r="A518" t="s">
        <v>6517</v>
      </c>
    </row>
    <row r="519" spans="1:1" x14ac:dyDescent="0.2">
      <c r="A519" t="s">
        <v>6518</v>
      </c>
    </row>
    <row r="520" spans="1:1" x14ac:dyDescent="0.2">
      <c r="A520" t="s">
        <v>6519</v>
      </c>
    </row>
    <row r="521" spans="1:1" x14ac:dyDescent="0.2">
      <c r="A521" t="s">
        <v>6520</v>
      </c>
    </row>
    <row r="522" spans="1:1" x14ac:dyDescent="0.2">
      <c r="A522" t="s">
        <v>6521</v>
      </c>
    </row>
    <row r="523" spans="1:1" x14ac:dyDescent="0.2">
      <c r="A523" t="s">
        <v>6522</v>
      </c>
    </row>
    <row r="524" spans="1:1" x14ac:dyDescent="0.2">
      <c r="A524" t="s">
        <v>6523</v>
      </c>
    </row>
    <row r="525" spans="1:1" x14ac:dyDescent="0.2">
      <c r="A525" t="s">
        <v>6524</v>
      </c>
    </row>
    <row r="526" spans="1:1" x14ac:dyDescent="0.2">
      <c r="A526" t="s">
        <v>6525</v>
      </c>
    </row>
    <row r="527" spans="1:1" x14ac:dyDescent="0.2">
      <c r="A527" t="s">
        <v>6526</v>
      </c>
    </row>
    <row r="528" spans="1:1" x14ac:dyDescent="0.2">
      <c r="A528" t="s">
        <v>6527</v>
      </c>
    </row>
    <row r="529" spans="1:1" x14ac:dyDescent="0.2">
      <c r="A529" t="s">
        <v>6528</v>
      </c>
    </row>
    <row r="530" spans="1:1" x14ac:dyDescent="0.2">
      <c r="A530" t="s">
        <v>6529</v>
      </c>
    </row>
    <row r="531" spans="1:1" x14ac:dyDescent="0.2">
      <c r="A531" t="s">
        <v>6530</v>
      </c>
    </row>
    <row r="532" spans="1:1" x14ac:dyDescent="0.2">
      <c r="A532" t="s">
        <v>6531</v>
      </c>
    </row>
    <row r="533" spans="1:1" x14ac:dyDescent="0.2">
      <c r="A533" t="s">
        <v>6532</v>
      </c>
    </row>
    <row r="534" spans="1:1" x14ac:dyDescent="0.2">
      <c r="A534" t="s">
        <v>6533</v>
      </c>
    </row>
    <row r="535" spans="1:1" x14ac:dyDescent="0.2">
      <c r="A535" t="s">
        <v>6534</v>
      </c>
    </row>
    <row r="536" spans="1:1" x14ac:dyDescent="0.2">
      <c r="A536" t="s">
        <v>6535</v>
      </c>
    </row>
    <row r="537" spans="1:1" x14ac:dyDescent="0.2">
      <c r="A537" t="s">
        <v>6536</v>
      </c>
    </row>
    <row r="538" spans="1:1" x14ac:dyDescent="0.2">
      <c r="A538" t="s">
        <v>6537</v>
      </c>
    </row>
    <row r="539" spans="1:1" x14ac:dyDescent="0.2">
      <c r="A539" t="s">
        <v>6538</v>
      </c>
    </row>
    <row r="540" spans="1:1" x14ac:dyDescent="0.2">
      <c r="A540" t="s">
        <v>6539</v>
      </c>
    </row>
    <row r="541" spans="1:1" x14ac:dyDescent="0.2">
      <c r="A541" t="s">
        <v>6540</v>
      </c>
    </row>
    <row r="542" spans="1:1" x14ac:dyDescent="0.2">
      <c r="A542" t="s">
        <v>6541</v>
      </c>
    </row>
    <row r="543" spans="1:1" x14ac:dyDescent="0.2">
      <c r="A543" t="s">
        <v>6542</v>
      </c>
    </row>
    <row r="544" spans="1:1" x14ac:dyDescent="0.2">
      <c r="A544" t="s">
        <v>6543</v>
      </c>
    </row>
    <row r="545" spans="1:1" x14ac:dyDescent="0.2">
      <c r="A545" t="s">
        <v>6544</v>
      </c>
    </row>
    <row r="546" spans="1:1" x14ac:dyDescent="0.2">
      <c r="A546" t="s">
        <v>6545</v>
      </c>
    </row>
    <row r="547" spans="1:1" x14ac:dyDescent="0.2">
      <c r="A547" t="s">
        <v>6546</v>
      </c>
    </row>
    <row r="548" spans="1:1" x14ac:dyDescent="0.2">
      <c r="A548" t="s">
        <v>6547</v>
      </c>
    </row>
    <row r="549" spans="1:1" x14ac:dyDescent="0.2">
      <c r="A549" t="s">
        <v>6548</v>
      </c>
    </row>
    <row r="550" spans="1:1" x14ac:dyDescent="0.2">
      <c r="A550" t="s">
        <v>6549</v>
      </c>
    </row>
    <row r="551" spans="1:1" x14ac:dyDescent="0.2">
      <c r="A551" t="s">
        <v>6550</v>
      </c>
    </row>
    <row r="552" spans="1:1" x14ac:dyDescent="0.2">
      <c r="A552" t="s">
        <v>6551</v>
      </c>
    </row>
    <row r="553" spans="1:1" x14ac:dyDescent="0.2">
      <c r="A553" t="s">
        <v>6552</v>
      </c>
    </row>
    <row r="554" spans="1:1" x14ac:dyDescent="0.2">
      <c r="A554" t="s">
        <v>6553</v>
      </c>
    </row>
    <row r="555" spans="1:1" x14ac:dyDescent="0.2">
      <c r="A555" t="s">
        <v>6554</v>
      </c>
    </row>
    <row r="556" spans="1:1" x14ac:dyDescent="0.2">
      <c r="A556" t="s">
        <v>6555</v>
      </c>
    </row>
    <row r="557" spans="1:1" x14ac:dyDescent="0.2">
      <c r="A557" t="s">
        <v>6556</v>
      </c>
    </row>
    <row r="558" spans="1:1" x14ac:dyDescent="0.2">
      <c r="A558" t="s">
        <v>6557</v>
      </c>
    </row>
    <row r="559" spans="1:1" x14ac:dyDescent="0.2">
      <c r="A559" t="s">
        <v>6558</v>
      </c>
    </row>
    <row r="560" spans="1:1" x14ac:dyDescent="0.2">
      <c r="A560" t="s">
        <v>6559</v>
      </c>
    </row>
    <row r="561" spans="1:1" x14ac:dyDescent="0.2">
      <c r="A561" t="s">
        <v>6560</v>
      </c>
    </row>
    <row r="562" spans="1:1" x14ac:dyDescent="0.2">
      <c r="A562" t="s">
        <v>6561</v>
      </c>
    </row>
    <row r="563" spans="1:1" x14ac:dyDescent="0.2">
      <c r="A563" t="s">
        <v>6562</v>
      </c>
    </row>
    <row r="564" spans="1:1" x14ac:dyDescent="0.2">
      <c r="A564" t="s">
        <v>6563</v>
      </c>
    </row>
    <row r="565" spans="1:1" x14ac:dyDescent="0.2">
      <c r="A565" t="s">
        <v>6564</v>
      </c>
    </row>
    <row r="566" spans="1:1" x14ac:dyDescent="0.2">
      <c r="A566" t="s">
        <v>6565</v>
      </c>
    </row>
    <row r="567" spans="1:1" x14ac:dyDescent="0.2">
      <c r="A567" t="s">
        <v>6566</v>
      </c>
    </row>
    <row r="568" spans="1:1" x14ac:dyDescent="0.2">
      <c r="A568" t="s">
        <v>7461</v>
      </c>
    </row>
    <row r="569" spans="1:1" x14ac:dyDescent="0.2">
      <c r="A569" t="s">
        <v>6567</v>
      </c>
    </row>
    <row r="570" spans="1:1" x14ac:dyDescent="0.2">
      <c r="A570" t="s">
        <v>6568</v>
      </c>
    </row>
    <row r="571" spans="1:1" x14ac:dyDescent="0.2">
      <c r="A571" t="s">
        <v>6569</v>
      </c>
    </row>
    <row r="572" spans="1:1" x14ac:dyDescent="0.2">
      <c r="A572" t="s">
        <v>6570</v>
      </c>
    </row>
    <row r="573" spans="1:1" x14ac:dyDescent="0.2">
      <c r="A573" t="s">
        <v>6571</v>
      </c>
    </row>
    <row r="574" spans="1:1" x14ac:dyDescent="0.2">
      <c r="A574" t="s">
        <v>6572</v>
      </c>
    </row>
    <row r="575" spans="1:1" x14ac:dyDescent="0.2">
      <c r="A575" t="s">
        <v>6573</v>
      </c>
    </row>
    <row r="576" spans="1:1" x14ac:dyDescent="0.2">
      <c r="A576" t="s">
        <v>6574</v>
      </c>
    </row>
    <row r="577" spans="1:1" x14ac:dyDescent="0.2">
      <c r="A577" t="s">
        <v>6575</v>
      </c>
    </row>
    <row r="578" spans="1:1" x14ac:dyDescent="0.2">
      <c r="A578" t="s">
        <v>6576</v>
      </c>
    </row>
    <row r="579" spans="1:1" x14ac:dyDescent="0.2">
      <c r="A579" t="s">
        <v>6577</v>
      </c>
    </row>
    <row r="580" spans="1:1" x14ac:dyDescent="0.2">
      <c r="A580" t="s">
        <v>6578</v>
      </c>
    </row>
    <row r="581" spans="1:1" x14ac:dyDescent="0.2">
      <c r="A581" t="s">
        <v>6579</v>
      </c>
    </row>
    <row r="582" spans="1:1" x14ac:dyDescent="0.2">
      <c r="A582" t="s">
        <v>6580</v>
      </c>
    </row>
    <row r="583" spans="1:1" x14ac:dyDescent="0.2">
      <c r="A583" t="s">
        <v>6581</v>
      </c>
    </row>
    <row r="584" spans="1:1" x14ac:dyDescent="0.2">
      <c r="A584" t="s">
        <v>6582</v>
      </c>
    </row>
    <row r="585" spans="1:1" x14ac:dyDescent="0.2">
      <c r="A585" t="s">
        <v>6583</v>
      </c>
    </row>
    <row r="586" spans="1:1" x14ac:dyDescent="0.2">
      <c r="A586" t="s">
        <v>6584</v>
      </c>
    </row>
    <row r="587" spans="1:1" x14ac:dyDescent="0.2">
      <c r="A587" t="s">
        <v>6585</v>
      </c>
    </row>
    <row r="588" spans="1:1" x14ac:dyDescent="0.2">
      <c r="A588" t="s">
        <v>6586</v>
      </c>
    </row>
    <row r="589" spans="1:1" x14ac:dyDescent="0.2">
      <c r="A589" t="s">
        <v>6587</v>
      </c>
    </row>
    <row r="590" spans="1:1" x14ac:dyDescent="0.2">
      <c r="A590" t="s">
        <v>6588</v>
      </c>
    </row>
    <row r="591" spans="1:1" x14ac:dyDescent="0.2">
      <c r="A591" t="s">
        <v>6589</v>
      </c>
    </row>
    <row r="592" spans="1:1" x14ac:dyDescent="0.2">
      <c r="A592" t="s">
        <v>6590</v>
      </c>
    </row>
    <row r="593" spans="1:1" x14ac:dyDescent="0.2">
      <c r="A593" t="s">
        <v>6591</v>
      </c>
    </row>
    <row r="594" spans="1:1" x14ac:dyDescent="0.2">
      <c r="A594" t="s">
        <v>6592</v>
      </c>
    </row>
    <row r="595" spans="1:1" x14ac:dyDescent="0.2">
      <c r="A595" t="s">
        <v>6593</v>
      </c>
    </row>
    <row r="596" spans="1:1" x14ac:dyDescent="0.2">
      <c r="A596" t="s">
        <v>6594</v>
      </c>
    </row>
    <row r="597" spans="1:1" x14ac:dyDescent="0.2">
      <c r="A597" t="s">
        <v>6595</v>
      </c>
    </row>
    <row r="598" spans="1:1" x14ac:dyDescent="0.2">
      <c r="A598" t="s">
        <v>6596</v>
      </c>
    </row>
    <row r="599" spans="1:1" x14ac:dyDescent="0.2">
      <c r="A599" t="s">
        <v>6597</v>
      </c>
    </row>
    <row r="600" spans="1:1" x14ac:dyDescent="0.2">
      <c r="A600" t="s">
        <v>6598</v>
      </c>
    </row>
    <row r="601" spans="1:1" x14ac:dyDescent="0.2">
      <c r="A601" t="s">
        <v>6599</v>
      </c>
    </row>
    <row r="602" spans="1:1" x14ac:dyDescent="0.2">
      <c r="A602" t="s">
        <v>6600</v>
      </c>
    </row>
    <row r="603" spans="1:1" x14ac:dyDescent="0.2">
      <c r="A603" t="s">
        <v>7529</v>
      </c>
    </row>
    <row r="604" spans="1:1" x14ac:dyDescent="0.2">
      <c r="A604" t="s">
        <v>6601</v>
      </c>
    </row>
    <row r="605" spans="1:1" x14ac:dyDescent="0.2">
      <c r="A605" t="s">
        <v>6602</v>
      </c>
    </row>
    <row r="606" spans="1:1" x14ac:dyDescent="0.2">
      <c r="A606" t="s">
        <v>6603</v>
      </c>
    </row>
    <row r="607" spans="1:1" x14ac:dyDescent="0.2">
      <c r="A607" t="s">
        <v>6604</v>
      </c>
    </row>
    <row r="608" spans="1:1" x14ac:dyDescent="0.2">
      <c r="A608" t="s">
        <v>6605</v>
      </c>
    </row>
    <row r="609" spans="1:1" x14ac:dyDescent="0.2">
      <c r="A609" t="s">
        <v>6606</v>
      </c>
    </row>
    <row r="610" spans="1:1" x14ac:dyDescent="0.2">
      <c r="A610" t="s">
        <v>6607</v>
      </c>
    </row>
    <row r="611" spans="1:1" x14ac:dyDescent="0.2">
      <c r="A611" t="s">
        <v>6608</v>
      </c>
    </row>
    <row r="612" spans="1:1" x14ac:dyDescent="0.2">
      <c r="A612" t="s">
        <v>6609</v>
      </c>
    </row>
    <row r="613" spans="1:1" x14ac:dyDescent="0.2">
      <c r="A613" t="s">
        <v>6610</v>
      </c>
    </row>
    <row r="614" spans="1:1" x14ac:dyDescent="0.2">
      <c r="A614" t="s">
        <v>6611</v>
      </c>
    </row>
    <row r="615" spans="1:1" x14ac:dyDescent="0.2">
      <c r="A615" t="s">
        <v>6612</v>
      </c>
    </row>
    <row r="616" spans="1:1" x14ac:dyDescent="0.2">
      <c r="A616" t="s">
        <v>6613</v>
      </c>
    </row>
    <row r="617" spans="1:1" x14ac:dyDescent="0.2">
      <c r="A617" t="s">
        <v>6614</v>
      </c>
    </row>
    <row r="618" spans="1:1" x14ac:dyDescent="0.2">
      <c r="A618" t="s">
        <v>7462</v>
      </c>
    </row>
    <row r="619" spans="1:1" x14ac:dyDescent="0.2">
      <c r="A619" t="s">
        <v>6615</v>
      </c>
    </row>
    <row r="620" spans="1:1" x14ac:dyDescent="0.2">
      <c r="A620" t="s">
        <v>6616</v>
      </c>
    </row>
    <row r="621" spans="1:1" x14ac:dyDescent="0.2">
      <c r="A621" t="s">
        <v>6617</v>
      </c>
    </row>
    <row r="622" spans="1:1" x14ac:dyDescent="0.2">
      <c r="A622" t="s">
        <v>6618</v>
      </c>
    </row>
    <row r="623" spans="1:1" x14ac:dyDescent="0.2">
      <c r="A623" t="s">
        <v>6619</v>
      </c>
    </row>
    <row r="624" spans="1:1" x14ac:dyDescent="0.2">
      <c r="A624" t="s">
        <v>6620</v>
      </c>
    </row>
    <row r="625" spans="1:1" x14ac:dyDescent="0.2">
      <c r="A625" t="s">
        <v>7463</v>
      </c>
    </row>
    <row r="626" spans="1:1" x14ac:dyDescent="0.2">
      <c r="A626" t="s">
        <v>6621</v>
      </c>
    </row>
    <row r="627" spans="1:1" x14ac:dyDescent="0.2">
      <c r="A627" t="s">
        <v>6622</v>
      </c>
    </row>
    <row r="628" spans="1:1" x14ac:dyDescent="0.2">
      <c r="A628" t="s">
        <v>6623</v>
      </c>
    </row>
    <row r="629" spans="1:1" x14ac:dyDescent="0.2">
      <c r="A629" t="s">
        <v>6624</v>
      </c>
    </row>
    <row r="630" spans="1:1" x14ac:dyDescent="0.2">
      <c r="A630" t="s">
        <v>6625</v>
      </c>
    </row>
    <row r="631" spans="1:1" x14ac:dyDescent="0.2">
      <c r="A631" t="s">
        <v>6626</v>
      </c>
    </row>
    <row r="632" spans="1:1" x14ac:dyDescent="0.2">
      <c r="A632" t="s">
        <v>6627</v>
      </c>
    </row>
    <row r="633" spans="1:1" x14ac:dyDescent="0.2">
      <c r="A633" t="s">
        <v>6628</v>
      </c>
    </row>
    <row r="634" spans="1:1" x14ac:dyDescent="0.2">
      <c r="A634" t="s">
        <v>6629</v>
      </c>
    </row>
    <row r="635" spans="1:1" x14ac:dyDescent="0.2">
      <c r="A635" t="s">
        <v>6630</v>
      </c>
    </row>
    <row r="636" spans="1:1" x14ac:dyDescent="0.2">
      <c r="A636" t="s">
        <v>6631</v>
      </c>
    </row>
    <row r="637" spans="1:1" x14ac:dyDescent="0.2">
      <c r="A637" t="s">
        <v>6632</v>
      </c>
    </row>
    <row r="638" spans="1:1" x14ac:dyDescent="0.2">
      <c r="A638" t="s">
        <v>6633</v>
      </c>
    </row>
    <row r="639" spans="1:1" x14ac:dyDescent="0.2">
      <c r="A639" t="s">
        <v>6634</v>
      </c>
    </row>
    <row r="640" spans="1:1" x14ac:dyDescent="0.2">
      <c r="A640" t="s">
        <v>7392</v>
      </c>
    </row>
    <row r="641" spans="1:1" x14ac:dyDescent="0.2">
      <c r="A641" t="s">
        <v>6635</v>
      </c>
    </row>
    <row r="642" spans="1:1" x14ac:dyDescent="0.2">
      <c r="A642" t="s">
        <v>6636</v>
      </c>
    </row>
    <row r="643" spans="1:1" x14ac:dyDescent="0.2">
      <c r="A643" t="s">
        <v>6637</v>
      </c>
    </row>
    <row r="644" spans="1:1" x14ac:dyDescent="0.2">
      <c r="A644" t="s">
        <v>6638</v>
      </c>
    </row>
    <row r="645" spans="1:1" x14ac:dyDescent="0.2">
      <c r="A645" t="s">
        <v>6639</v>
      </c>
    </row>
    <row r="646" spans="1:1" x14ac:dyDescent="0.2">
      <c r="A646" t="s">
        <v>7464</v>
      </c>
    </row>
    <row r="647" spans="1:1" x14ac:dyDescent="0.2">
      <c r="A647" t="s">
        <v>6640</v>
      </c>
    </row>
    <row r="648" spans="1:1" x14ac:dyDescent="0.2">
      <c r="A648" t="s">
        <v>6641</v>
      </c>
    </row>
    <row r="649" spans="1:1" x14ac:dyDescent="0.2">
      <c r="A649" t="s">
        <v>6642</v>
      </c>
    </row>
    <row r="650" spans="1:1" x14ac:dyDescent="0.2">
      <c r="A650" t="s">
        <v>6643</v>
      </c>
    </row>
    <row r="651" spans="1:1" x14ac:dyDescent="0.2">
      <c r="A651" t="s">
        <v>6644</v>
      </c>
    </row>
    <row r="652" spans="1:1" x14ac:dyDescent="0.2">
      <c r="A652" t="s">
        <v>6645</v>
      </c>
    </row>
    <row r="653" spans="1:1" x14ac:dyDescent="0.2">
      <c r="A653" t="s">
        <v>6646</v>
      </c>
    </row>
    <row r="654" spans="1:1" x14ac:dyDescent="0.2">
      <c r="A654" t="s">
        <v>6647</v>
      </c>
    </row>
    <row r="655" spans="1:1" x14ac:dyDescent="0.2">
      <c r="A655" t="s">
        <v>6648</v>
      </c>
    </row>
    <row r="656" spans="1:1" x14ac:dyDescent="0.2">
      <c r="A656" t="s">
        <v>6649</v>
      </c>
    </row>
    <row r="657" spans="1:1" x14ac:dyDescent="0.2">
      <c r="A657" t="s">
        <v>6650</v>
      </c>
    </row>
    <row r="658" spans="1:1" x14ac:dyDescent="0.2">
      <c r="A658" t="s">
        <v>6651</v>
      </c>
    </row>
    <row r="659" spans="1:1" x14ac:dyDescent="0.2">
      <c r="A659" t="s">
        <v>6652</v>
      </c>
    </row>
    <row r="660" spans="1:1" x14ac:dyDescent="0.2">
      <c r="A660" t="s">
        <v>6653</v>
      </c>
    </row>
    <row r="661" spans="1:1" x14ac:dyDescent="0.2">
      <c r="A661" t="s">
        <v>6654</v>
      </c>
    </row>
    <row r="662" spans="1:1" x14ac:dyDescent="0.2">
      <c r="A662" t="s">
        <v>6655</v>
      </c>
    </row>
    <row r="663" spans="1:1" x14ac:dyDescent="0.2">
      <c r="A663" t="s">
        <v>7393</v>
      </c>
    </row>
    <row r="664" spans="1:1" x14ac:dyDescent="0.2">
      <c r="A664" t="s">
        <v>7465</v>
      </c>
    </row>
    <row r="665" spans="1:1" x14ac:dyDescent="0.2">
      <c r="A665" t="s">
        <v>7466</v>
      </c>
    </row>
    <row r="666" spans="1:1" x14ac:dyDescent="0.2">
      <c r="A666" t="s">
        <v>6656</v>
      </c>
    </row>
    <row r="667" spans="1:1" x14ac:dyDescent="0.2">
      <c r="A667" t="s">
        <v>6657</v>
      </c>
    </row>
    <row r="668" spans="1:1" x14ac:dyDescent="0.2">
      <c r="A668" t="s">
        <v>6658</v>
      </c>
    </row>
    <row r="669" spans="1:1" x14ac:dyDescent="0.2">
      <c r="A669" t="s">
        <v>6659</v>
      </c>
    </row>
    <row r="670" spans="1:1" x14ac:dyDescent="0.2">
      <c r="A670" t="s">
        <v>6660</v>
      </c>
    </row>
    <row r="671" spans="1:1" x14ac:dyDescent="0.2">
      <c r="A671" t="s">
        <v>6661</v>
      </c>
    </row>
    <row r="672" spans="1:1" x14ac:dyDescent="0.2">
      <c r="A672" t="s">
        <v>7467</v>
      </c>
    </row>
    <row r="673" spans="1:1" x14ac:dyDescent="0.2">
      <c r="A673" t="s">
        <v>7468</v>
      </c>
    </row>
    <row r="674" spans="1:1" x14ac:dyDescent="0.2">
      <c r="A674" t="s">
        <v>6662</v>
      </c>
    </row>
    <row r="675" spans="1:1" x14ac:dyDescent="0.2">
      <c r="A675" t="s">
        <v>6663</v>
      </c>
    </row>
    <row r="676" spans="1:1" x14ac:dyDescent="0.2">
      <c r="A676" t="s">
        <v>6664</v>
      </c>
    </row>
    <row r="677" spans="1:1" x14ac:dyDescent="0.2">
      <c r="A677" t="s">
        <v>6665</v>
      </c>
    </row>
    <row r="678" spans="1:1" x14ac:dyDescent="0.2">
      <c r="A678" t="s">
        <v>6666</v>
      </c>
    </row>
    <row r="679" spans="1:1" x14ac:dyDescent="0.2">
      <c r="A679" t="s">
        <v>6667</v>
      </c>
    </row>
    <row r="680" spans="1:1" x14ac:dyDescent="0.2">
      <c r="A680" t="s">
        <v>6668</v>
      </c>
    </row>
    <row r="681" spans="1:1" x14ac:dyDescent="0.2">
      <c r="A681" t="s">
        <v>6669</v>
      </c>
    </row>
    <row r="682" spans="1:1" x14ac:dyDescent="0.2">
      <c r="A682" t="s">
        <v>6670</v>
      </c>
    </row>
    <row r="683" spans="1:1" x14ac:dyDescent="0.2">
      <c r="A683" t="s">
        <v>6671</v>
      </c>
    </row>
    <row r="684" spans="1:1" x14ac:dyDescent="0.2">
      <c r="A684" t="s">
        <v>6672</v>
      </c>
    </row>
    <row r="685" spans="1:1" x14ac:dyDescent="0.2">
      <c r="A685" t="s">
        <v>6673</v>
      </c>
    </row>
    <row r="686" spans="1:1" x14ac:dyDescent="0.2">
      <c r="A686" t="s">
        <v>6674</v>
      </c>
    </row>
    <row r="687" spans="1:1" x14ac:dyDescent="0.2">
      <c r="A687" t="s">
        <v>6675</v>
      </c>
    </row>
    <row r="688" spans="1:1" x14ac:dyDescent="0.2">
      <c r="A688" t="s">
        <v>6676</v>
      </c>
    </row>
    <row r="689" spans="1:1" x14ac:dyDescent="0.2">
      <c r="A689" t="s">
        <v>6677</v>
      </c>
    </row>
    <row r="690" spans="1:1" x14ac:dyDescent="0.2">
      <c r="A690" t="s">
        <v>6678</v>
      </c>
    </row>
    <row r="691" spans="1:1" x14ac:dyDescent="0.2">
      <c r="A691" t="s">
        <v>6679</v>
      </c>
    </row>
    <row r="692" spans="1:1" x14ac:dyDescent="0.2">
      <c r="A692" t="s">
        <v>6680</v>
      </c>
    </row>
    <row r="693" spans="1:1" x14ac:dyDescent="0.2">
      <c r="A693" t="s">
        <v>6681</v>
      </c>
    </row>
    <row r="694" spans="1:1" x14ac:dyDescent="0.2">
      <c r="A694" t="s">
        <v>6682</v>
      </c>
    </row>
    <row r="695" spans="1:1" x14ac:dyDescent="0.2">
      <c r="A695" t="s">
        <v>6683</v>
      </c>
    </row>
    <row r="696" spans="1:1" x14ac:dyDescent="0.2">
      <c r="A696" t="s">
        <v>6684</v>
      </c>
    </row>
    <row r="697" spans="1:1" x14ac:dyDescent="0.2">
      <c r="A697" t="s">
        <v>6685</v>
      </c>
    </row>
    <row r="698" spans="1:1" x14ac:dyDescent="0.2">
      <c r="A698" t="s">
        <v>6686</v>
      </c>
    </row>
    <row r="699" spans="1:1" x14ac:dyDescent="0.2">
      <c r="A699" t="s">
        <v>6687</v>
      </c>
    </row>
    <row r="700" spans="1:1" x14ac:dyDescent="0.2">
      <c r="A700" t="s">
        <v>6688</v>
      </c>
    </row>
    <row r="701" spans="1:1" x14ac:dyDescent="0.2">
      <c r="A701" t="s">
        <v>6689</v>
      </c>
    </row>
    <row r="702" spans="1:1" x14ac:dyDescent="0.2">
      <c r="A702" t="s">
        <v>6690</v>
      </c>
    </row>
    <row r="703" spans="1:1" x14ac:dyDescent="0.2">
      <c r="A703" t="s">
        <v>6691</v>
      </c>
    </row>
    <row r="704" spans="1:1" x14ac:dyDescent="0.2">
      <c r="A704" t="s">
        <v>6692</v>
      </c>
    </row>
    <row r="705" spans="1:1" x14ac:dyDescent="0.2">
      <c r="A705" t="s">
        <v>6693</v>
      </c>
    </row>
    <row r="706" spans="1:1" x14ac:dyDescent="0.2">
      <c r="A706" t="s">
        <v>6694</v>
      </c>
    </row>
    <row r="707" spans="1:1" x14ac:dyDescent="0.2">
      <c r="A707" t="s">
        <v>6695</v>
      </c>
    </row>
    <row r="708" spans="1:1" x14ac:dyDescent="0.2">
      <c r="A708" t="s">
        <v>6696</v>
      </c>
    </row>
    <row r="709" spans="1:1" x14ac:dyDescent="0.2">
      <c r="A709" t="s">
        <v>6697</v>
      </c>
    </row>
    <row r="710" spans="1:1" x14ac:dyDescent="0.2">
      <c r="A710" t="s">
        <v>6698</v>
      </c>
    </row>
    <row r="711" spans="1:1" x14ac:dyDescent="0.2">
      <c r="A711" t="s">
        <v>6699</v>
      </c>
    </row>
    <row r="712" spans="1:1" x14ac:dyDescent="0.2">
      <c r="A712" t="s">
        <v>6700</v>
      </c>
    </row>
    <row r="713" spans="1:1" x14ac:dyDescent="0.2">
      <c r="A713" t="s">
        <v>7469</v>
      </c>
    </row>
    <row r="714" spans="1:1" x14ac:dyDescent="0.2">
      <c r="A714" t="s">
        <v>6701</v>
      </c>
    </row>
    <row r="715" spans="1:1" x14ac:dyDescent="0.2">
      <c r="A715" t="s">
        <v>6702</v>
      </c>
    </row>
    <row r="716" spans="1:1" x14ac:dyDescent="0.2">
      <c r="A716" t="s">
        <v>6703</v>
      </c>
    </row>
    <row r="717" spans="1:1" x14ac:dyDescent="0.2">
      <c r="A717" t="s">
        <v>6704</v>
      </c>
    </row>
    <row r="718" spans="1:1" x14ac:dyDescent="0.2">
      <c r="A718" t="s">
        <v>6705</v>
      </c>
    </row>
    <row r="719" spans="1:1" x14ac:dyDescent="0.2">
      <c r="A719" t="s">
        <v>6706</v>
      </c>
    </row>
    <row r="720" spans="1:1" x14ac:dyDescent="0.2">
      <c r="A720" t="s">
        <v>6707</v>
      </c>
    </row>
    <row r="721" spans="1:1" x14ac:dyDescent="0.2">
      <c r="A721" t="s">
        <v>6708</v>
      </c>
    </row>
    <row r="722" spans="1:1" x14ac:dyDescent="0.2">
      <c r="A722" t="s">
        <v>6709</v>
      </c>
    </row>
    <row r="723" spans="1:1" x14ac:dyDescent="0.2">
      <c r="A723" t="s">
        <v>7530</v>
      </c>
    </row>
    <row r="724" spans="1:1" x14ac:dyDescent="0.2">
      <c r="A724" t="s">
        <v>6710</v>
      </c>
    </row>
    <row r="725" spans="1:1" x14ac:dyDescent="0.2">
      <c r="A725" t="s">
        <v>7470</v>
      </c>
    </row>
    <row r="726" spans="1:1" x14ac:dyDescent="0.2">
      <c r="A726" t="s">
        <v>6711</v>
      </c>
    </row>
    <row r="727" spans="1:1" x14ac:dyDescent="0.2">
      <c r="A727" t="s">
        <v>6712</v>
      </c>
    </row>
    <row r="728" spans="1:1" x14ac:dyDescent="0.2">
      <c r="A728" t="s">
        <v>6713</v>
      </c>
    </row>
    <row r="729" spans="1:1" x14ac:dyDescent="0.2">
      <c r="A729" t="s">
        <v>6714</v>
      </c>
    </row>
    <row r="730" spans="1:1" x14ac:dyDescent="0.2">
      <c r="A730" t="s">
        <v>6715</v>
      </c>
    </row>
    <row r="731" spans="1:1" x14ac:dyDescent="0.2">
      <c r="A731" t="s">
        <v>6716</v>
      </c>
    </row>
    <row r="732" spans="1:1" x14ac:dyDescent="0.2">
      <c r="A732" t="s">
        <v>6717</v>
      </c>
    </row>
    <row r="733" spans="1:1" x14ac:dyDescent="0.2">
      <c r="A733" t="s">
        <v>6718</v>
      </c>
    </row>
    <row r="734" spans="1:1" x14ac:dyDescent="0.2">
      <c r="A734" t="s">
        <v>6719</v>
      </c>
    </row>
    <row r="735" spans="1:1" x14ac:dyDescent="0.2">
      <c r="A735" t="s">
        <v>6720</v>
      </c>
    </row>
    <row r="736" spans="1:1" x14ac:dyDescent="0.2">
      <c r="A736" t="s">
        <v>6721</v>
      </c>
    </row>
    <row r="737" spans="1:1" x14ac:dyDescent="0.2">
      <c r="A737" t="s">
        <v>6722</v>
      </c>
    </row>
    <row r="738" spans="1:1" x14ac:dyDescent="0.2">
      <c r="A738" t="s">
        <v>6723</v>
      </c>
    </row>
    <row r="739" spans="1:1" x14ac:dyDescent="0.2">
      <c r="A739" t="s">
        <v>6724</v>
      </c>
    </row>
    <row r="740" spans="1:1" x14ac:dyDescent="0.2">
      <c r="A740" t="s">
        <v>6725</v>
      </c>
    </row>
    <row r="741" spans="1:1" x14ac:dyDescent="0.2">
      <c r="A741" t="s">
        <v>6726</v>
      </c>
    </row>
    <row r="742" spans="1:1" x14ac:dyDescent="0.2">
      <c r="A742" t="s">
        <v>6727</v>
      </c>
    </row>
    <row r="743" spans="1:1" x14ac:dyDescent="0.2">
      <c r="A743" t="s">
        <v>6728</v>
      </c>
    </row>
    <row r="744" spans="1:1" x14ac:dyDescent="0.2">
      <c r="A744" t="s">
        <v>6729</v>
      </c>
    </row>
    <row r="745" spans="1:1" x14ac:dyDescent="0.2">
      <c r="A745" t="s">
        <v>6730</v>
      </c>
    </row>
    <row r="746" spans="1:1" x14ac:dyDescent="0.2">
      <c r="A746" t="s">
        <v>6731</v>
      </c>
    </row>
    <row r="747" spans="1:1" x14ac:dyDescent="0.2">
      <c r="A747" t="s">
        <v>6732</v>
      </c>
    </row>
    <row r="748" spans="1:1" x14ac:dyDescent="0.2">
      <c r="A748" t="s">
        <v>6733</v>
      </c>
    </row>
    <row r="749" spans="1:1" x14ac:dyDescent="0.2">
      <c r="A749" t="s">
        <v>6734</v>
      </c>
    </row>
    <row r="750" spans="1:1" x14ac:dyDescent="0.2">
      <c r="A750" t="s">
        <v>6735</v>
      </c>
    </row>
    <row r="751" spans="1:1" x14ac:dyDescent="0.2">
      <c r="A751" t="s">
        <v>6736</v>
      </c>
    </row>
    <row r="752" spans="1:1" x14ac:dyDescent="0.2">
      <c r="A752" t="s">
        <v>6737</v>
      </c>
    </row>
    <row r="753" spans="1:1" x14ac:dyDescent="0.2">
      <c r="A753" t="s">
        <v>6738</v>
      </c>
    </row>
    <row r="754" spans="1:1" x14ac:dyDescent="0.2">
      <c r="A754" t="s">
        <v>6739</v>
      </c>
    </row>
    <row r="755" spans="1:1" x14ac:dyDescent="0.2">
      <c r="A755" t="s">
        <v>6740</v>
      </c>
    </row>
    <row r="756" spans="1:1" x14ac:dyDescent="0.2">
      <c r="A756" t="s">
        <v>6741</v>
      </c>
    </row>
    <row r="757" spans="1:1" x14ac:dyDescent="0.2">
      <c r="A757" t="s">
        <v>6742</v>
      </c>
    </row>
    <row r="758" spans="1:1" x14ac:dyDescent="0.2">
      <c r="A758" t="s">
        <v>6743</v>
      </c>
    </row>
    <row r="759" spans="1:1" x14ac:dyDescent="0.2">
      <c r="A759" t="s">
        <v>6744</v>
      </c>
    </row>
    <row r="760" spans="1:1" x14ac:dyDescent="0.2">
      <c r="A760" t="s">
        <v>6745</v>
      </c>
    </row>
    <row r="761" spans="1:1" x14ac:dyDescent="0.2">
      <c r="A761" t="s">
        <v>6746</v>
      </c>
    </row>
    <row r="762" spans="1:1" x14ac:dyDescent="0.2">
      <c r="A762" t="s">
        <v>6747</v>
      </c>
    </row>
    <row r="763" spans="1:1" x14ac:dyDescent="0.2">
      <c r="A763" t="s">
        <v>6748</v>
      </c>
    </row>
    <row r="764" spans="1:1" x14ac:dyDescent="0.2">
      <c r="A764" t="s">
        <v>7531</v>
      </c>
    </row>
    <row r="765" spans="1:1" x14ac:dyDescent="0.2">
      <c r="A765" t="s">
        <v>6749</v>
      </c>
    </row>
    <row r="766" spans="1:1" x14ac:dyDescent="0.2">
      <c r="A766" t="s">
        <v>6750</v>
      </c>
    </row>
    <row r="767" spans="1:1" x14ac:dyDescent="0.2">
      <c r="A767" t="s">
        <v>6751</v>
      </c>
    </row>
    <row r="768" spans="1:1" x14ac:dyDescent="0.2">
      <c r="A768" t="s">
        <v>6752</v>
      </c>
    </row>
    <row r="769" spans="1:1" x14ac:dyDescent="0.2">
      <c r="A769" t="s">
        <v>6753</v>
      </c>
    </row>
    <row r="770" spans="1:1" x14ac:dyDescent="0.2">
      <c r="A770" t="s">
        <v>6754</v>
      </c>
    </row>
    <row r="771" spans="1:1" x14ac:dyDescent="0.2">
      <c r="A771" t="s">
        <v>6755</v>
      </c>
    </row>
    <row r="772" spans="1:1" x14ac:dyDescent="0.2">
      <c r="A772" t="s">
        <v>6756</v>
      </c>
    </row>
    <row r="773" spans="1:1" x14ac:dyDescent="0.2">
      <c r="A773" t="s">
        <v>6757</v>
      </c>
    </row>
    <row r="774" spans="1:1" x14ac:dyDescent="0.2">
      <c r="A774" t="s">
        <v>6758</v>
      </c>
    </row>
    <row r="775" spans="1:1" x14ac:dyDescent="0.2">
      <c r="A775" t="s">
        <v>6759</v>
      </c>
    </row>
    <row r="776" spans="1:1" x14ac:dyDescent="0.2">
      <c r="A776" t="s">
        <v>6760</v>
      </c>
    </row>
    <row r="777" spans="1:1" x14ac:dyDescent="0.2">
      <c r="A777" t="s">
        <v>6761</v>
      </c>
    </row>
    <row r="778" spans="1:1" x14ac:dyDescent="0.2">
      <c r="A778" t="s">
        <v>6762</v>
      </c>
    </row>
    <row r="779" spans="1:1" x14ac:dyDescent="0.2">
      <c r="A779" t="s">
        <v>6763</v>
      </c>
    </row>
    <row r="780" spans="1:1" x14ac:dyDescent="0.2">
      <c r="A780" t="s">
        <v>6764</v>
      </c>
    </row>
    <row r="781" spans="1:1" x14ac:dyDescent="0.2">
      <c r="A781" t="s">
        <v>6765</v>
      </c>
    </row>
    <row r="782" spans="1:1" x14ac:dyDescent="0.2">
      <c r="A782" t="s">
        <v>6766</v>
      </c>
    </row>
    <row r="783" spans="1:1" x14ac:dyDescent="0.2">
      <c r="A783" t="s">
        <v>6767</v>
      </c>
    </row>
    <row r="784" spans="1:1" x14ac:dyDescent="0.2">
      <c r="A784" t="s">
        <v>6768</v>
      </c>
    </row>
    <row r="785" spans="1:1" x14ac:dyDescent="0.2">
      <c r="A785" t="s">
        <v>6769</v>
      </c>
    </row>
    <row r="786" spans="1:1" x14ac:dyDescent="0.2">
      <c r="A786" t="s">
        <v>6770</v>
      </c>
    </row>
    <row r="787" spans="1:1" x14ac:dyDescent="0.2">
      <c r="A787" t="s">
        <v>6771</v>
      </c>
    </row>
    <row r="788" spans="1:1" x14ac:dyDescent="0.2">
      <c r="A788" t="s">
        <v>6772</v>
      </c>
    </row>
    <row r="789" spans="1:1" x14ac:dyDescent="0.2">
      <c r="A789" t="s">
        <v>6773</v>
      </c>
    </row>
    <row r="790" spans="1:1" x14ac:dyDescent="0.2">
      <c r="A790" t="s">
        <v>6774</v>
      </c>
    </row>
    <row r="791" spans="1:1" x14ac:dyDescent="0.2">
      <c r="A791" t="s">
        <v>6775</v>
      </c>
    </row>
    <row r="792" spans="1:1" x14ac:dyDescent="0.2">
      <c r="A792" t="s">
        <v>6776</v>
      </c>
    </row>
    <row r="793" spans="1:1" x14ac:dyDescent="0.2">
      <c r="A793" t="s">
        <v>6777</v>
      </c>
    </row>
    <row r="794" spans="1:1" x14ac:dyDescent="0.2">
      <c r="A794" t="s">
        <v>6778</v>
      </c>
    </row>
    <row r="795" spans="1:1" x14ac:dyDescent="0.2">
      <c r="A795" t="s">
        <v>6779</v>
      </c>
    </row>
    <row r="796" spans="1:1" x14ac:dyDescent="0.2">
      <c r="A796" t="s">
        <v>6780</v>
      </c>
    </row>
    <row r="797" spans="1:1" x14ac:dyDescent="0.2">
      <c r="A797" t="s">
        <v>6781</v>
      </c>
    </row>
    <row r="798" spans="1:1" x14ac:dyDescent="0.2">
      <c r="A798" t="s">
        <v>6782</v>
      </c>
    </row>
    <row r="799" spans="1:1" x14ac:dyDescent="0.2">
      <c r="A799" t="s">
        <v>6783</v>
      </c>
    </row>
    <row r="800" spans="1:1" x14ac:dyDescent="0.2">
      <c r="A800" t="s">
        <v>6784</v>
      </c>
    </row>
    <row r="801" spans="1:1" x14ac:dyDescent="0.2">
      <c r="A801" t="s">
        <v>6785</v>
      </c>
    </row>
    <row r="802" spans="1:1" x14ac:dyDescent="0.2">
      <c r="A802" t="s">
        <v>6786</v>
      </c>
    </row>
    <row r="803" spans="1:1" x14ac:dyDescent="0.2">
      <c r="A803" t="s">
        <v>6787</v>
      </c>
    </row>
    <row r="804" spans="1:1" x14ac:dyDescent="0.2">
      <c r="A804" t="s">
        <v>6788</v>
      </c>
    </row>
    <row r="805" spans="1:1" x14ac:dyDescent="0.2">
      <c r="A805" t="s">
        <v>6789</v>
      </c>
    </row>
    <row r="806" spans="1:1" x14ac:dyDescent="0.2">
      <c r="A806" t="s">
        <v>6790</v>
      </c>
    </row>
    <row r="807" spans="1:1" x14ac:dyDescent="0.2">
      <c r="A807" t="s">
        <v>6791</v>
      </c>
    </row>
    <row r="808" spans="1:1" x14ac:dyDescent="0.2">
      <c r="A808" t="s">
        <v>6792</v>
      </c>
    </row>
    <row r="809" spans="1:1" x14ac:dyDescent="0.2">
      <c r="A809" t="s">
        <v>6793</v>
      </c>
    </row>
    <row r="810" spans="1:1" x14ac:dyDescent="0.2">
      <c r="A810" t="s">
        <v>7532</v>
      </c>
    </row>
    <row r="811" spans="1:1" x14ac:dyDescent="0.2">
      <c r="A811" t="s">
        <v>6794</v>
      </c>
    </row>
    <row r="812" spans="1:1" x14ac:dyDescent="0.2">
      <c r="A812" t="s">
        <v>6795</v>
      </c>
    </row>
    <row r="813" spans="1:1" x14ac:dyDescent="0.2">
      <c r="A813" t="s">
        <v>6796</v>
      </c>
    </row>
    <row r="814" spans="1:1" x14ac:dyDescent="0.2">
      <c r="A814" t="s">
        <v>6797</v>
      </c>
    </row>
    <row r="815" spans="1:1" x14ac:dyDescent="0.2">
      <c r="A815" t="s">
        <v>6798</v>
      </c>
    </row>
    <row r="816" spans="1:1" x14ac:dyDescent="0.2">
      <c r="A816" t="s">
        <v>6799</v>
      </c>
    </row>
    <row r="817" spans="1:1" x14ac:dyDescent="0.2">
      <c r="A817" t="s">
        <v>6800</v>
      </c>
    </row>
    <row r="818" spans="1:1" x14ac:dyDescent="0.2">
      <c r="A818" t="s">
        <v>6801</v>
      </c>
    </row>
    <row r="819" spans="1:1" x14ac:dyDescent="0.2">
      <c r="A819" t="s">
        <v>6802</v>
      </c>
    </row>
    <row r="820" spans="1:1" x14ac:dyDescent="0.2">
      <c r="A820" t="s">
        <v>6803</v>
      </c>
    </row>
    <row r="821" spans="1:1" x14ac:dyDescent="0.2">
      <c r="A821" t="s">
        <v>6804</v>
      </c>
    </row>
    <row r="822" spans="1:1" x14ac:dyDescent="0.2">
      <c r="A822" t="s">
        <v>6805</v>
      </c>
    </row>
    <row r="823" spans="1:1" x14ac:dyDescent="0.2">
      <c r="A823" t="s">
        <v>6806</v>
      </c>
    </row>
    <row r="824" spans="1:1" x14ac:dyDescent="0.2">
      <c r="A824" t="s">
        <v>6807</v>
      </c>
    </row>
    <row r="825" spans="1:1" x14ac:dyDescent="0.2">
      <c r="A825" t="s">
        <v>6808</v>
      </c>
    </row>
    <row r="826" spans="1:1" x14ac:dyDescent="0.2">
      <c r="A826" t="s">
        <v>6809</v>
      </c>
    </row>
    <row r="827" spans="1:1" x14ac:dyDescent="0.2">
      <c r="A827" t="s">
        <v>6810</v>
      </c>
    </row>
    <row r="828" spans="1:1" x14ac:dyDescent="0.2">
      <c r="A828" t="s">
        <v>6811</v>
      </c>
    </row>
    <row r="829" spans="1:1" x14ac:dyDescent="0.2">
      <c r="A829" t="s">
        <v>6812</v>
      </c>
    </row>
    <row r="830" spans="1:1" x14ac:dyDescent="0.2">
      <c r="A830" t="s">
        <v>6813</v>
      </c>
    </row>
    <row r="831" spans="1:1" x14ac:dyDescent="0.2">
      <c r="A831" t="s">
        <v>6814</v>
      </c>
    </row>
    <row r="832" spans="1:1" x14ac:dyDescent="0.2">
      <c r="A832" t="s">
        <v>6815</v>
      </c>
    </row>
    <row r="833" spans="1:1" x14ac:dyDescent="0.2">
      <c r="A833" t="s">
        <v>6816</v>
      </c>
    </row>
    <row r="834" spans="1:1" x14ac:dyDescent="0.2">
      <c r="A834" t="s">
        <v>6817</v>
      </c>
    </row>
    <row r="835" spans="1:1" x14ac:dyDescent="0.2">
      <c r="A835" t="s">
        <v>6818</v>
      </c>
    </row>
    <row r="836" spans="1:1" x14ac:dyDescent="0.2">
      <c r="A836" t="s">
        <v>6819</v>
      </c>
    </row>
    <row r="837" spans="1:1" x14ac:dyDescent="0.2">
      <c r="A837" t="s">
        <v>6820</v>
      </c>
    </row>
    <row r="838" spans="1:1" x14ac:dyDescent="0.2">
      <c r="A838" t="s">
        <v>6821</v>
      </c>
    </row>
    <row r="839" spans="1:1" x14ac:dyDescent="0.2">
      <c r="A839" t="s">
        <v>6822</v>
      </c>
    </row>
    <row r="840" spans="1:1" x14ac:dyDescent="0.2">
      <c r="A840" t="s">
        <v>6823</v>
      </c>
    </row>
    <row r="841" spans="1:1" x14ac:dyDescent="0.2">
      <c r="A841" t="s">
        <v>6824</v>
      </c>
    </row>
    <row r="842" spans="1:1" x14ac:dyDescent="0.2">
      <c r="A842" t="s">
        <v>6825</v>
      </c>
    </row>
    <row r="843" spans="1:1" x14ac:dyDescent="0.2">
      <c r="A843" t="s">
        <v>6826</v>
      </c>
    </row>
    <row r="844" spans="1:1" x14ac:dyDescent="0.2">
      <c r="A844" t="s">
        <v>6827</v>
      </c>
    </row>
    <row r="845" spans="1:1" x14ac:dyDescent="0.2">
      <c r="A845" t="s">
        <v>6828</v>
      </c>
    </row>
    <row r="846" spans="1:1" x14ac:dyDescent="0.2">
      <c r="A846" t="s">
        <v>6829</v>
      </c>
    </row>
    <row r="847" spans="1:1" x14ac:dyDescent="0.2">
      <c r="A847" t="s">
        <v>6830</v>
      </c>
    </row>
    <row r="848" spans="1:1" x14ac:dyDescent="0.2">
      <c r="A848" t="s">
        <v>6831</v>
      </c>
    </row>
    <row r="849" spans="1:1" x14ac:dyDescent="0.2">
      <c r="A849" t="s">
        <v>6832</v>
      </c>
    </row>
    <row r="850" spans="1:1" x14ac:dyDescent="0.2">
      <c r="A850" t="s">
        <v>6833</v>
      </c>
    </row>
    <row r="851" spans="1:1" x14ac:dyDescent="0.2">
      <c r="A851" t="s">
        <v>6834</v>
      </c>
    </row>
    <row r="852" spans="1:1" x14ac:dyDescent="0.2">
      <c r="A852" t="s">
        <v>6835</v>
      </c>
    </row>
    <row r="853" spans="1:1" x14ac:dyDescent="0.2">
      <c r="A853" t="s">
        <v>6836</v>
      </c>
    </row>
    <row r="854" spans="1:1" x14ac:dyDescent="0.2">
      <c r="A854" t="s">
        <v>6837</v>
      </c>
    </row>
    <row r="855" spans="1:1" x14ac:dyDescent="0.2">
      <c r="A855" t="s">
        <v>6838</v>
      </c>
    </row>
    <row r="856" spans="1:1" x14ac:dyDescent="0.2">
      <c r="A856" t="s">
        <v>6839</v>
      </c>
    </row>
    <row r="857" spans="1:1" x14ac:dyDescent="0.2">
      <c r="A857" t="s">
        <v>6840</v>
      </c>
    </row>
    <row r="858" spans="1:1" x14ac:dyDescent="0.2">
      <c r="A858" t="s">
        <v>6841</v>
      </c>
    </row>
    <row r="859" spans="1:1" x14ac:dyDescent="0.2">
      <c r="A859" t="s">
        <v>6842</v>
      </c>
    </row>
    <row r="860" spans="1:1" x14ac:dyDescent="0.2">
      <c r="A860" t="s">
        <v>7394</v>
      </c>
    </row>
    <row r="861" spans="1:1" x14ac:dyDescent="0.2">
      <c r="A861" t="s">
        <v>6843</v>
      </c>
    </row>
    <row r="862" spans="1:1" x14ac:dyDescent="0.2">
      <c r="A862" t="s">
        <v>6844</v>
      </c>
    </row>
    <row r="863" spans="1:1" x14ac:dyDescent="0.2">
      <c r="A863" t="s">
        <v>6845</v>
      </c>
    </row>
    <row r="864" spans="1:1" x14ac:dyDescent="0.2">
      <c r="A864" t="s">
        <v>6846</v>
      </c>
    </row>
    <row r="865" spans="1:1" x14ac:dyDescent="0.2">
      <c r="A865" t="s">
        <v>6847</v>
      </c>
    </row>
    <row r="866" spans="1:1" x14ac:dyDescent="0.2">
      <c r="A866" t="s">
        <v>6848</v>
      </c>
    </row>
    <row r="867" spans="1:1" x14ac:dyDescent="0.2">
      <c r="A867" t="s">
        <v>6849</v>
      </c>
    </row>
    <row r="868" spans="1:1" x14ac:dyDescent="0.2">
      <c r="A868" t="s">
        <v>6850</v>
      </c>
    </row>
    <row r="869" spans="1:1" x14ac:dyDescent="0.2">
      <c r="A869" t="s">
        <v>6851</v>
      </c>
    </row>
    <row r="870" spans="1:1" x14ac:dyDescent="0.2">
      <c r="A870" t="s">
        <v>6852</v>
      </c>
    </row>
    <row r="871" spans="1:1" x14ac:dyDescent="0.2">
      <c r="A871" t="s">
        <v>6853</v>
      </c>
    </row>
    <row r="872" spans="1:1" x14ac:dyDescent="0.2">
      <c r="A872" t="s">
        <v>6854</v>
      </c>
    </row>
    <row r="873" spans="1:1" x14ac:dyDescent="0.2">
      <c r="A873" t="s">
        <v>6855</v>
      </c>
    </row>
    <row r="874" spans="1:1" x14ac:dyDescent="0.2">
      <c r="A874" t="s">
        <v>6856</v>
      </c>
    </row>
    <row r="875" spans="1:1" x14ac:dyDescent="0.2">
      <c r="A875" t="s">
        <v>6857</v>
      </c>
    </row>
    <row r="876" spans="1:1" x14ac:dyDescent="0.2">
      <c r="A876" t="s">
        <v>6858</v>
      </c>
    </row>
    <row r="877" spans="1:1" x14ac:dyDescent="0.2">
      <c r="A877" t="s">
        <v>6859</v>
      </c>
    </row>
    <row r="878" spans="1:1" x14ac:dyDescent="0.2">
      <c r="A878" t="s">
        <v>6860</v>
      </c>
    </row>
    <row r="879" spans="1:1" x14ac:dyDescent="0.2">
      <c r="A879" t="s">
        <v>6861</v>
      </c>
    </row>
    <row r="880" spans="1:1" x14ac:dyDescent="0.2">
      <c r="A880" t="s">
        <v>6862</v>
      </c>
    </row>
    <row r="881" spans="1:1" x14ac:dyDescent="0.2">
      <c r="A881" t="s">
        <v>6863</v>
      </c>
    </row>
    <row r="882" spans="1:1" x14ac:dyDescent="0.2">
      <c r="A882" t="s">
        <v>6864</v>
      </c>
    </row>
    <row r="883" spans="1:1" x14ac:dyDescent="0.2">
      <c r="A883" t="s">
        <v>6865</v>
      </c>
    </row>
    <row r="884" spans="1:1" x14ac:dyDescent="0.2">
      <c r="A884" t="s">
        <v>6866</v>
      </c>
    </row>
    <row r="885" spans="1:1" x14ac:dyDescent="0.2">
      <c r="A885" t="s">
        <v>6867</v>
      </c>
    </row>
    <row r="886" spans="1:1" x14ac:dyDescent="0.2">
      <c r="A886" t="s">
        <v>6868</v>
      </c>
    </row>
    <row r="887" spans="1:1" x14ac:dyDescent="0.2">
      <c r="A887" t="s">
        <v>6869</v>
      </c>
    </row>
    <row r="888" spans="1:1" x14ac:dyDescent="0.2">
      <c r="A888" t="s">
        <v>6870</v>
      </c>
    </row>
    <row r="889" spans="1:1" x14ac:dyDescent="0.2">
      <c r="A889" t="s">
        <v>6871</v>
      </c>
    </row>
    <row r="890" spans="1:1" x14ac:dyDescent="0.2">
      <c r="A890" t="s">
        <v>6872</v>
      </c>
    </row>
    <row r="891" spans="1:1" x14ac:dyDescent="0.2">
      <c r="A891" t="s">
        <v>6873</v>
      </c>
    </row>
    <row r="892" spans="1:1" x14ac:dyDescent="0.2">
      <c r="A892" t="s">
        <v>6874</v>
      </c>
    </row>
    <row r="893" spans="1:1" x14ac:dyDescent="0.2">
      <c r="A893" t="s">
        <v>6875</v>
      </c>
    </row>
    <row r="894" spans="1:1" x14ac:dyDescent="0.2">
      <c r="A894" t="s">
        <v>6876</v>
      </c>
    </row>
    <row r="895" spans="1:1" x14ac:dyDescent="0.2">
      <c r="A895" t="s">
        <v>6877</v>
      </c>
    </row>
    <row r="896" spans="1:1" x14ac:dyDescent="0.2">
      <c r="A896" t="s">
        <v>6878</v>
      </c>
    </row>
    <row r="897" spans="1:1" x14ac:dyDescent="0.2">
      <c r="A897" t="s">
        <v>6879</v>
      </c>
    </row>
    <row r="898" spans="1:1" x14ac:dyDescent="0.2">
      <c r="A898" t="s">
        <v>6880</v>
      </c>
    </row>
    <row r="899" spans="1:1" x14ac:dyDescent="0.2">
      <c r="A899" t="s">
        <v>6881</v>
      </c>
    </row>
    <row r="900" spans="1:1" x14ac:dyDescent="0.2">
      <c r="A900" t="s">
        <v>6882</v>
      </c>
    </row>
    <row r="901" spans="1:1" x14ac:dyDescent="0.2">
      <c r="A901" t="s">
        <v>6883</v>
      </c>
    </row>
    <row r="902" spans="1:1" x14ac:dyDescent="0.2">
      <c r="A902" t="s">
        <v>6884</v>
      </c>
    </row>
    <row r="903" spans="1:1" x14ac:dyDescent="0.2">
      <c r="A903" t="s">
        <v>6885</v>
      </c>
    </row>
    <row r="904" spans="1:1" x14ac:dyDescent="0.2">
      <c r="A904" t="s">
        <v>6886</v>
      </c>
    </row>
    <row r="905" spans="1:1" x14ac:dyDescent="0.2">
      <c r="A905" t="s">
        <v>6887</v>
      </c>
    </row>
    <row r="906" spans="1:1" x14ac:dyDescent="0.2">
      <c r="A906" t="s">
        <v>6888</v>
      </c>
    </row>
    <row r="907" spans="1:1" x14ac:dyDescent="0.2">
      <c r="A907" t="s">
        <v>6889</v>
      </c>
    </row>
    <row r="908" spans="1:1" x14ac:dyDescent="0.2">
      <c r="A908" t="s">
        <v>6890</v>
      </c>
    </row>
    <row r="909" spans="1:1" x14ac:dyDescent="0.2">
      <c r="A909" t="s">
        <v>6891</v>
      </c>
    </row>
    <row r="910" spans="1:1" x14ac:dyDescent="0.2">
      <c r="A910" t="s">
        <v>6892</v>
      </c>
    </row>
    <row r="911" spans="1:1" x14ac:dyDescent="0.2">
      <c r="A911" t="s">
        <v>6893</v>
      </c>
    </row>
    <row r="912" spans="1:1" x14ac:dyDescent="0.2">
      <c r="A912" t="s">
        <v>6894</v>
      </c>
    </row>
    <row r="913" spans="1:1" x14ac:dyDescent="0.2">
      <c r="A913" t="s">
        <v>6895</v>
      </c>
    </row>
    <row r="914" spans="1:1" x14ac:dyDescent="0.2">
      <c r="A914" t="s">
        <v>6896</v>
      </c>
    </row>
    <row r="915" spans="1:1" x14ac:dyDescent="0.2">
      <c r="A915" t="s">
        <v>6897</v>
      </c>
    </row>
    <row r="916" spans="1:1" x14ac:dyDescent="0.2">
      <c r="A916" t="s">
        <v>6898</v>
      </c>
    </row>
    <row r="917" spans="1:1" x14ac:dyDescent="0.2">
      <c r="A917" t="s">
        <v>6899</v>
      </c>
    </row>
    <row r="918" spans="1:1" x14ac:dyDescent="0.2">
      <c r="A918" t="s">
        <v>6900</v>
      </c>
    </row>
    <row r="919" spans="1:1" x14ac:dyDescent="0.2">
      <c r="A919" t="s">
        <v>6901</v>
      </c>
    </row>
    <row r="920" spans="1:1" x14ac:dyDescent="0.2">
      <c r="A920" t="s">
        <v>6902</v>
      </c>
    </row>
    <row r="921" spans="1:1" x14ac:dyDescent="0.2">
      <c r="A921" t="s">
        <v>6903</v>
      </c>
    </row>
    <row r="922" spans="1:1" x14ac:dyDescent="0.2">
      <c r="A922" t="s">
        <v>6904</v>
      </c>
    </row>
    <row r="923" spans="1:1" x14ac:dyDescent="0.2">
      <c r="A923" t="s">
        <v>6905</v>
      </c>
    </row>
    <row r="924" spans="1:1" x14ac:dyDescent="0.2">
      <c r="A924" t="s">
        <v>6906</v>
      </c>
    </row>
    <row r="925" spans="1:1" x14ac:dyDescent="0.2">
      <c r="A925" t="s">
        <v>6907</v>
      </c>
    </row>
    <row r="926" spans="1:1" x14ac:dyDescent="0.2">
      <c r="A926" t="s">
        <v>6908</v>
      </c>
    </row>
    <row r="927" spans="1:1" x14ac:dyDescent="0.2">
      <c r="A927" t="s">
        <v>6909</v>
      </c>
    </row>
    <row r="928" spans="1:1" x14ac:dyDescent="0.2">
      <c r="A928" t="s">
        <v>6910</v>
      </c>
    </row>
    <row r="929" spans="1:1" x14ac:dyDescent="0.2">
      <c r="A929" t="s">
        <v>6911</v>
      </c>
    </row>
    <row r="930" spans="1:1" x14ac:dyDescent="0.2">
      <c r="A930" t="s">
        <v>6912</v>
      </c>
    </row>
    <row r="931" spans="1:1" x14ac:dyDescent="0.2">
      <c r="A931" t="s">
        <v>6913</v>
      </c>
    </row>
    <row r="932" spans="1:1" x14ac:dyDescent="0.2">
      <c r="A932" t="s">
        <v>6914</v>
      </c>
    </row>
    <row r="933" spans="1:1" x14ac:dyDescent="0.2">
      <c r="A933" t="s">
        <v>6915</v>
      </c>
    </row>
    <row r="934" spans="1:1" x14ac:dyDescent="0.2">
      <c r="A934" t="s">
        <v>6916</v>
      </c>
    </row>
    <row r="935" spans="1:1" x14ac:dyDescent="0.2">
      <c r="A935" t="s">
        <v>6917</v>
      </c>
    </row>
    <row r="936" spans="1:1" x14ac:dyDescent="0.2">
      <c r="A936" t="s">
        <v>6918</v>
      </c>
    </row>
    <row r="937" spans="1:1" x14ac:dyDescent="0.2">
      <c r="A937" t="s">
        <v>6919</v>
      </c>
    </row>
    <row r="938" spans="1:1" x14ac:dyDescent="0.2">
      <c r="A938" t="s">
        <v>6920</v>
      </c>
    </row>
    <row r="939" spans="1:1" x14ac:dyDescent="0.2">
      <c r="A939" t="s">
        <v>6921</v>
      </c>
    </row>
    <row r="940" spans="1:1" x14ac:dyDescent="0.2">
      <c r="A940" t="s">
        <v>6922</v>
      </c>
    </row>
    <row r="941" spans="1:1" x14ac:dyDescent="0.2">
      <c r="A941" t="s">
        <v>6923</v>
      </c>
    </row>
    <row r="942" spans="1:1" x14ac:dyDescent="0.2">
      <c r="A942" t="s">
        <v>6924</v>
      </c>
    </row>
    <row r="943" spans="1:1" x14ac:dyDescent="0.2">
      <c r="A943" t="s">
        <v>6925</v>
      </c>
    </row>
    <row r="944" spans="1:1" x14ac:dyDescent="0.2">
      <c r="A944" t="s">
        <v>6926</v>
      </c>
    </row>
    <row r="945" spans="1:1" x14ac:dyDescent="0.2">
      <c r="A945" t="s">
        <v>6927</v>
      </c>
    </row>
    <row r="946" spans="1:1" x14ac:dyDescent="0.2">
      <c r="A946" t="s">
        <v>6928</v>
      </c>
    </row>
    <row r="947" spans="1:1" x14ac:dyDescent="0.2">
      <c r="A947" t="s">
        <v>6929</v>
      </c>
    </row>
    <row r="948" spans="1:1" x14ac:dyDescent="0.2">
      <c r="A948" t="s">
        <v>6930</v>
      </c>
    </row>
    <row r="949" spans="1:1" x14ac:dyDescent="0.2">
      <c r="A949" t="s">
        <v>6931</v>
      </c>
    </row>
    <row r="950" spans="1:1" x14ac:dyDescent="0.2">
      <c r="A950" t="s">
        <v>6932</v>
      </c>
    </row>
    <row r="951" spans="1:1" x14ac:dyDescent="0.2">
      <c r="A951" t="s">
        <v>6933</v>
      </c>
    </row>
    <row r="952" spans="1:1" x14ac:dyDescent="0.2">
      <c r="A952" t="s">
        <v>6934</v>
      </c>
    </row>
    <row r="953" spans="1:1" x14ac:dyDescent="0.2">
      <c r="A953" t="s">
        <v>6935</v>
      </c>
    </row>
    <row r="954" spans="1:1" x14ac:dyDescent="0.2">
      <c r="A954" t="s">
        <v>6936</v>
      </c>
    </row>
    <row r="955" spans="1:1" x14ac:dyDescent="0.2">
      <c r="A955" t="s">
        <v>6937</v>
      </c>
    </row>
    <row r="956" spans="1:1" x14ac:dyDescent="0.2">
      <c r="A956" t="s">
        <v>6938</v>
      </c>
    </row>
    <row r="957" spans="1:1" x14ac:dyDescent="0.2">
      <c r="A957" t="s">
        <v>6939</v>
      </c>
    </row>
    <row r="958" spans="1:1" x14ac:dyDescent="0.2">
      <c r="A958" t="s">
        <v>6940</v>
      </c>
    </row>
    <row r="959" spans="1:1" x14ac:dyDescent="0.2">
      <c r="A959" t="s">
        <v>6941</v>
      </c>
    </row>
    <row r="960" spans="1:1" x14ac:dyDescent="0.2">
      <c r="A960" t="s">
        <v>6942</v>
      </c>
    </row>
    <row r="961" spans="1:1" x14ac:dyDescent="0.2">
      <c r="A961" t="s">
        <v>6943</v>
      </c>
    </row>
    <row r="962" spans="1:1" x14ac:dyDescent="0.2">
      <c r="A962" t="s">
        <v>6944</v>
      </c>
    </row>
    <row r="963" spans="1:1" x14ac:dyDescent="0.2">
      <c r="A963" t="s">
        <v>6945</v>
      </c>
    </row>
    <row r="964" spans="1:1" x14ac:dyDescent="0.2">
      <c r="A964" t="s">
        <v>6946</v>
      </c>
    </row>
    <row r="965" spans="1:1" x14ac:dyDescent="0.2">
      <c r="A965" t="s">
        <v>6947</v>
      </c>
    </row>
    <row r="966" spans="1:1" x14ac:dyDescent="0.2">
      <c r="A966" t="s">
        <v>6948</v>
      </c>
    </row>
    <row r="967" spans="1:1" x14ac:dyDescent="0.2">
      <c r="A967" t="s">
        <v>6949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4940</v>
      </c>
    </row>
    <row r="2" spans="1:1" x14ac:dyDescent="0.2">
      <c r="A2" t="s">
        <v>4941</v>
      </c>
    </row>
    <row r="3" spans="1:1" x14ac:dyDescent="0.2">
      <c r="A3" t="s">
        <v>4942</v>
      </c>
    </row>
    <row r="4" spans="1:1" x14ac:dyDescent="0.2">
      <c r="A4" t="s">
        <v>4943</v>
      </c>
    </row>
    <row r="5" spans="1:1" x14ac:dyDescent="0.2">
      <c r="A5" t="s">
        <v>4944</v>
      </c>
    </row>
    <row r="6" spans="1:1" x14ac:dyDescent="0.2">
      <c r="A6" t="s">
        <v>4945</v>
      </c>
    </row>
    <row r="7" spans="1:1" x14ac:dyDescent="0.2">
      <c r="A7" t="s">
        <v>4946</v>
      </c>
    </row>
    <row r="8" spans="1:1" x14ac:dyDescent="0.2">
      <c r="A8" t="s">
        <v>4947</v>
      </c>
    </row>
    <row r="9" spans="1:1" x14ac:dyDescent="0.2">
      <c r="A9" t="s">
        <v>4948</v>
      </c>
    </row>
    <row r="10" spans="1:1" x14ac:dyDescent="0.2">
      <c r="A10" t="s">
        <v>4949</v>
      </c>
    </row>
    <row r="11" spans="1:1" x14ac:dyDescent="0.2">
      <c r="A11" t="s">
        <v>4950</v>
      </c>
    </row>
    <row r="12" spans="1:1" x14ac:dyDescent="0.2">
      <c r="A12" t="s">
        <v>4951</v>
      </c>
    </row>
    <row r="13" spans="1:1" x14ac:dyDescent="0.2">
      <c r="A13" t="s">
        <v>4952</v>
      </c>
    </row>
    <row r="14" spans="1:1" x14ac:dyDescent="0.2">
      <c r="A14" t="s">
        <v>4953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881</v>
      </c>
      <c r="B1" s="152" t="s">
        <v>882</v>
      </c>
      <c r="D1" s="152" t="s">
        <v>2753</v>
      </c>
      <c r="E1" s="152" t="s">
        <v>873</v>
      </c>
      <c r="G1" s="155"/>
      <c r="H1" s="152" t="s">
        <v>2753</v>
      </c>
      <c r="I1" s="152" t="s">
        <v>873</v>
      </c>
      <c r="K1" s="152" t="s">
        <v>3499</v>
      </c>
      <c r="L1" s="152" t="s">
        <v>3500</v>
      </c>
      <c r="M1" s="152" t="s">
        <v>115</v>
      </c>
      <c r="P1" s="155" t="s">
        <v>3501</v>
      </c>
    </row>
    <row r="2" spans="1:18" ht="13.5" thickBot="1" x14ac:dyDescent="0.25">
      <c r="A2" s="152" t="s">
        <v>869</v>
      </c>
      <c r="B2" t="b">
        <v>0</v>
      </c>
      <c r="D2" s="152" t="s">
        <v>6957</v>
      </c>
      <c r="E2" s="152" t="s">
        <v>2754</v>
      </c>
      <c r="G2" s="152" t="s">
        <v>3496</v>
      </c>
      <c r="H2" s="291" t="s">
        <v>3489</v>
      </c>
      <c r="I2" s="291" t="s">
        <v>3489</v>
      </c>
      <c r="K2" s="152" t="s">
        <v>3502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870</v>
      </c>
      <c r="B3" t="b">
        <v>1</v>
      </c>
      <c r="D3" s="152" t="s">
        <v>6958</v>
      </c>
      <c r="E3" s="152" t="s">
        <v>2755</v>
      </c>
      <c r="G3" s="152" t="s">
        <v>3493</v>
      </c>
      <c r="H3" s="311" t="s">
        <v>3493</v>
      </c>
      <c r="I3" s="311" t="s">
        <v>3493</v>
      </c>
      <c r="K3" s="152" t="s">
        <v>3502</v>
      </c>
      <c r="L3" s="152" t="s">
        <v>3493</v>
      </c>
      <c r="M3" s="151" t="e">
        <f>P3:R3</f>
        <v>#VALUE!</v>
      </c>
      <c r="N3" s="151"/>
      <c r="O3" s="151"/>
      <c r="P3" s="352" t="s">
        <v>3501</v>
      </c>
      <c r="Q3" s="352" t="s">
        <v>3493</v>
      </c>
      <c r="R3" s="351"/>
    </row>
    <row r="4" spans="1:18" ht="13.5" thickTop="1" x14ac:dyDescent="0.2">
      <c r="A4" s="152" t="s">
        <v>871</v>
      </c>
      <c r="B4" s="152" t="s">
        <v>873</v>
      </c>
      <c r="C4" s="151"/>
      <c r="D4" s="152" t="s">
        <v>6959</v>
      </c>
      <c r="E4" s="152" t="s">
        <v>2756</v>
      </c>
      <c r="G4" s="152" t="s">
        <v>3492</v>
      </c>
      <c r="H4" s="595" t="s">
        <v>3492</v>
      </c>
      <c r="I4" s="595" t="s">
        <v>3492</v>
      </c>
      <c r="K4" s="152" t="s">
        <v>3502</v>
      </c>
      <c r="L4" s="152" t="s">
        <v>3492</v>
      </c>
      <c r="M4" s="151" t="e">
        <f t="shared" ref="M4:M9" si="0">P4:R4</f>
        <v>#VALUE!</v>
      </c>
      <c r="N4" s="151"/>
      <c r="O4" s="151"/>
      <c r="P4" s="597" t="s">
        <v>3501</v>
      </c>
      <c r="Q4" s="597" t="s">
        <v>3492</v>
      </c>
      <c r="R4" s="597"/>
    </row>
    <row r="5" spans="1:18" x14ac:dyDescent="0.2">
      <c r="A5" s="152" t="s">
        <v>872</v>
      </c>
      <c r="B5" s="152" t="s">
        <v>874</v>
      </c>
      <c r="C5" s="151"/>
      <c r="D5" s="152" t="s">
        <v>6960</v>
      </c>
      <c r="E5" s="152" t="s">
        <v>2757</v>
      </c>
      <c r="G5" s="152" t="s">
        <v>3490</v>
      </c>
      <c r="H5" s="565" t="s">
        <v>3490</v>
      </c>
      <c r="I5" s="565" t="s">
        <v>3490</v>
      </c>
      <c r="K5" s="152" t="s">
        <v>3502</v>
      </c>
      <c r="L5" s="152" t="s">
        <v>3490</v>
      </c>
      <c r="M5" s="151" t="e">
        <f t="shared" si="0"/>
        <v>#VALUE!</v>
      </c>
      <c r="N5" s="151"/>
      <c r="O5" s="151"/>
      <c r="P5" s="566" t="s">
        <v>3501</v>
      </c>
      <c r="Q5" s="566" t="s">
        <v>3490</v>
      </c>
      <c r="R5" s="566"/>
    </row>
    <row r="6" spans="1:18" x14ac:dyDescent="0.2">
      <c r="A6" s="152" t="s">
        <v>875</v>
      </c>
      <c r="B6" s="152" t="s">
        <v>3501</v>
      </c>
      <c r="C6" s="151"/>
      <c r="D6" s="152" t="s">
        <v>6961</v>
      </c>
      <c r="E6" s="152" t="s">
        <v>2758</v>
      </c>
      <c r="G6" s="152" t="s">
        <v>3491</v>
      </c>
      <c r="H6" s="596" t="s">
        <v>3491</v>
      </c>
      <c r="I6" s="596" t="s">
        <v>3491</v>
      </c>
      <c r="K6" s="152" t="s">
        <v>3502</v>
      </c>
      <c r="L6" s="152" t="s">
        <v>3491</v>
      </c>
      <c r="M6" s="151" t="e">
        <f t="shared" si="0"/>
        <v>#VALUE!</v>
      </c>
      <c r="N6" s="151"/>
      <c r="O6" s="151"/>
      <c r="P6" s="609" t="s">
        <v>3501</v>
      </c>
      <c r="Q6" s="609" t="s">
        <v>3491</v>
      </c>
      <c r="R6" s="609"/>
    </row>
    <row r="7" spans="1:18" x14ac:dyDescent="0.2">
      <c r="A7" s="152" t="s">
        <v>876</v>
      </c>
      <c r="B7" t="s">
        <v>877</v>
      </c>
      <c r="C7" s="151"/>
      <c r="D7" s="152" t="s">
        <v>6976</v>
      </c>
      <c r="E7" s="152" t="s">
        <v>2759</v>
      </c>
      <c r="G7" s="152" t="s">
        <v>3494</v>
      </c>
      <c r="H7" s="628" t="s">
        <v>3494</v>
      </c>
      <c r="I7" s="628" t="s">
        <v>3494</v>
      </c>
      <c r="K7" s="152" t="s">
        <v>3502</v>
      </c>
      <c r="L7" s="152" t="s">
        <v>3494</v>
      </c>
      <c r="M7" s="151" t="e">
        <f t="shared" si="0"/>
        <v>#VALUE!</v>
      </c>
      <c r="N7" s="151"/>
      <c r="O7" s="151"/>
      <c r="P7" s="629" t="s">
        <v>3501</v>
      </c>
      <c r="Q7" s="629" t="s">
        <v>3494</v>
      </c>
      <c r="R7" s="629"/>
    </row>
    <row r="8" spans="1:18" x14ac:dyDescent="0.2">
      <c r="A8" s="152" t="s">
        <v>878</v>
      </c>
      <c r="B8" s="152" t="s">
        <v>879</v>
      </c>
      <c r="C8" s="151"/>
      <c r="D8" s="152" t="s">
        <v>6962</v>
      </c>
      <c r="E8" s="152" t="s">
        <v>2760</v>
      </c>
      <c r="G8" s="152" t="s">
        <v>3497</v>
      </c>
      <c r="H8" s="292" t="s">
        <v>89</v>
      </c>
      <c r="I8" s="292" t="s">
        <v>89</v>
      </c>
      <c r="K8" s="152" t="s">
        <v>3502</v>
      </c>
      <c r="L8" s="152" t="s">
        <v>3497</v>
      </c>
      <c r="M8" s="151" t="e">
        <f t="shared" si="0"/>
        <v>#VALUE!</v>
      </c>
      <c r="N8" s="151"/>
      <c r="O8" s="151"/>
      <c r="P8" s="309" t="s">
        <v>3501</v>
      </c>
      <c r="Q8" s="309" t="s">
        <v>3497</v>
      </c>
      <c r="R8" s="309"/>
    </row>
    <row r="9" spans="1:18" x14ac:dyDescent="0.2">
      <c r="A9" s="152" t="s">
        <v>880</v>
      </c>
      <c r="B9" t="s">
        <v>4939</v>
      </c>
      <c r="C9" s="151"/>
      <c r="D9" s="152" t="s">
        <v>6963</v>
      </c>
      <c r="E9" s="152" t="s">
        <v>2761</v>
      </c>
      <c r="G9" s="152" t="s">
        <v>3495</v>
      </c>
      <c r="H9" s="293" t="s">
        <v>3495</v>
      </c>
      <c r="I9" s="293" t="s">
        <v>3495</v>
      </c>
      <c r="K9" s="152" t="s">
        <v>3502</v>
      </c>
      <c r="L9" s="152" t="s">
        <v>3495</v>
      </c>
      <c r="M9" s="151" t="e">
        <f t="shared" si="0"/>
        <v>#VALUE!</v>
      </c>
      <c r="N9" s="151"/>
      <c r="O9" s="151"/>
      <c r="P9" s="310" t="s">
        <v>3501</v>
      </c>
      <c r="Q9" s="310" t="s">
        <v>3495</v>
      </c>
      <c r="R9" s="310"/>
    </row>
    <row r="10" spans="1:18" x14ac:dyDescent="0.2">
      <c r="A10" s="152" t="s">
        <v>883</v>
      </c>
      <c r="B10" s="152" t="s">
        <v>7016</v>
      </c>
      <c r="C10" s="151"/>
      <c r="D10" s="152" t="s">
        <v>6964</v>
      </c>
      <c r="E10" s="152" t="s">
        <v>2762</v>
      </c>
      <c r="G10" s="152" t="s">
        <v>4499</v>
      </c>
      <c r="H10" s="434" t="s">
        <v>4499</v>
      </c>
      <c r="I10" s="434" t="s">
        <v>4499</v>
      </c>
      <c r="K10" s="152" t="s">
        <v>3498</v>
      </c>
      <c r="L10" s="152" t="s">
        <v>3496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6965</v>
      </c>
      <c r="E11" s="152" t="s">
        <v>2763</v>
      </c>
      <c r="G11" s="152" t="s">
        <v>3485</v>
      </c>
      <c r="H11" s="435" t="s">
        <v>3485</v>
      </c>
      <c r="I11" s="435" t="s">
        <v>3485</v>
      </c>
      <c r="K11" s="152" t="s">
        <v>3498</v>
      </c>
      <c r="L11" s="152" t="s">
        <v>3493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6966</v>
      </c>
      <c r="E12" s="152" t="s">
        <v>2764</v>
      </c>
      <c r="G12" s="152" t="s">
        <v>3486</v>
      </c>
      <c r="H12" s="436" t="s">
        <v>3486</v>
      </c>
      <c r="I12" s="436" t="s">
        <v>3486</v>
      </c>
      <c r="K12" s="152" t="s">
        <v>3498</v>
      </c>
      <c r="L12" s="152" t="s">
        <v>3492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6967</v>
      </c>
      <c r="E13" s="152" t="s">
        <v>2765</v>
      </c>
      <c r="K13" s="152" t="s">
        <v>3498</v>
      </c>
      <c r="L13" s="152" t="s">
        <v>3490</v>
      </c>
      <c r="M13" s="157" t="e">
        <f>PedGuiMedIV!B1:O5</f>
        <v>#VALUE!</v>
      </c>
    </row>
    <row r="14" spans="1:18" x14ac:dyDescent="0.2">
      <c r="D14" s="152" t="s">
        <v>6968</v>
      </c>
      <c r="E14" s="152" t="s">
        <v>2766</v>
      </c>
      <c r="K14" s="152" t="s">
        <v>3498</v>
      </c>
      <c r="L14" s="152" t="s">
        <v>3491</v>
      </c>
      <c r="M14" t="str">
        <f>PedGuiMedIV!B7:O7</f>
        <v>Adviesdosering</v>
      </c>
    </row>
    <row r="15" spans="1:18" x14ac:dyDescent="0.2">
      <c r="D15" s="152" t="s">
        <v>6969</v>
      </c>
      <c r="E15" s="152" t="s">
        <v>2767</v>
      </c>
      <c r="K15" s="152" t="s">
        <v>3498</v>
      </c>
      <c r="L15" s="152" t="s">
        <v>3494</v>
      </c>
      <c r="M15" s="157" t="e">
        <f>PedGuiMedIV!B35:O42</f>
        <v>#VALUE!</v>
      </c>
    </row>
    <row r="16" spans="1:18" x14ac:dyDescent="0.2">
      <c r="D16" s="152" t="s">
        <v>6970</v>
      </c>
      <c r="E16" s="152" t="s">
        <v>2768</v>
      </c>
      <c r="K16" s="152" t="s">
        <v>3498</v>
      </c>
      <c r="L16" s="152" t="s">
        <v>3497</v>
      </c>
    </row>
    <row r="17" spans="4:13" x14ac:dyDescent="0.2">
      <c r="D17" s="152" t="s">
        <v>6971</v>
      </c>
      <c r="E17" s="152" t="s">
        <v>2769</v>
      </c>
      <c r="K17" s="152" t="s">
        <v>3498</v>
      </c>
      <c r="L17" s="152" t="s">
        <v>3495</v>
      </c>
    </row>
    <row r="18" spans="4:13" x14ac:dyDescent="0.2">
      <c r="D18" s="152" t="s">
        <v>6972</v>
      </c>
      <c r="E18" s="152" t="s">
        <v>5140</v>
      </c>
      <c r="K18" s="152" t="s">
        <v>3503</v>
      </c>
      <c r="L18" s="152" t="s">
        <v>3496</v>
      </c>
      <c r="M18">
        <f>GlobGuiMedDisc!A1</f>
        <v>0</v>
      </c>
    </row>
    <row r="19" spans="4:13" x14ac:dyDescent="0.2">
      <c r="D19" s="152" t="s">
        <v>6973</v>
      </c>
      <c r="E19" s="152" t="s">
        <v>2770</v>
      </c>
      <c r="K19" s="152" t="s">
        <v>3503</v>
      </c>
      <c r="L19" s="152" t="s">
        <v>3493</v>
      </c>
      <c r="M19" t="str">
        <f>GlobGuiMedDisc!E9:T38</f>
        <v/>
      </c>
    </row>
    <row r="20" spans="4:13" x14ac:dyDescent="0.2">
      <c r="D20" t="s">
        <v>5293</v>
      </c>
      <c r="E20" s="152" t="s">
        <v>2771</v>
      </c>
      <c r="H20" s="161"/>
      <c r="K20" s="152" t="s">
        <v>3503</v>
      </c>
      <c r="L20" s="152" t="s">
        <v>3492</v>
      </c>
      <c r="M20">
        <f>GlobGuiMedDisc!D9:D38</f>
        <v>12</v>
      </c>
    </row>
    <row r="21" spans="4:13" x14ac:dyDescent="0.2">
      <c r="D21" t="s">
        <v>5294</v>
      </c>
      <c r="E21" s="152" t="s">
        <v>2772</v>
      </c>
      <c r="K21" s="152" t="s">
        <v>3503</v>
      </c>
      <c r="L21" s="152" t="s">
        <v>3490</v>
      </c>
      <c r="M21" t="e">
        <f>GlobGuiMedDisc!B1:T5</f>
        <v>#VALUE!</v>
      </c>
    </row>
    <row r="22" spans="4:13" x14ac:dyDescent="0.2">
      <c r="D22" t="s">
        <v>5238</v>
      </c>
      <c r="E22" s="152" t="s">
        <v>2773</v>
      </c>
      <c r="K22" s="152" t="s">
        <v>3503</v>
      </c>
      <c r="L22" s="152" t="s">
        <v>3491</v>
      </c>
      <c r="M22" t="str">
        <f>GlobGuiMedDisc!B7:T7</f>
        <v>Route</v>
      </c>
    </row>
    <row r="23" spans="4:13" x14ac:dyDescent="0.2">
      <c r="D23" t="s">
        <v>5295</v>
      </c>
      <c r="E23" s="152" t="s">
        <v>2774</v>
      </c>
      <c r="K23" s="152" t="s">
        <v>3503</v>
      </c>
      <c r="L23" s="152" t="s">
        <v>3494</v>
      </c>
    </row>
    <row r="24" spans="4:13" x14ac:dyDescent="0.2">
      <c r="D24" t="s">
        <v>5296</v>
      </c>
      <c r="E24" s="152" t="s">
        <v>2775</v>
      </c>
      <c r="K24" s="152" t="s">
        <v>3503</v>
      </c>
      <c r="L24" s="152" t="s">
        <v>3497</v>
      </c>
    </row>
    <row r="25" spans="4:13" x14ac:dyDescent="0.2">
      <c r="D25" t="s">
        <v>5297</v>
      </c>
      <c r="E25" s="152" t="s">
        <v>2776</v>
      </c>
      <c r="K25" s="152" t="s">
        <v>3503</v>
      </c>
      <c r="L25" s="152" t="s">
        <v>3495</v>
      </c>
    </row>
    <row r="26" spans="4:13" x14ac:dyDescent="0.2">
      <c r="D26" t="s">
        <v>5298</v>
      </c>
      <c r="E26" s="152" t="s">
        <v>2777</v>
      </c>
      <c r="K26" s="152" t="s">
        <v>3504</v>
      </c>
      <c r="L26" s="152" t="s">
        <v>3496</v>
      </c>
      <c r="M26">
        <f>PedGuiLijnPM!A1</f>
        <v>0</v>
      </c>
    </row>
    <row r="27" spans="4:13" x14ac:dyDescent="0.2">
      <c r="D27" t="s">
        <v>5299</v>
      </c>
      <c r="E27" s="152" t="s">
        <v>5308</v>
      </c>
      <c r="K27" s="152" t="s">
        <v>3504</v>
      </c>
      <c r="L27" s="152" t="s">
        <v>3493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5300</v>
      </c>
      <c r="E28" s="152" t="s">
        <v>2778</v>
      </c>
      <c r="K28" s="152" t="s">
        <v>3504</v>
      </c>
      <c r="L28" s="152" t="s">
        <v>3492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5301</v>
      </c>
      <c r="E29" s="152" t="s">
        <v>2779</v>
      </c>
      <c r="K29" s="152" t="s">
        <v>3504</v>
      </c>
      <c r="L29" s="152" t="s">
        <v>3490</v>
      </c>
      <c r="M29" t="e">
        <f>PedGuiLijnPM!B1:O5</f>
        <v>#VALUE!</v>
      </c>
    </row>
    <row r="30" spans="4:13" x14ac:dyDescent="0.2">
      <c r="D30" t="s">
        <v>5302</v>
      </c>
      <c r="E30" s="152" t="s">
        <v>2780</v>
      </c>
      <c r="K30" s="152" t="s">
        <v>3504</v>
      </c>
      <c r="L30" s="152" t="s">
        <v>3491</v>
      </c>
      <c r="M30" t="e">
        <f>PedGuiLijnPM!B7:O7,PedGuiLijnPM!B19:O19</f>
        <v>#VALUE!</v>
      </c>
    </row>
    <row r="31" spans="4:13" x14ac:dyDescent="0.2">
      <c r="D31" t="s">
        <v>5303</v>
      </c>
      <c r="E31" s="152" t="s">
        <v>2781</v>
      </c>
      <c r="K31" s="152" t="s">
        <v>3504</v>
      </c>
      <c r="L31" s="152" t="s">
        <v>3494</v>
      </c>
    </row>
    <row r="32" spans="4:13" x14ac:dyDescent="0.2">
      <c r="D32" t="s">
        <v>5304</v>
      </c>
      <c r="E32" s="152" t="s">
        <v>2782</v>
      </c>
      <c r="K32" s="152" t="s">
        <v>3504</v>
      </c>
      <c r="L32" s="152" t="s">
        <v>3497</v>
      </c>
    </row>
    <row r="33" spans="4:13" x14ac:dyDescent="0.2">
      <c r="D33" t="s">
        <v>5305</v>
      </c>
      <c r="E33" s="152" t="s">
        <v>2783</v>
      </c>
      <c r="K33" s="152" t="s">
        <v>3504</v>
      </c>
      <c r="L33" s="152" t="s">
        <v>3495</v>
      </c>
    </row>
    <row r="34" spans="4:13" x14ac:dyDescent="0.2">
      <c r="D34" t="s">
        <v>5306</v>
      </c>
      <c r="E34" s="152" t="s">
        <v>2784</v>
      </c>
      <c r="K34" s="152" t="s">
        <v>3505</v>
      </c>
      <c r="L34" s="152" t="s">
        <v>3496</v>
      </c>
      <c r="M34">
        <f>PedGuiEntTPN!A1</f>
        <v>0</v>
      </c>
    </row>
    <row r="35" spans="4:13" x14ac:dyDescent="0.2">
      <c r="D35" t="s">
        <v>5307</v>
      </c>
      <c r="E35" s="152" t="s">
        <v>2785</v>
      </c>
      <c r="K35" s="152" t="s">
        <v>3505</v>
      </c>
      <c r="L35" s="152" t="s">
        <v>3493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2786</v>
      </c>
      <c r="K36" s="152" t="s">
        <v>3505</v>
      </c>
      <c r="L36" s="152" t="s">
        <v>3492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2787</v>
      </c>
      <c r="K37" s="152" t="s">
        <v>3505</v>
      </c>
      <c r="L37" s="152" t="s">
        <v>3490</v>
      </c>
      <c r="M37" t="e">
        <f>PedGuiEntTPN!B1:N5</f>
        <v>#VALUE!</v>
      </c>
    </row>
    <row r="38" spans="4:13" x14ac:dyDescent="0.2">
      <c r="E38" s="152" t="s">
        <v>2788</v>
      </c>
      <c r="K38" s="152" t="s">
        <v>3505</v>
      </c>
      <c r="L38" s="152" t="s">
        <v>3491</v>
      </c>
      <c r="M38" t="e">
        <f>PedGuiEntTPN!B7:N7,PedGuiEntTPN!B20:N20</f>
        <v>#VALUE!</v>
      </c>
    </row>
    <row r="39" spans="4:13" x14ac:dyDescent="0.2">
      <c r="E39" s="152" t="s">
        <v>2789</v>
      </c>
      <c r="K39" s="152" t="s">
        <v>3505</v>
      </c>
      <c r="L39" s="152" t="s">
        <v>3494</v>
      </c>
      <c r="M39" t="e">
        <f>PedGuiEntTPN!B41:N48</f>
        <v>#VALUE!</v>
      </c>
    </row>
    <row r="40" spans="4:13" x14ac:dyDescent="0.2">
      <c r="E40" s="152" t="s">
        <v>5309</v>
      </c>
      <c r="K40" s="152" t="s">
        <v>3505</v>
      </c>
      <c r="L40" s="152" t="s">
        <v>3497</v>
      </c>
    </row>
    <row r="41" spans="4:13" x14ac:dyDescent="0.2">
      <c r="E41" s="152" t="s">
        <v>2790</v>
      </c>
      <c r="K41" s="152" t="s">
        <v>3505</v>
      </c>
      <c r="L41" s="152" t="s">
        <v>3495</v>
      </c>
    </row>
    <row r="42" spans="4:13" x14ac:dyDescent="0.2">
      <c r="E42" s="152" t="s">
        <v>2791</v>
      </c>
      <c r="K42" s="152" t="s">
        <v>3506</v>
      </c>
      <c r="L42" s="152" t="s">
        <v>3496</v>
      </c>
      <c r="M42">
        <f>PedGuiLab!A1</f>
        <v>0</v>
      </c>
    </row>
    <row r="43" spans="4:13" x14ac:dyDescent="0.2">
      <c r="E43" s="152" t="s">
        <v>2792</v>
      </c>
      <c r="K43" s="152" t="s">
        <v>3506</v>
      </c>
      <c r="L43" s="152" t="s">
        <v>3493</v>
      </c>
      <c r="M43" t="str">
        <f>PedGuiLab!D43</f>
        <v/>
      </c>
    </row>
    <row r="44" spans="4:13" x14ac:dyDescent="0.2">
      <c r="E44" s="152" t="s">
        <v>2793</v>
      </c>
      <c r="K44" s="152" t="s">
        <v>3506</v>
      </c>
      <c r="L44" s="152" t="s">
        <v>3492</v>
      </c>
      <c r="M44" t="e">
        <f>PedGuiLab!B9:L9,PedGuiLab!B43:C44</f>
        <v>#VALUE!</v>
      </c>
    </row>
    <row r="45" spans="4:13" x14ac:dyDescent="0.2">
      <c r="E45" s="152" t="s">
        <v>2794</v>
      </c>
      <c r="K45" s="152" t="s">
        <v>3506</v>
      </c>
      <c r="L45" s="152" t="s">
        <v>3490</v>
      </c>
      <c r="M45" t="e">
        <f>PedGuiLab!B1:S5</f>
        <v>#VALUE!</v>
      </c>
    </row>
    <row r="46" spans="4:13" x14ac:dyDescent="0.2">
      <c r="E46" s="152" t="s">
        <v>2795</v>
      </c>
      <c r="K46" s="152" t="s">
        <v>3506</v>
      </c>
      <c r="L46" s="152" t="s">
        <v>3491</v>
      </c>
      <c r="M46">
        <f>PedGuiLab!B7:N7</f>
        <v>0</v>
      </c>
    </row>
    <row r="47" spans="4:13" x14ac:dyDescent="0.2">
      <c r="E47" s="152" t="s">
        <v>2796</v>
      </c>
      <c r="K47" s="152" t="s">
        <v>3506</v>
      </c>
      <c r="L47" s="152" t="s">
        <v>3494</v>
      </c>
    </row>
    <row r="48" spans="4:13" x14ac:dyDescent="0.2">
      <c r="E48" s="152" t="s">
        <v>2797</v>
      </c>
      <c r="K48" s="152" t="s">
        <v>3506</v>
      </c>
      <c r="L48" s="152" t="s">
        <v>3497</v>
      </c>
      <c r="M48" t="e">
        <f>PedGuiLab!B10:I41,PedGuiLab!K10:L41</f>
        <v>#VALUE!</v>
      </c>
    </row>
    <row r="49" spans="5:13" x14ac:dyDescent="0.2">
      <c r="E49" s="152" t="s">
        <v>2798</v>
      </c>
      <c r="K49" s="152" t="s">
        <v>3506</v>
      </c>
      <c r="L49" s="152" t="s">
        <v>3495</v>
      </c>
    </row>
    <row r="50" spans="5:13" x14ac:dyDescent="0.2">
      <c r="E50" s="152" t="s">
        <v>2799</v>
      </c>
      <c r="K50" s="152" t="s">
        <v>3507</v>
      </c>
      <c r="L50" s="152" t="s">
        <v>3496</v>
      </c>
      <c r="M50">
        <f>PedGuiAcuut!A1</f>
        <v>0</v>
      </c>
    </row>
    <row r="51" spans="5:13" x14ac:dyDescent="0.2">
      <c r="E51" s="152" t="s">
        <v>2800</v>
      </c>
      <c r="K51" s="152" t="s">
        <v>3507</v>
      </c>
      <c r="L51" s="152" t="s">
        <v>3493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2801</v>
      </c>
      <c r="K52" s="152" t="s">
        <v>3507</v>
      </c>
      <c r="L52" s="152" t="s">
        <v>3492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2802</v>
      </c>
      <c r="K53" s="152" t="s">
        <v>3507</v>
      </c>
      <c r="L53" s="152" t="s">
        <v>3490</v>
      </c>
      <c r="M53" t="e">
        <f>PedGuiAcuut!B2:G5</f>
        <v>#VALUE!</v>
      </c>
    </row>
    <row r="54" spans="5:13" x14ac:dyDescent="0.2">
      <c r="E54" s="152" t="s">
        <v>2803</v>
      </c>
      <c r="K54" s="152" t="s">
        <v>3507</v>
      </c>
      <c r="L54" s="152" t="s">
        <v>3491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3507</v>
      </c>
      <c r="L55" s="152" t="s">
        <v>3494</v>
      </c>
    </row>
    <row r="56" spans="5:13" x14ac:dyDescent="0.2">
      <c r="K56" s="152" t="s">
        <v>3507</v>
      </c>
      <c r="L56" s="152" t="s">
        <v>3497</v>
      </c>
    </row>
    <row r="57" spans="5:13" x14ac:dyDescent="0.2">
      <c r="K57" s="152" t="s">
        <v>3507</v>
      </c>
      <c r="L57" s="152" t="s">
        <v>3495</v>
      </c>
    </row>
    <row r="58" spans="5:13" x14ac:dyDescent="0.2">
      <c r="K58" s="152" t="s">
        <v>3508</v>
      </c>
      <c r="L58" s="152" t="s">
        <v>3496</v>
      </c>
      <c r="M58">
        <f>PedGuiAfspr!B1</f>
        <v>0</v>
      </c>
    </row>
    <row r="59" spans="5:13" x14ac:dyDescent="0.2">
      <c r="K59" s="152" t="s">
        <v>3508</v>
      </c>
      <c r="L59" s="152" t="s">
        <v>3493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3508</v>
      </c>
      <c r="L60" s="152" t="s">
        <v>3492</v>
      </c>
      <c r="M60" t="e">
        <f>PedGuiAfspr!I10,PedGuiAfspr!G17:J17</f>
        <v>#VALUE!</v>
      </c>
    </row>
    <row r="61" spans="5:13" x14ac:dyDescent="0.2">
      <c r="K61" s="152" t="s">
        <v>3508</v>
      </c>
      <c r="L61" s="152" t="s">
        <v>3490</v>
      </c>
      <c r="M61" t="e">
        <f>PedGuiAfspr!B1:J4</f>
        <v>#VALUE!</v>
      </c>
    </row>
    <row r="62" spans="5:13" x14ac:dyDescent="0.2">
      <c r="K62" s="152" t="s">
        <v>3508</v>
      </c>
      <c r="L62" s="152" t="s">
        <v>3491</v>
      </c>
      <c r="M62" t="e">
        <f>PedGuiAfspr!C6:J6,PedGuiAfspr!C22:J22,PedGuiAfspr!C28:J28</f>
        <v>#VALUE!</v>
      </c>
    </row>
    <row r="63" spans="5:13" x14ac:dyDescent="0.2">
      <c r="K63" s="152" t="s">
        <v>3508</v>
      </c>
      <c r="L63" s="152" t="s">
        <v>3494</v>
      </c>
      <c r="M63" t="e">
        <f>PedGuiAfspr!C37:J41</f>
        <v>#VALUE!</v>
      </c>
    </row>
    <row r="64" spans="5:13" x14ac:dyDescent="0.2">
      <c r="K64" s="152" t="s">
        <v>3508</v>
      </c>
      <c r="L64" s="152" t="s">
        <v>3497</v>
      </c>
    </row>
    <row r="65" spans="11:13" x14ac:dyDescent="0.2">
      <c r="K65" s="152" t="s">
        <v>3508</v>
      </c>
      <c r="L65" s="152" t="s">
        <v>3495</v>
      </c>
    </row>
    <row r="66" spans="11:13" x14ac:dyDescent="0.2">
      <c r="K66" s="152" t="s">
        <v>4266</v>
      </c>
      <c r="L66" s="152" t="s">
        <v>3496</v>
      </c>
      <c r="M66">
        <f>NeoGuiInfB!A1</f>
        <v>0</v>
      </c>
    </row>
    <row r="67" spans="11:13" x14ac:dyDescent="0.2">
      <c r="K67" s="152" t="s">
        <v>4266</v>
      </c>
      <c r="L67" s="152" t="s">
        <v>3493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4266</v>
      </c>
      <c r="L68" s="152" t="s">
        <v>3492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4266</v>
      </c>
      <c r="L69" s="152" t="s">
        <v>3490</v>
      </c>
      <c r="M69" t="e">
        <f>NeoGuiInfB!C9:R12</f>
        <v>#VALUE!</v>
      </c>
    </row>
    <row r="70" spans="11:13" x14ac:dyDescent="0.2">
      <c r="K70" s="152" t="s">
        <v>4266</v>
      </c>
      <c r="L70" s="152" t="s">
        <v>3491</v>
      </c>
      <c r="M70" t="e">
        <f>NeoGuiInfB!C14:R14,NeoGuiInfB!C24:R24,NeoGuiInfB!C45:R45,NeoGuiInfB!C61:R61</f>
        <v>#VALUE!</v>
      </c>
    </row>
    <row r="71" spans="11:13" x14ac:dyDescent="0.2">
      <c r="K71" s="152" t="s">
        <v>4266</v>
      </c>
      <c r="L71" s="152" t="s">
        <v>3494</v>
      </c>
      <c r="M71" t="e">
        <f>NeoGuiInfB!C2:R7</f>
        <v>#VALUE!</v>
      </c>
    </row>
    <row r="72" spans="11:13" x14ac:dyDescent="0.2">
      <c r="K72" s="152" t="s">
        <v>4266</v>
      </c>
      <c r="L72" s="152" t="s">
        <v>3497</v>
      </c>
    </row>
    <row r="73" spans="11:13" x14ac:dyDescent="0.2">
      <c r="K73" s="152" t="s">
        <v>4266</v>
      </c>
      <c r="L73" s="152" t="s">
        <v>3495</v>
      </c>
    </row>
    <row r="74" spans="11:13" x14ac:dyDescent="0.2">
      <c r="K74" s="152" t="s">
        <v>4505</v>
      </c>
      <c r="L74" s="152" t="s">
        <v>3496</v>
      </c>
      <c r="M74">
        <f>NeoGuiAfspr!B1</f>
        <v>0</v>
      </c>
    </row>
    <row r="75" spans="11:13" x14ac:dyDescent="0.2">
      <c r="K75" s="152" t="s">
        <v>4505</v>
      </c>
      <c r="L75" s="152" t="s">
        <v>3493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4505</v>
      </c>
      <c r="L76" s="152" t="s">
        <v>3492</v>
      </c>
      <c r="M76" t="e">
        <f>NeoGuiAfspr!D27,NeoGuiAfspr!F41:G41</f>
        <v>#VALUE!</v>
      </c>
    </row>
    <row r="77" spans="11:13" x14ac:dyDescent="0.2">
      <c r="K77" s="152" t="s">
        <v>4505</v>
      </c>
      <c r="L77" s="152" t="s">
        <v>3490</v>
      </c>
      <c r="M77" t="e">
        <f>NeoGuiAfspr!B1:L4</f>
        <v>#VALUE!</v>
      </c>
    </row>
    <row r="78" spans="11:13" x14ac:dyDescent="0.2">
      <c r="K78" s="152" t="s">
        <v>4505</v>
      </c>
      <c r="L78" s="152" t="s">
        <v>3491</v>
      </c>
      <c r="M78" t="e">
        <f>NeoGuiAfspr!C6:L6,NeoGuiAfspr!C21:F21,NeoGuiAfspr!C34:F34</f>
        <v>#VALUE!</v>
      </c>
    </row>
    <row r="79" spans="11:13" x14ac:dyDescent="0.2">
      <c r="K79" s="152" t="s">
        <v>4505</v>
      </c>
      <c r="L79" s="152" t="s">
        <v>3494</v>
      </c>
      <c r="M79" t="e">
        <f>NeoGuiAfspr!C44:K49</f>
        <v>#VALUE!</v>
      </c>
    </row>
    <row r="80" spans="11:13" x14ac:dyDescent="0.2">
      <c r="K80" s="152" t="s">
        <v>4505</v>
      </c>
      <c r="L80" s="152" t="s">
        <v>3497</v>
      </c>
    </row>
    <row r="81" spans="11:13" x14ac:dyDescent="0.2">
      <c r="K81" s="152" t="s">
        <v>4505</v>
      </c>
      <c r="L81" s="152" t="s">
        <v>3495</v>
      </c>
    </row>
    <row r="82" spans="11:13" x14ac:dyDescent="0.2">
      <c r="K82" s="152" t="s">
        <v>4506</v>
      </c>
      <c r="L82" s="152" t="s">
        <v>3496</v>
      </c>
      <c r="M82">
        <f>NeoGuiLab!A1</f>
        <v>0</v>
      </c>
    </row>
    <row r="83" spans="11:13" x14ac:dyDescent="0.2">
      <c r="K83" s="152" t="s">
        <v>4506</v>
      </c>
      <c r="L83" s="152" t="s">
        <v>3493</v>
      </c>
      <c r="M83" t="str">
        <f>NeoGuiLab!C41</f>
        <v/>
      </c>
    </row>
    <row r="84" spans="11:13" x14ac:dyDescent="0.2">
      <c r="K84" s="152" t="s">
        <v>4506</v>
      </c>
      <c r="L84" s="152" t="s">
        <v>3492</v>
      </c>
      <c r="M84" t="e">
        <f>NeoGuiLab!B41,NeoGuiLab!B8:T8</f>
        <v>#VALUE!</v>
      </c>
    </row>
    <row r="85" spans="11:13" x14ac:dyDescent="0.2">
      <c r="K85" s="152" t="s">
        <v>4506</v>
      </c>
      <c r="L85" s="152" t="s">
        <v>3490</v>
      </c>
      <c r="M85" t="e">
        <f>NeoGuiLab!B1:T4</f>
        <v>#VALUE!</v>
      </c>
    </row>
    <row r="86" spans="11:13" x14ac:dyDescent="0.2">
      <c r="K86" s="152" t="s">
        <v>4506</v>
      </c>
      <c r="L86" s="152" t="s">
        <v>3491</v>
      </c>
      <c r="M86">
        <f>NeoGuiLab!B6:T6</f>
        <v>0</v>
      </c>
    </row>
    <row r="87" spans="11:13" x14ac:dyDescent="0.2">
      <c r="K87" s="152" t="s">
        <v>4506</v>
      </c>
      <c r="L87" s="152" t="s">
        <v>3494</v>
      </c>
    </row>
    <row r="88" spans="11:13" x14ac:dyDescent="0.2">
      <c r="K88" s="152" t="s">
        <v>4506</v>
      </c>
      <c r="L88" s="152" t="s">
        <v>3497</v>
      </c>
      <c r="M88" t="e">
        <f>NeoGuiLab!B9:M40,NeoGuiLab!O9:T40</f>
        <v>#VALUE!</v>
      </c>
    </row>
    <row r="89" spans="11:13" x14ac:dyDescent="0.2">
      <c r="K89" s="152" t="s">
        <v>4506</v>
      </c>
      <c r="L89" s="152" t="s">
        <v>3495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2" activePane="bottomLeft" state="frozen"/>
      <selection pane="bottomLeft" activeCell="C1863" sqref="C186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886</v>
      </c>
      <c r="B1" t="s">
        <v>884</v>
      </c>
      <c r="C1" t="s">
        <v>885</v>
      </c>
      <c r="D1" t="s">
        <v>1731</v>
      </c>
      <c r="E1" t="s">
        <v>882</v>
      </c>
      <c r="F1" t="s">
        <v>1709</v>
      </c>
      <c r="G1" t="s">
        <v>1728</v>
      </c>
      <c r="H1" t="s">
        <v>1729</v>
      </c>
      <c r="I1" t="s">
        <v>1730</v>
      </c>
    </row>
    <row r="2" spans="1:9" x14ac:dyDescent="0.2">
      <c r="A2" t="s">
        <v>2816</v>
      </c>
      <c r="B2" t="s">
        <v>887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1225</v>
      </c>
      <c r="B3" t="s">
        <v>888</v>
      </c>
      <c r="D3" t="b">
        <f>IFERROR(VLOOKUP(B3,PatData!$A$2:$A$2000,1,),"")&lt;&gt;""</f>
        <v>1</v>
      </c>
      <c r="E3" t="s">
        <v>2754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2817</v>
      </c>
      <c r="B4" t="s">
        <v>889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2818</v>
      </c>
      <c r="B5" t="s">
        <v>890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2819</v>
      </c>
      <c r="B6" t="s">
        <v>891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7324</v>
      </c>
      <c r="B7" t="s">
        <v>1529</v>
      </c>
      <c r="D7" t="b">
        <f>IFERROR(VLOOKUP(B7,PatData!$A$2:$A$2000,1,),"")&lt;&gt;""</f>
        <v>0</v>
      </c>
      <c r="E7" t="s">
        <v>886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930</v>
      </c>
      <c r="B8" t="s">
        <v>892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7325</v>
      </c>
      <c r="B9" t="s">
        <v>893</v>
      </c>
      <c r="D9" t="b">
        <f>IFERROR(VLOOKUP(B9,PatData!$A$2:$A$2000,1,),"")&lt;&gt;""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5083</v>
      </c>
      <c r="B10" t="s">
        <v>5101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5084</v>
      </c>
      <c r="B11" t="s">
        <v>5102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5085</v>
      </c>
      <c r="B12" t="s">
        <v>5103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5086</v>
      </c>
      <c r="B13" t="s">
        <v>5104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5087</v>
      </c>
      <c r="B14" t="s">
        <v>5105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5088</v>
      </c>
      <c r="B15" t="s">
        <v>5106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5089</v>
      </c>
      <c r="B16" t="s">
        <v>5107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5090</v>
      </c>
      <c r="B17" t="s">
        <v>5108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5091</v>
      </c>
      <c r="B18" t="s">
        <v>5109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5092</v>
      </c>
      <c r="B19" t="s">
        <v>5110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5093</v>
      </c>
      <c r="B20" t="s">
        <v>5111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5094</v>
      </c>
      <c r="B21" t="s">
        <v>5112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5095</v>
      </c>
      <c r="B22" t="s">
        <v>5113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5096</v>
      </c>
      <c r="B23" t="s">
        <v>5114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3401</v>
      </c>
      <c r="B24" t="s">
        <v>1734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3402</v>
      </c>
      <c r="B25" t="s">
        <v>1735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3403</v>
      </c>
      <c r="B26" t="s">
        <v>1736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3404</v>
      </c>
      <c r="B27" t="s">
        <v>1737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3405</v>
      </c>
      <c r="B28" t="s">
        <v>1738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3406</v>
      </c>
      <c r="B29" t="s">
        <v>1739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3407</v>
      </c>
      <c r="B30" t="s">
        <v>1740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3408</v>
      </c>
      <c r="B31" t="s">
        <v>1741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3409</v>
      </c>
      <c r="B32" t="s">
        <v>1742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3410</v>
      </c>
      <c r="B33" t="s">
        <v>1743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3411</v>
      </c>
      <c r="B34" t="s">
        <v>1744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3412</v>
      </c>
      <c r="B35" t="s">
        <v>1745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3413</v>
      </c>
      <c r="B36" t="s">
        <v>1746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3414</v>
      </c>
      <c r="B37" t="s">
        <v>1747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3415</v>
      </c>
      <c r="B38" t="s">
        <v>1748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3416</v>
      </c>
      <c r="B39" t="s">
        <v>1749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3417</v>
      </c>
      <c r="B40" t="s">
        <v>1750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3418</v>
      </c>
      <c r="B41" t="s">
        <v>1751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3419</v>
      </c>
      <c r="B42" t="s">
        <v>1752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3420</v>
      </c>
      <c r="B43" t="s">
        <v>1753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3421</v>
      </c>
      <c r="B44" t="s">
        <v>1754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3422</v>
      </c>
      <c r="B45" t="s">
        <v>1755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3423</v>
      </c>
      <c r="B46" t="s">
        <v>1756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3424</v>
      </c>
      <c r="B47" t="s">
        <v>1757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3425</v>
      </c>
      <c r="B48" t="s">
        <v>1758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3426</v>
      </c>
      <c r="B49" t="s">
        <v>1759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3427</v>
      </c>
      <c r="B50" t="s">
        <v>1760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3428</v>
      </c>
      <c r="B51" t="s">
        <v>1761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3429</v>
      </c>
      <c r="B52" t="s">
        <v>1762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3430</v>
      </c>
      <c r="B53" t="s">
        <v>1763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5323</v>
      </c>
      <c r="B54" t="s">
        <v>5324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5325</v>
      </c>
      <c r="B55" t="s">
        <v>5326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5327</v>
      </c>
      <c r="B56" t="s">
        <v>5328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5329</v>
      </c>
      <c r="B57" t="s">
        <v>5330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5331</v>
      </c>
      <c r="B58" t="s">
        <v>5332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5333</v>
      </c>
      <c r="B59" t="s">
        <v>5334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5335</v>
      </c>
      <c r="B60" t="s">
        <v>5336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5337</v>
      </c>
      <c r="B61" t="s">
        <v>5338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5339</v>
      </c>
      <c r="B62" t="s">
        <v>5340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5341</v>
      </c>
      <c r="B63" t="s">
        <v>5342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5343</v>
      </c>
      <c r="B64" t="s">
        <v>5344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5345</v>
      </c>
      <c r="B65" t="s">
        <v>5346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5347</v>
      </c>
      <c r="B66" t="s">
        <v>5348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5349</v>
      </c>
      <c r="B67" t="s">
        <v>5350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5351</v>
      </c>
      <c r="B68" t="s">
        <v>5352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5353</v>
      </c>
      <c r="B69" t="s">
        <v>5354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5355</v>
      </c>
      <c r="B70" t="s">
        <v>5356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5357</v>
      </c>
      <c r="B71" t="s">
        <v>5358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5359</v>
      </c>
      <c r="B72" t="s">
        <v>5360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5361</v>
      </c>
      <c r="B73" t="s">
        <v>5362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5363</v>
      </c>
      <c r="B74" t="s">
        <v>5364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5365</v>
      </c>
      <c r="B75" t="s">
        <v>5366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5367</v>
      </c>
      <c r="B76" t="s">
        <v>5368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5369</v>
      </c>
      <c r="B77" t="s">
        <v>5370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5371</v>
      </c>
      <c r="B78" t="s">
        <v>5372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5373</v>
      </c>
      <c r="B79" t="s">
        <v>5374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5375</v>
      </c>
      <c r="B80" t="s">
        <v>5376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5377</v>
      </c>
      <c r="B81" t="s">
        <v>5378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5379</v>
      </c>
      <c r="B82" t="s">
        <v>5380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5381</v>
      </c>
      <c r="B83" t="s">
        <v>5382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2820</v>
      </c>
      <c r="B84" t="s">
        <v>1764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2821</v>
      </c>
      <c r="B85" t="s">
        <v>1765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2822</v>
      </c>
      <c r="B86" t="s">
        <v>1766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2823</v>
      </c>
      <c r="B87" t="s">
        <v>1767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2824</v>
      </c>
      <c r="B88" t="s">
        <v>1768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2825</v>
      </c>
      <c r="B89" t="s">
        <v>1769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2826</v>
      </c>
      <c r="B90" t="s">
        <v>1770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2827</v>
      </c>
      <c r="B91" t="s">
        <v>1771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2828</v>
      </c>
      <c r="B92" t="s">
        <v>1772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2829</v>
      </c>
      <c r="B93" t="s">
        <v>1773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2830</v>
      </c>
      <c r="B94" t="s">
        <v>1774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2831</v>
      </c>
      <c r="B95" t="s">
        <v>1775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2832</v>
      </c>
      <c r="B96" t="s">
        <v>1776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2833</v>
      </c>
      <c r="B97" t="s">
        <v>1777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2834</v>
      </c>
      <c r="B98" t="s">
        <v>1778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2835</v>
      </c>
      <c r="B99" t="s">
        <v>1779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2836</v>
      </c>
      <c r="B100" t="s">
        <v>1780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2837</v>
      </c>
      <c r="B101" t="s">
        <v>1781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2838</v>
      </c>
      <c r="B102" t="s">
        <v>1782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2839</v>
      </c>
      <c r="B103" t="s">
        <v>1783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2840</v>
      </c>
      <c r="B104" t="s">
        <v>1784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2841</v>
      </c>
      <c r="B105" t="s">
        <v>1785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2842</v>
      </c>
      <c r="B106" t="s">
        <v>1786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2843</v>
      </c>
      <c r="B107" t="s">
        <v>1787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2844</v>
      </c>
      <c r="B108" t="s">
        <v>1788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2845</v>
      </c>
      <c r="B109" t="s">
        <v>1789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2846</v>
      </c>
      <c r="B110" t="s">
        <v>1790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2847</v>
      </c>
      <c r="B111" t="s">
        <v>1791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2848</v>
      </c>
      <c r="B112" t="s">
        <v>1792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2849</v>
      </c>
      <c r="B113" t="s">
        <v>1793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2850</v>
      </c>
      <c r="B114" t="s">
        <v>1794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2851</v>
      </c>
      <c r="B115" t="s">
        <v>1795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2852</v>
      </c>
      <c r="B116" t="s">
        <v>1796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2853</v>
      </c>
      <c r="B117" t="s">
        <v>1797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2854</v>
      </c>
      <c r="B118" t="s">
        <v>1798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2855</v>
      </c>
      <c r="B119" t="s">
        <v>1799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2856</v>
      </c>
      <c r="B120" t="s">
        <v>1800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2857</v>
      </c>
      <c r="B121" t="s">
        <v>1801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2858</v>
      </c>
      <c r="B122" t="s">
        <v>1802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2859</v>
      </c>
      <c r="B123" t="s">
        <v>1803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2860</v>
      </c>
      <c r="B124" t="s">
        <v>1804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2861</v>
      </c>
      <c r="B125" t="s">
        <v>1805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2862</v>
      </c>
      <c r="B126" t="s">
        <v>1806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2863</v>
      </c>
      <c r="B127" t="s">
        <v>1807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2864</v>
      </c>
      <c r="B128" t="s">
        <v>1808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2865</v>
      </c>
      <c r="B129" t="s">
        <v>1809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2866</v>
      </c>
      <c r="B130" t="s">
        <v>1810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2867</v>
      </c>
      <c r="B131" t="s">
        <v>1811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2868</v>
      </c>
      <c r="B132" t="s">
        <v>1812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2869</v>
      </c>
      <c r="B133" t="s">
        <v>1813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2870</v>
      </c>
      <c r="B134" t="s">
        <v>1814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2871</v>
      </c>
      <c r="B135" t="s">
        <v>1815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2872</v>
      </c>
      <c r="B136" t="s">
        <v>1816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2873</v>
      </c>
      <c r="B137" t="s">
        <v>1817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2874</v>
      </c>
      <c r="B138" t="s">
        <v>1818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2875</v>
      </c>
      <c r="B139" t="s">
        <v>1819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2876</v>
      </c>
      <c r="B140" t="s">
        <v>1820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2877</v>
      </c>
      <c r="B141" t="s">
        <v>1821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2878</v>
      </c>
      <c r="B142" t="s">
        <v>1822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2879</v>
      </c>
      <c r="B143" t="s">
        <v>1823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5383</v>
      </c>
      <c r="B144" t="s">
        <v>1824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5384</v>
      </c>
      <c r="B145" t="s">
        <v>1825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5385</v>
      </c>
      <c r="B146" t="s">
        <v>1826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5386</v>
      </c>
      <c r="B147" t="s">
        <v>1827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5387</v>
      </c>
      <c r="B148" t="s">
        <v>1828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5388</v>
      </c>
      <c r="B149" t="s">
        <v>1829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5389</v>
      </c>
      <c r="B150" t="s">
        <v>1830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5390</v>
      </c>
      <c r="B151" t="s">
        <v>1831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5391</v>
      </c>
      <c r="B152" t="s">
        <v>1832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5392</v>
      </c>
      <c r="B153" t="s">
        <v>1833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5393</v>
      </c>
      <c r="B154" t="s">
        <v>1834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5394</v>
      </c>
      <c r="B155" t="s">
        <v>1835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5395</v>
      </c>
      <c r="B156" t="s">
        <v>1836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5396</v>
      </c>
      <c r="B157" t="s">
        <v>1837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5397</v>
      </c>
      <c r="B158" t="s">
        <v>1838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5398</v>
      </c>
      <c r="B159" t="s">
        <v>1839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5399</v>
      </c>
      <c r="B160" t="s">
        <v>1840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5400</v>
      </c>
      <c r="B161" t="s">
        <v>1841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5401</v>
      </c>
      <c r="B162" t="s">
        <v>1842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5402</v>
      </c>
      <c r="B163" t="s">
        <v>1843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5403</v>
      </c>
      <c r="B164" t="s">
        <v>1844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5404</v>
      </c>
      <c r="B165" t="s">
        <v>1845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5405</v>
      </c>
      <c r="B166" t="s">
        <v>1846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5406</v>
      </c>
      <c r="B167" t="s">
        <v>1847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5407</v>
      </c>
      <c r="B168" t="s">
        <v>1848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5408</v>
      </c>
      <c r="B169" t="s">
        <v>1849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5409</v>
      </c>
      <c r="B170" t="s">
        <v>1850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5410</v>
      </c>
      <c r="B171" t="s">
        <v>1851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5411</v>
      </c>
      <c r="B172" t="s">
        <v>1852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5412</v>
      </c>
      <c r="B173" t="s">
        <v>1853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3090</v>
      </c>
      <c r="B174" t="s">
        <v>5701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3091</v>
      </c>
      <c r="B175" t="s">
        <v>5703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3092</v>
      </c>
      <c r="B176" t="s">
        <v>5705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3093</v>
      </c>
      <c r="B177" t="s">
        <v>5707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3094</v>
      </c>
      <c r="B178" t="s">
        <v>5709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3095</v>
      </c>
      <c r="B179" t="s">
        <v>5711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3096</v>
      </c>
      <c r="B180" t="s">
        <v>5713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3097</v>
      </c>
      <c r="B181" t="s">
        <v>5715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3098</v>
      </c>
      <c r="B182" t="s">
        <v>5717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3099</v>
      </c>
      <c r="B183" t="s">
        <v>5719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3100</v>
      </c>
      <c r="B184" t="s">
        <v>5721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3101</v>
      </c>
      <c r="B185" t="s">
        <v>5723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3102</v>
      </c>
      <c r="B186" t="s">
        <v>5725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3103</v>
      </c>
      <c r="B187" t="s">
        <v>5727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3104</v>
      </c>
      <c r="B188" t="s">
        <v>5729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3105</v>
      </c>
      <c r="B189" t="s">
        <v>5731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3106</v>
      </c>
      <c r="B190" t="s">
        <v>5733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3107</v>
      </c>
      <c r="B191" t="s">
        <v>5735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3108</v>
      </c>
      <c r="B192" t="s">
        <v>5737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3109</v>
      </c>
      <c r="B193" t="s">
        <v>5739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3110</v>
      </c>
      <c r="B194" t="s">
        <v>5741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3111</v>
      </c>
      <c r="B195" t="s">
        <v>5743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3112</v>
      </c>
      <c r="B196" t="s">
        <v>5745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3113</v>
      </c>
      <c r="B197" t="s">
        <v>5747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3114</v>
      </c>
      <c r="B198" t="s">
        <v>5749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3115</v>
      </c>
      <c r="B199" t="s">
        <v>5751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3116</v>
      </c>
      <c r="B200" t="s">
        <v>5753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3117</v>
      </c>
      <c r="B201" t="s">
        <v>5755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3118</v>
      </c>
      <c r="B202" t="s">
        <v>5757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3119</v>
      </c>
      <c r="B203" t="s">
        <v>5759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5700</v>
      </c>
      <c r="B204" t="s">
        <v>5970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5702</v>
      </c>
      <c r="B205" t="s">
        <v>5971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5704</v>
      </c>
      <c r="B206" t="s">
        <v>5972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5706</v>
      </c>
      <c r="B207" t="s">
        <v>5973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5708</v>
      </c>
      <c r="B208" t="s">
        <v>5974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5710</v>
      </c>
      <c r="B209" t="s">
        <v>5975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5712</v>
      </c>
      <c r="B210" t="s">
        <v>5976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5714</v>
      </c>
      <c r="B211" t="s">
        <v>5977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5716</v>
      </c>
      <c r="B212" t="s">
        <v>5978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5718</v>
      </c>
      <c r="B213" t="s">
        <v>5979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5720</v>
      </c>
      <c r="B214" t="s">
        <v>5980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5722</v>
      </c>
      <c r="B215" t="s">
        <v>5981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5724</v>
      </c>
      <c r="B216" t="s">
        <v>5982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5726</v>
      </c>
      <c r="B217" t="s">
        <v>5983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5728</v>
      </c>
      <c r="B218" t="s">
        <v>5984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5730</v>
      </c>
      <c r="B219" t="s">
        <v>5985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5732</v>
      </c>
      <c r="B220" t="s">
        <v>5986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5734</v>
      </c>
      <c r="B221" t="s">
        <v>5987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5736</v>
      </c>
      <c r="B222" t="s">
        <v>5988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5738</v>
      </c>
      <c r="B223" t="s">
        <v>5989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5740</v>
      </c>
      <c r="B224" t="s">
        <v>5990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5742</v>
      </c>
      <c r="B225" t="s">
        <v>5991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5744</v>
      </c>
      <c r="B226" t="s">
        <v>5992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5746</v>
      </c>
      <c r="B227" t="s">
        <v>5993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5748</v>
      </c>
      <c r="B228" t="s">
        <v>5994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5750</v>
      </c>
      <c r="B229" t="s">
        <v>5995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5752</v>
      </c>
      <c r="B230" t="s">
        <v>5996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5754</v>
      </c>
      <c r="B231" t="s">
        <v>5997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5756</v>
      </c>
      <c r="B232" t="s">
        <v>5998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5758</v>
      </c>
      <c r="B233" t="s">
        <v>5999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2910</v>
      </c>
      <c r="B234" t="s">
        <v>1854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2911</v>
      </c>
      <c r="B235" t="s">
        <v>1855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2912</v>
      </c>
      <c r="B236" t="s">
        <v>1856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2913</v>
      </c>
      <c r="B237" t="s">
        <v>1857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2914</v>
      </c>
      <c r="B238" t="s">
        <v>1858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2915</v>
      </c>
      <c r="B239" t="s">
        <v>1859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2916</v>
      </c>
      <c r="B240" t="s">
        <v>1860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2917</v>
      </c>
      <c r="B241" t="s">
        <v>1861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2918</v>
      </c>
      <c r="B242" t="s">
        <v>1862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2919</v>
      </c>
      <c r="B243" t="s">
        <v>1863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2920</v>
      </c>
      <c r="B244" t="s">
        <v>1864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2921</v>
      </c>
      <c r="B245" t="s">
        <v>1865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2922</v>
      </c>
      <c r="B246" t="s">
        <v>1866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2923</v>
      </c>
      <c r="B247" t="s">
        <v>1867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2924</v>
      </c>
      <c r="B248" t="s">
        <v>1868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2925</v>
      </c>
      <c r="B249" t="s">
        <v>1869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2926</v>
      </c>
      <c r="B250" t="s">
        <v>1870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2927</v>
      </c>
      <c r="B251" t="s">
        <v>1871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2928</v>
      </c>
      <c r="B252" t="s">
        <v>1872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2929</v>
      </c>
      <c r="B253" t="s">
        <v>1873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2930</v>
      </c>
      <c r="B254" t="s">
        <v>1874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2931</v>
      </c>
      <c r="B255" t="s">
        <v>1875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2932</v>
      </c>
      <c r="B256" t="s">
        <v>1876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2933</v>
      </c>
      <c r="B257" t="s">
        <v>1877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2934</v>
      </c>
      <c r="B258" t="s">
        <v>1878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2935</v>
      </c>
      <c r="B259" t="s">
        <v>1879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2936</v>
      </c>
      <c r="B260" t="s">
        <v>1880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2937</v>
      </c>
      <c r="B261" t="s">
        <v>1881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2938</v>
      </c>
      <c r="B262" t="s">
        <v>1882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2939</v>
      </c>
      <c r="B263" t="s">
        <v>1883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4574</v>
      </c>
      <c r="B264" t="s">
        <v>1884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4575</v>
      </c>
      <c r="B265" t="s">
        <v>1885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4576</v>
      </c>
      <c r="B266" t="s">
        <v>1886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4577</v>
      </c>
      <c r="B267" t="s">
        <v>1887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4578</v>
      </c>
      <c r="B268" t="s">
        <v>1888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4579</v>
      </c>
      <c r="B269" t="s">
        <v>1889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4580</v>
      </c>
      <c r="B270" t="s">
        <v>1890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4581</v>
      </c>
      <c r="B271" t="s">
        <v>1891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4582</v>
      </c>
      <c r="B272" t="s">
        <v>1892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4583</v>
      </c>
      <c r="B273" t="s">
        <v>1893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4584</v>
      </c>
      <c r="B274" t="s">
        <v>1894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4585</v>
      </c>
      <c r="B275" t="s">
        <v>1895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4586</v>
      </c>
      <c r="B276" t="s">
        <v>1896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4587</v>
      </c>
      <c r="B277" t="s">
        <v>1897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4588</v>
      </c>
      <c r="B278" t="s">
        <v>1898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4589</v>
      </c>
      <c r="B279" t="s">
        <v>1899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4590</v>
      </c>
      <c r="B280" t="s">
        <v>1900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4591</v>
      </c>
      <c r="B281" t="s">
        <v>1901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4592</v>
      </c>
      <c r="B282" t="s">
        <v>1902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4593</v>
      </c>
      <c r="B283" t="s">
        <v>1903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4594</v>
      </c>
      <c r="B284" t="s">
        <v>1904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4595</v>
      </c>
      <c r="B285" t="s">
        <v>1905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4596</v>
      </c>
      <c r="B286" t="s">
        <v>1906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4597</v>
      </c>
      <c r="B287" t="s">
        <v>1907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4598</v>
      </c>
      <c r="B288" t="s">
        <v>1908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4599</v>
      </c>
      <c r="B289" t="s">
        <v>1909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4600</v>
      </c>
      <c r="B290" t="s">
        <v>1910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4601</v>
      </c>
      <c r="B291" t="s">
        <v>1911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4602</v>
      </c>
      <c r="B292" t="s">
        <v>1912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4603</v>
      </c>
      <c r="B293" t="s">
        <v>1913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7206</v>
      </c>
      <c r="B294" t="s">
        <v>7207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7208</v>
      </c>
      <c r="B295" t="s">
        <v>7209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7210</v>
      </c>
      <c r="B296" t="s">
        <v>7211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7212</v>
      </c>
      <c r="B297" t="s">
        <v>7213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7214</v>
      </c>
      <c r="B298" t="s">
        <v>7215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7216</v>
      </c>
      <c r="B299" t="s">
        <v>7217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7218</v>
      </c>
      <c r="B300" t="s">
        <v>7219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7220</v>
      </c>
      <c r="B301" t="s">
        <v>7221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7222</v>
      </c>
      <c r="B302" t="s">
        <v>7223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7224</v>
      </c>
      <c r="B303" t="s">
        <v>7225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7226</v>
      </c>
      <c r="B304" t="s">
        <v>7227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7228</v>
      </c>
      <c r="B305" t="s">
        <v>7229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7230</v>
      </c>
      <c r="B306" t="s">
        <v>7231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7232</v>
      </c>
      <c r="B307" t="s">
        <v>7233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7234</v>
      </c>
      <c r="B308" t="s">
        <v>7235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7236</v>
      </c>
      <c r="B309" t="s">
        <v>7237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7238</v>
      </c>
      <c r="B310" t="s">
        <v>7239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7240</v>
      </c>
      <c r="B311" t="s">
        <v>7241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7242</v>
      </c>
      <c r="B312" t="s">
        <v>7243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7244</v>
      </c>
      <c r="B313" t="s">
        <v>7245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7246</v>
      </c>
      <c r="B314" t="s">
        <v>7247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7248</v>
      </c>
      <c r="B315" t="s">
        <v>7249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7250</v>
      </c>
      <c r="B316" t="s">
        <v>7251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7252</v>
      </c>
      <c r="B317" t="s">
        <v>7253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7254</v>
      </c>
      <c r="B318" t="s">
        <v>7255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7256</v>
      </c>
      <c r="B319" t="s">
        <v>7257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7258</v>
      </c>
      <c r="B320" t="s">
        <v>7259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7260</v>
      </c>
      <c r="B321" t="s">
        <v>7261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7262</v>
      </c>
      <c r="B322" t="s">
        <v>7263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7264</v>
      </c>
      <c r="B323" t="s">
        <v>7265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2940</v>
      </c>
      <c r="B324" t="s">
        <v>1914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2941</v>
      </c>
      <c r="B325" t="s">
        <v>1915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2942</v>
      </c>
      <c r="B326" t="s">
        <v>1916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2943</v>
      </c>
      <c r="B327" t="s">
        <v>1917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2944</v>
      </c>
      <c r="B328" t="s">
        <v>1918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2945</v>
      </c>
      <c r="B329" t="s">
        <v>1919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2946</v>
      </c>
      <c r="B330" t="s">
        <v>1920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2947</v>
      </c>
      <c r="B331" t="s">
        <v>1921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2948</v>
      </c>
      <c r="B332" t="s">
        <v>1922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2949</v>
      </c>
      <c r="B333" t="s">
        <v>1923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2950</v>
      </c>
      <c r="B334" t="s">
        <v>1924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2951</v>
      </c>
      <c r="B335" t="s">
        <v>1925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2952</v>
      </c>
      <c r="B336" t="s">
        <v>1926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2953</v>
      </c>
      <c r="B337" t="s">
        <v>1927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2954</v>
      </c>
      <c r="B338" t="s">
        <v>1928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2955</v>
      </c>
      <c r="B339" t="s">
        <v>1929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2956</v>
      </c>
      <c r="B340" t="s">
        <v>1930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2957</v>
      </c>
      <c r="B341" t="s">
        <v>1931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2958</v>
      </c>
      <c r="B342" t="s">
        <v>1932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2959</v>
      </c>
      <c r="B343" t="s">
        <v>1933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2960</v>
      </c>
      <c r="B344" t="s">
        <v>1934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2961</v>
      </c>
      <c r="B345" t="s">
        <v>1935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2962</v>
      </c>
      <c r="B346" t="s">
        <v>1936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2963</v>
      </c>
      <c r="B347" t="s">
        <v>1937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2964</v>
      </c>
      <c r="B348" t="s">
        <v>1938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2965</v>
      </c>
      <c r="B349" t="s">
        <v>1939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2966</v>
      </c>
      <c r="B350" t="s">
        <v>1940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2967</v>
      </c>
      <c r="B351" t="s">
        <v>1941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2968</v>
      </c>
      <c r="B352" t="s">
        <v>1942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2969</v>
      </c>
      <c r="B353" t="s">
        <v>1943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4604</v>
      </c>
      <c r="B354" t="s">
        <v>1944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4605</v>
      </c>
      <c r="B355" t="s">
        <v>1945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4606</v>
      </c>
      <c r="B356" t="s">
        <v>1946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4607</v>
      </c>
      <c r="B357" t="s">
        <v>1947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4608</v>
      </c>
      <c r="B358" t="s">
        <v>1948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4609</v>
      </c>
      <c r="B359" t="s">
        <v>1949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4610</v>
      </c>
      <c r="B360" t="s">
        <v>1950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4611</v>
      </c>
      <c r="B361" t="s">
        <v>1951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4612</v>
      </c>
      <c r="B362" t="s">
        <v>1952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4613</v>
      </c>
      <c r="B363" t="s">
        <v>1953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4614</v>
      </c>
      <c r="B364" t="s">
        <v>1954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4615</v>
      </c>
      <c r="B365" t="s">
        <v>1955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4616</v>
      </c>
      <c r="B366" t="s">
        <v>1956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4617</v>
      </c>
      <c r="B367" t="s">
        <v>1957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4618</v>
      </c>
      <c r="B368" t="s">
        <v>1958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4619</v>
      </c>
      <c r="B369" t="s">
        <v>1959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4620</v>
      </c>
      <c r="B370" t="s">
        <v>1960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4621</v>
      </c>
      <c r="B371" t="s">
        <v>1961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4622</v>
      </c>
      <c r="B372" t="s">
        <v>1962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4623</v>
      </c>
      <c r="B373" t="s">
        <v>1963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4624</v>
      </c>
      <c r="B374" t="s">
        <v>1964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4625</v>
      </c>
      <c r="B375" t="s">
        <v>1965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4626</v>
      </c>
      <c r="B376" t="s">
        <v>1966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4627</v>
      </c>
      <c r="B377" t="s">
        <v>1967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4628</v>
      </c>
      <c r="B378" t="s">
        <v>1968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4629</v>
      </c>
      <c r="B379" t="s">
        <v>1969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4630</v>
      </c>
      <c r="B380" t="s">
        <v>1970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4631</v>
      </c>
      <c r="B381" t="s">
        <v>1971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4632</v>
      </c>
      <c r="B382" t="s">
        <v>1972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4633</v>
      </c>
      <c r="B383" t="s">
        <v>1973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5413</v>
      </c>
      <c r="B384" t="s">
        <v>5414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5415</v>
      </c>
      <c r="B385" t="s">
        <v>5416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5417</v>
      </c>
      <c r="B386" t="s">
        <v>5418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5419</v>
      </c>
      <c r="B387" t="s">
        <v>5420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5421</v>
      </c>
      <c r="B388" t="s">
        <v>5422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5423</v>
      </c>
      <c r="B389" t="s">
        <v>5424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5425</v>
      </c>
      <c r="B390" t="s">
        <v>5426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5427</v>
      </c>
      <c r="B391" t="s">
        <v>5428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5429</v>
      </c>
      <c r="B392" t="s">
        <v>5430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5431</v>
      </c>
      <c r="B393" t="s">
        <v>5432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5433</v>
      </c>
      <c r="B394" t="s">
        <v>5434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5435</v>
      </c>
      <c r="B395" t="s">
        <v>5436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5437</v>
      </c>
      <c r="B396" t="s">
        <v>5438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5439</v>
      </c>
      <c r="B397" t="s">
        <v>5440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5441</v>
      </c>
      <c r="B398" t="s">
        <v>5442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5443</v>
      </c>
      <c r="B399" t="s">
        <v>5444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5445</v>
      </c>
      <c r="B400" t="s">
        <v>5446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5447</v>
      </c>
      <c r="B401" t="s">
        <v>5448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5449</v>
      </c>
      <c r="B402" t="s">
        <v>5450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5451</v>
      </c>
      <c r="B403" t="s">
        <v>5452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5453</v>
      </c>
      <c r="B404" t="s">
        <v>5454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5455</v>
      </c>
      <c r="B405" t="s">
        <v>5456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5457</v>
      </c>
      <c r="B406" t="s">
        <v>5458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5459</v>
      </c>
      <c r="B407" t="s">
        <v>5460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5461</v>
      </c>
      <c r="B408" t="s">
        <v>5462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5463</v>
      </c>
      <c r="B409" t="s">
        <v>5464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5465</v>
      </c>
      <c r="B410" t="s">
        <v>5466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5467</v>
      </c>
      <c r="B411" t="s">
        <v>5468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5469</v>
      </c>
      <c r="B412" t="s">
        <v>5470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5471</v>
      </c>
      <c r="B413" t="s">
        <v>5472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5760</v>
      </c>
      <c r="B414" t="s">
        <v>5761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5762</v>
      </c>
      <c r="B415" t="s">
        <v>5763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5764</v>
      </c>
      <c r="B416" t="s">
        <v>5765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5766</v>
      </c>
      <c r="B417" t="s">
        <v>5767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5768</v>
      </c>
      <c r="B418" t="s">
        <v>5769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5770</v>
      </c>
      <c r="B419" t="s">
        <v>5771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5772</v>
      </c>
      <c r="B420" t="s">
        <v>5773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5774</v>
      </c>
      <c r="B421" t="s">
        <v>5775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5776</v>
      </c>
      <c r="B422" t="s">
        <v>5777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5778</v>
      </c>
      <c r="B423" t="s">
        <v>5779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5780</v>
      </c>
      <c r="B424" t="s">
        <v>5781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5782</v>
      </c>
      <c r="B425" t="s">
        <v>5783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5784</v>
      </c>
      <c r="B426" t="s">
        <v>5785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5786</v>
      </c>
      <c r="B427" t="s">
        <v>5787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5788</v>
      </c>
      <c r="B428" t="s">
        <v>5789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5790</v>
      </c>
      <c r="B429" t="s">
        <v>5791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5792</v>
      </c>
      <c r="B430" t="s">
        <v>5793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5794</v>
      </c>
      <c r="B431" t="s">
        <v>5795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5796</v>
      </c>
      <c r="B432" t="s">
        <v>5797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5798</v>
      </c>
      <c r="B433" t="s">
        <v>5799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5800</v>
      </c>
      <c r="B434" t="s">
        <v>5801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5802</v>
      </c>
      <c r="B435" t="s">
        <v>5803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5804</v>
      </c>
      <c r="B436" t="s">
        <v>5805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5806</v>
      </c>
      <c r="B437" t="s">
        <v>5807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5808</v>
      </c>
      <c r="B438" t="s">
        <v>5809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5810</v>
      </c>
      <c r="B439" t="s">
        <v>5811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5812</v>
      </c>
      <c r="B440" t="s">
        <v>5813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5814</v>
      </c>
      <c r="B441" t="s">
        <v>5815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5816</v>
      </c>
      <c r="B442" t="s">
        <v>5817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5818</v>
      </c>
      <c r="B443" t="s">
        <v>5819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5473</v>
      </c>
      <c r="B444" t="s">
        <v>5474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5475</v>
      </c>
      <c r="B445" t="s">
        <v>5476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5477</v>
      </c>
      <c r="B446" t="s">
        <v>5478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5479</v>
      </c>
      <c r="B447" t="s">
        <v>5480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5481</v>
      </c>
      <c r="B448" t="s">
        <v>5482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5483</v>
      </c>
      <c r="B449" t="s">
        <v>5484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5485</v>
      </c>
      <c r="B450" t="s">
        <v>5486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5487</v>
      </c>
      <c r="B451" t="s">
        <v>5488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5489</v>
      </c>
      <c r="B452" t="s">
        <v>5490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5491</v>
      </c>
      <c r="B453" t="s">
        <v>5492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5493</v>
      </c>
      <c r="B454" t="s">
        <v>5494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5495</v>
      </c>
      <c r="B455" t="s">
        <v>5496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5497</v>
      </c>
      <c r="B456" t="s">
        <v>5498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5499</v>
      </c>
      <c r="B457" t="s">
        <v>5500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5501</v>
      </c>
      <c r="B458" t="s">
        <v>5502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5503</v>
      </c>
      <c r="B459" t="s">
        <v>5504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5505</v>
      </c>
      <c r="B460" t="s">
        <v>5506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5507</v>
      </c>
      <c r="B461" t="s">
        <v>5508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5509</v>
      </c>
      <c r="B462" t="s">
        <v>5510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5511</v>
      </c>
      <c r="B463" t="s">
        <v>5512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5513</v>
      </c>
      <c r="B464" t="s">
        <v>5514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5515</v>
      </c>
      <c r="B465" t="s">
        <v>5516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5517</v>
      </c>
      <c r="B466" t="s">
        <v>5518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5519</v>
      </c>
      <c r="B467" t="s">
        <v>5520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5521</v>
      </c>
      <c r="B468" t="s">
        <v>5522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5523</v>
      </c>
      <c r="B469" t="s">
        <v>5524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5525</v>
      </c>
      <c r="B470" t="s">
        <v>5526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5527</v>
      </c>
      <c r="B471" t="s">
        <v>5528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5529</v>
      </c>
      <c r="B472" t="s">
        <v>5530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5531</v>
      </c>
      <c r="B473" t="s">
        <v>5532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5820</v>
      </c>
      <c r="B474" t="s">
        <v>5821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5822</v>
      </c>
      <c r="B475" t="s">
        <v>5823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5824</v>
      </c>
      <c r="B476" t="s">
        <v>5825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5826</v>
      </c>
      <c r="B477" t="s">
        <v>5827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5828</v>
      </c>
      <c r="B478" t="s">
        <v>5829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5830</v>
      </c>
      <c r="B479" t="s">
        <v>5831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5832</v>
      </c>
      <c r="B480" t="s">
        <v>5833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5834</v>
      </c>
      <c r="B481" t="s">
        <v>5835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5836</v>
      </c>
      <c r="B482" t="s">
        <v>5837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5838</v>
      </c>
      <c r="B483" t="s">
        <v>5839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5840</v>
      </c>
      <c r="B484" t="s">
        <v>5841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5842</v>
      </c>
      <c r="B485" t="s">
        <v>5843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5844</v>
      </c>
      <c r="B486" t="s">
        <v>5845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5846</v>
      </c>
      <c r="B487" t="s">
        <v>5847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5848</v>
      </c>
      <c r="B488" t="s">
        <v>5849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5850</v>
      </c>
      <c r="B489" t="s">
        <v>5851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5852</v>
      </c>
      <c r="B490" t="s">
        <v>5853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5854</v>
      </c>
      <c r="B491" t="s">
        <v>5855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5856</v>
      </c>
      <c r="B492" t="s">
        <v>5857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5858</v>
      </c>
      <c r="B493" t="s">
        <v>5859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5860</v>
      </c>
      <c r="B494" t="s">
        <v>5861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5862</v>
      </c>
      <c r="B495" t="s">
        <v>5863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5864</v>
      </c>
      <c r="B496" t="s">
        <v>5865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5866</v>
      </c>
      <c r="B497" t="s">
        <v>5867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5868</v>
      </c>
      <c r="B498" t="s">
        <v>5869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5870</v>
      </c>
      <c r="B499" t="s">
        <v>5871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5872</v>
      </c>
      <c r="B500" t="s">
        <v>5873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5874</v>
      </c>
      <c r="B501" t="s">
        <v>5875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5876</v>
      </c>
      <c r="B502" t="s">
        <v>5877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5878</v>
      </c>
      <c r="B503" t="s">
        <v>5879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5533</v>
      </c>
      <c r="B504" t="s">
        <v>5534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5535</v>
      </c>
      <c r="B505" t="s">
        <v>5536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5537</v>
      </c>
      <c r="B506" t="s">
        <v>5538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5539</v>
      </c>
      <c r="B507" t="s">
        <v>5540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5541</v>
      </c>
      <c r="B508" t="s">
        <v>5542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5543</v>
      </c>
      <c r="B509" t="s">
        <v>5544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5545</v>
      </c>
      <c r="B510" t="s">
        <v>5546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5547</v>
      </c>
      <c r="B511" t="s">
        <v>5548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5549</v>
      </c>
      <c r="B512" t="s">
        <v>5550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5551</v>
      </c>
      <c r="B513" t="s">
        <v>5552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5553</v>
      </c>
      <c r="B514" t="s">
        <v>5554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5555</v>
      </c>
      <c r="B515" t="s">
        <v>5556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5557</v>
      </c>
      <c r="B516" t="s">
        <v>5558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5559</v>
      </c>
      <c r="B517" t="s">
        <v>5560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5561</v>
      </c>
      <c r="B518" t="s">
        <v>5562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5563</v>
      </c>
      <c r="B519" t="s">
        <v>5564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5565</v>
      </c>
      <c r="B520" t="s">
        <v>5566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5567</v>
      </c>
      <c r="B521" t="s">
        <v>5568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5569</v>
      </c>
      <c r="B522" t="s">
        <v>5570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5571</v>
      </c>
      <c r="B523" t="s">
        <v>5572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5573</v>
      </c>
      <c r="B524" t="s">
        <v>5574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5575</v>
      </c>
      <c r="B525" t="s">
        <v>5576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5577</v>
      </c>
      <c r="B526" t="s">
        <v>5578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5579</v>
      </c>
      <c r="B527" t="s">
        <v>5580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5581</v>
      </c>
      <c r="B528" t="s">
        <v>5582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5583</v>
      </c>
      <c r="B529" t="s">
        <v>5584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5585</v>
      </c>
      <c r="B530" t="s">
        <v>5586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5587</v>
      </c>
      <c r="B531" t="s">
        <v>5588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5589</v>
      </c>
      <c r="B532" t="s">
        <v>5590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5591</v>
      </c>
      <c r="B533" t="s">
        <v>5592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4634</v>
      </c>
      <c r="B534" t="s">
        <v>1974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4635</v>
      </c>
      <c r="B535" t="s">
        <v>1975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4636</v>
      </c>
      <c r="B536" t="s">
        <v>1976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4637</v>
      </c>
      <c r="B537" t="s">
        <v>1977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4638</v>
      </c>
      <c r="B538" t="s">
        <v>1978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4639</v>
      </c>
      <c r="B539" t="s">
        <v>1979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4640</v>
      </c>
      <c r="B540" t="s">
        <v>1980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4641</v>
      </c>
      <c r="B541" t="s">
        <v>1981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4642</v>
      </c>
      <c r="B542" t="s">
        <v>1982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4643</v>
      </c>
      <c r="B543" t="s">
        <v>1983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4644</v>
      </c>
      <c r="B544" t="s">
        <v>1984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4645</v>
      </c>
      <c r="B545" t="s">
        <v>1985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4646</v>
      </c>
      <c r="B546" t="s">
        <v>1986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4647</v>
      </c>
      <c r="B547" t="s">
        <v>1987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4648</v>
      </c>
      <c r="B548" t="s">
        <v>1988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4649</v>
      </c>
      <c r="B549" t="s">
        <v>1989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4650</v>
      </c>
      <c r="B550" t="s">
        <v>1990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4651</v>
      </c>
      <c r="B551" t="s">
        <v>1991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4652</v>
      </c>
      <c r="B552" t="s">
        <v>1992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4653</v>
      </c>
      <c r="B553" t="s">
        <v>1993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4654</v>
      </c>
      <c r="B554" t="s">
        <v>1994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4655</v>
      </c>
      <c r="B555" t="s">
        <v>1995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4656</v>
      </c>
      <c r="B556" t="s">
        <v>1996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4657</v>
      </c>
      <c r="B557" t="s">
        <v>1997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4658</v>
      </c>
      <c r="B558" t="s">
        <v>1998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4659</v>
      </c>
      <c r="B559" t="s">
        <v>1999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4660</v>
      </c>
      <c r="B560" t="s">
        <v>2000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4661</v>
      </c>
      <c r="B561" t="s">
        <v>2001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4662</v>
      </c>
      <c r="B562" t="s">
        <v>2002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4663</v>
      </c>
      <c r="B563" t="s">
        <v>2003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5593</v>
      </c>
      <c r="B564" t="s">
        <v>5594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5595</v>
      </c>
      <c r="B565" t="s">
        <v>5596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5597</v>
      </c>
      <c r="B566" t="s">
        <v>5598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5599</v>
      </c>
      <c r="B567" t="s">
        <v>5600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5601</v>
      </c>
      <c r="B568" t="s">
        <v>5602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5603</v>
      </c>
      <c r="B569" t="s">
        <v>5604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5605</v>
      </c>
      <c r="B570" t="s">
        <v>5606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5607</v>
      </c>
      <c r="B571" t="s">
        <v>5608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5609</v>
      </c>
      <c r="B572" t="s">
        <v>5610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5611</v>
      </c>
      <c r="B573" t="s">
        <v>5612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5613</v>
      </c>
      <c r="B574" t="s">
        <v>5614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5615</v>
      </c>
      <c r="B575" t="s">
        <v>5616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5617</v>
      </c>
      <c r="B576" t="s">
        <v>5618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5619</v>
      </c>
      <c r="B577" t="s">
        <v>5620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5621</v>
      </c>
      <c r="B578" t="s">
        <v>5622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5623</v>
      </c>
      <c r="B579" t="s">
        <v>5624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5625</v>
      </c>
      <c r="B580" t="s">
        <v>5626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5627</v>
      </c>
      <c r="B581" t="s">
        <v>5628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5629</v>
      </c>
      <c r="B582" t="s">
        <v>5630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5631</v>
      </c>
      <c r="B583" t="s">
        <v>5632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5633</v>
      </c>
      <c r="B584" t="s">
        <v>5634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5635</v>
      </c>
      <c r="B585" t="s">
        <v>5636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5637</v>
      </c>
      <c r="B586" t="s">
        <v>5638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5639</v>
      </c>
      <c r="B587" t="s">
        <v>5640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5641</v>
      </c>
      <c r="B588" t="s">
        <v>5642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5643</v>
      </c>
      <c r="B589" t="s">
        <v>5644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5645</v>
      </c>
      <c r="B590" t="s">
        <v>5646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5647</v>
      </c>
      <c r="B591" t="s">
        <v>5648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5649</v>
      </c>
      <c r="B592" t="s">
        <v>5650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5651</v>
      </c>
      <c r="B593" t="s">
        <v>5652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3000</v>
      </c>
      <c r="B594" t="s">
        <v>2004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3001</v>
      </c>
      <c r="B595" t="s">
        <v>2005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3002</v>
      </c>
      <c r="B596" t="s">
        <v>2006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3003</v>
      </c>
      <c r="B597" t="s">
        <v>2007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3004</v>
      </c>
      <c r="B598" t="s">
        <v>2008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3005</v>
      </c>
      <c r="B599" t="s">
        <v>2009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3006</v>
      </c>
      <c r="B600" t="s">
        <v>2010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3007</v>
      </c>
      <c r="B601" t="s">
        <v>2011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3008</v>
      </c>
      <c r="B602" t="s">
        <v>2012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3009</v>
      </c>
      <c r="B603" t="s">
        <v>2013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3010</v>
      </c>
      <c r="B604" t="s">
        <v>2014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3011</v>
      </c>
      <c r="B605" t="s">
        <v>2015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3012</v>
      </c>
      <c r="B606" t="s">
        <v>2016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3013</v>
      </c>
      <c r="B607" t="s">
        <v>2017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3014</v>
      </c>
      <c r="B608" t="s">
        <v>2018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3015</v>
      </c>
      <c r="B609" t="s">
        <v>2019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3016</v>
      </c>
      <c r="B610" t="s">
        <v>2020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3017</v>
      </c>
      <c r="B611" t="s">
        <v>2021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3018</v>
      </c>
      <c r="B612" t="s">
        <v>2022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3019</v>
      </c>
      <c r="B613" t="s">
        <v>2023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3020</v>
      </c>
      <c r="B614" t="s">
        <v>2024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3021</v>
      </c>
      <c r="B615" t="s">
        <v>2025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3022</v>
      </c>
      <c r="B616" t="s">
        <v>2026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3023</v>
      </c>
      <c r="B617" t="s">
        <v>2027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3024</v>
      </c>
      <c r="B618" t="s">
        <v>2028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3025</v>
      </c>
      <c r="B619" t="s">
        <v>2029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3026</v>
      </c>
      <c r="B620" t="s">
        <v>2030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3027</v>
      </c>
      <c r="B621" t="s">
        <v>2031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3028</v>
      </c>
      <c r="B622" t="s">
        <v>2032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3029</v>
      </c>
      <c r="B623" t="s">
        <v>2033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5653</v>
      </c>
      <c r="B624" t="s">
        <v>2034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5654</v>
      </c>
      <c r="B625" t="s">
        <v>2035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5655</v>
      </c>
      <c r="B626" t="s">
        <v>2036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5656</v>
      </c>
      <c r="B627" t="s">
        <v>2037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5657</v>
      </c>
      <c r="B628" t="s">
        <v>2038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5658</v>
      </c>
      <c r="B629" t="s">
        <v>2039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5659</v>
      </c>
      <c r="B630" t="s">
        <v>2040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5660</v>
      </c>
      <c r="B631" t="s">
        <v>2041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5661</v>
      </c>
      <c r="B632" t="s">
        <v>2042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5662</v>
      </c>
      <c r="B633" t="s">
        <v>2043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5663</v>
      </c>
      <c r="B634" t="s">
        <v>2044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5664</v>
      </c>
      <c r="B635" t="s">
        <v>2045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5665</v>
      </c>
      <c r="B636" t="s">
        <v>2046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5666</v>
      </c>
      <c r="B637" t="s">
        <v>2047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5667</v>
      </c>
      <c r="B638" t="s">
        <v>2048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5668</v>
      </c>
      <c r="B639" t="s">
        <v>2049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5669</v>
      </c>
      <c r="B640" t="s">
        <v>2050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5670</v>
      </c>
      <c r="B641" t="s">
        <v>2051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5671</v>
      </c>
      <c r="B642" t="s">
        <v>2052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5672</v>
      </c>
      <c r="B643" t="s">
        <v>2053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5673</v>
      </c>
      <c r="B644" t="s">
        <v>2054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5674</v>
      </c>
      <c r="B645" t="s">
        <v>2055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5675</v>
      </c>
      <c r="B646" t="s">
        <v>2056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5676</v>
      </c>
      <c r="B647" t="s">
        <v>2057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5677</v>
      </c>
      <c r="B648" t="s">
        <v>2058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5678</v>
      </c>
      <c r="B649" t="s">
        <v>2059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5679</v>
      </c>
      <c r="B650" t="s">
        <v>2060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5680</v>
      </c>
      <c r="B651" t="s">
        <v>2061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5681</v>
      </c>
      <c r="B652" t="s">
        <v>2062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5682</v>
      </c>
      <c r="B653" t="s">
        <v>2063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3060</v>
      </c>
      <c r="B654" t="s">
        <v>3341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3061</v>
      </c>
      <c r="B655" t="s">
        <v>3342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3062</v>
      </c>
      <c r="B656" t="s">
        <v>3343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3063</v>
      </c>
      <c r="B657" t="s">
        <v>3344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3064</v>
      </c>
      <c r="B658" t="s">
        <v>3345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3065</v>
      </c>
      <c r="B659" t="s">
        <v>3346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3066</v>
      </c>
      <c r="B660" t="s">
        <v>3347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3067</v>
      </c>
      <c r="B661" t="s">
        <v>3348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3068</v>
      </c>
      <c r="B662" t="s">
        <v>3349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3069</v>
      </c>
      <c r="B663" t="s">
        <v>3350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3070</v>
      </c>
      <c r="B664" t="s">
        <v>3351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3071</v>
      </c>
      <c r="B665" t="s">
        <v>3352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3072</v>
      </c>
      <c r="B666" t="s">
        <v>3353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3073</v>
      </c>
      <c r="B667" t="s">
        <v>3354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3074</v>
      </c>
      <c r="B668" t="s">
        <v>3355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3075</v>
      </c>
      <c r="B669" t="s">
        <v>3356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3076</v>
      </c>
      <c r="B670" t="s">
        <v>3357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3077</v>
      </c>
      <c r="B671" t="s">
        <v>3358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3078</v>
      </c>
      <c r="B672" t="s">
        <v>3359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3079</v>
      </c>
      <c r="B673" t="s">
        <v>3360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3080</v>
      </c>
      <c r="B674" t="s">
        <v>3361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3081</v>
      </c>
      <c r="B675" t="s">
        <v>3362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3082</v>
      </c>
      <c r="B676" t="s">
        <v>3363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3083</v>
      </c>
      <c r="B677" t="s">
        <v>3364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3084</v>
      </c>
      <c r="B678" t="s">
        <v>3365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3085</v>
      </c>
      <c r="B679" t="s">
        <v>3366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3086</v>
      </c>
      <c r="B680" t="s">
        <v>3367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3087</v>
      </c>
      <c r="B681" t="s">
        <v>3368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3088</v>
      </c>
      <c r="B682" t="s">
        <v>3369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3089</v>
      </c>
      <c r="B683" t="s">
        <v>3370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2880</v>
      </c>
      <c r="B684" t="s">
        <v>3371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2881</v>
      </c>
      <c r="B685" t="s">
        <v>3372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2882</v>
      </c>
      <c r="B686" t="s">
        <v>3373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2883</v>
      </c>
      <c r="B687" t="s">
        <v>3374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2884</v>
      </c>
      <c r="B688" t="s">
        <v>3375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2885</v>
      </c>
      <c r="B689" t="s">
        <v>3376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2886</v>
      </c>
      <c r="B690" t="s">
        <v>3377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2887</v>
      </c>
      <c r="B691" t="s">
        <v>3378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2888</v>
      </c>
      <c r="B692" t="s">
        <v>3379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2889</v>
      </c>
      <c r="B693" t="s">
        <v>3380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2890</v>
      </c>
      <c r="B694" t="s">
        <v>3381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2891</v>
      </c>
      <c r="B695" t="s">
        <v>3382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2892</v>
      </c>
      <c r="B696" t="s">
        <v>3383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2893</v>
      </c>
      <c r="B697" t="s">
        <v>3384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2894</v>
      </c>
      <c r="B698" t="s">
        <v>3385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2895</v>
      </c>
      <c r="B699" t="s">
        <v>3386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2896</v>
      </c>
      <c r="B700" t="s">
        <v>3387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2897</v>
      </c>
      <c r="B701" t="s">
        <v>3388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2898</v>
      </c>
      <c r="B702" t="s">
        <v>3389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2899</v>
      </c>
      <c r="B703" t="s">
        <v>3390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2900</v>
      </c>
      <c r="B704" t="s">
        <v>3391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2901</v>
      </c>
      <c r="B705" t="s">
        <v>3392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2902</v>
      </c>
      <c r="B706" t="s">
        <v>3393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2903</v>
      </c>
      <c r="B707" t="s">
        <v>3394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2904</v>
      </c>
      <c r="B708" t="s">
        <v>3395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2905</v>
      </c>
      <c r="B709" t="s">
        <v>3396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2906</v>
      </c>
      <c r="B710" t="s">
        <v>3397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2907</v>
      </c>
      <c r="B711" t="s">
        <v>3398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2908</v>
      </c>
      <c r="B712" t="s">
        <v>3399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2909</v>
      </c>
      <c r="B713" t="s">
        <v>3400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3030</v>
      </c>
      <c r="B714" t="s">
        <v>2064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3031</v>
      </c>
      <c r="B715" t="s">
        <v>2065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3032</v>
      </c>
      <c r="B716" t="s">
        <v>2066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3033</v>
      </c>
      <c r="B717" t="s">
        <v>2067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3034</v>
      </c>
      <c r="B718" t="s">
        <v>2068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3035</v>
      </c>
      <c r="B719" t="s">
        <v>2069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3036</v>
      </c>
      <c r="B720" t="s">
        <v>2070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3037</v>
      </c>
      <c r="B721" t="s">
        <v>2071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3038</v>
      </c>
      <c r="B722" t="s">
        <v>2072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3039</v>
      </c>
      <c r="B723" t="s">
        <v>2073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3040</v>
      </c>
      <c r="B724" t="s">
        <v>2074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3041</v>
      </c>
      <c r="B725" t="s">
        <v>2075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3042</v>
      </c>
      <c r="B726" t="s">
        <v>2076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3043</v>
      </c>
      <c r="B727" t="s">
        <v>2077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3044</v>
      </c>
      <c r="B728" t="s">
        <v>2078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3045</v>
      </c>
      <c r="B729" t="s">
        <v>2079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3046</v>
      </c>
      <c r="B730" t="s">
        <v>2080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3047</v>
      </c>
      <c r="B731" t="s">
        <v>2081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3048</v>
      </c>
      <c r="B732" t="s">
        <v>2082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3049</v>
      </c>
      <c r="B733" t="s">
        <v>2083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3050</v>
      </c>
      <c r="B734" t="s">
        <v>2084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3051</v>
      </c>
      <c r="B735" t="s">
        <v>2085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3052</v>
      </c>
      <c r="B736" t="s">
        <v>2086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3053</v>
      </c>
      <c r="B737" t="s">
        <v>2087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3054</v>
      </c>
      <c r="B738" t="s">
        <v>2088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3055</v>
      </c>
      <c r="B739" t="s">
        <v>2089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3056</v>
      </c>
      <c r="B740" t="s">
        <v>2090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3057</v>
      </c>
      <c r="B741" t="s">
        <v>2091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3058</v>
      </c>
      <c r="B742" t="s">
        <v>2092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3059</v>
      </c>
      <c r="B743" t="s">
        <v>2093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3311</v>
      </c>
      <c r="B744" t="s">
        <v>2094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3312</v>
      </c>
      <c r="B745" t="s">
        <v>2095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3313</v>
      </c>
      <c r="B746" t="s">
        <v>2096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3314</v>
      </c>
      <c r="B747" t="s">
        <v>2097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3315</v>
      </c>
      <c r="B748" t="s">
        <v>2098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3316</v>
      </c>
      <c r="B749" t="s">
        <v>2099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3317</v>
      </c>
      <c r="B750" t="s">
        <v>2100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3318</v>
      </c>
      <c r="B751" t="s">
        <v>2101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3319</v>
      </c>
      <c r="B752" t="s">
        <v>2102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3320</v>
      </c>
      <c r="B753" t="s">
        <v>2103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3321</v>
      </c>
      <c r="B754" t="s">
        <v>2104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3322</v>
      </c>
      <c r="B755" t="s">
        <v>2105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3323</v>
      </c>
      <c r="B756" t="s">
        <v>2106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3324</v>
      </c>
      <c r="B757" t="s">
        <v>2107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3325</v>
      </c>
      <c r="B758" t="s">
        <v>2108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3326</v>
      </c>
      <c r="B759" t="s">
        <v>2109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3327</v>
      </c>
      <c r="B760" t="s">
        <v>2110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3328</v>
      </c>
      <c r="B761" t="s">
        <v>2111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3329</v>
      </c>
      <c r="B762" t="s">
        <v>2112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3330</v>
      </c>
      <c r="B763" t="s">
        <v>2113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3331</v>
      </c>
      <c r="B764" t="s">
        <v>2114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3332</v>
      </c>
      <c r="B765" t="s">
        <v>2115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3333</v>
      </c>
      <c r="B766" t="s">
        <v>2116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3334</v>
      </c>
      <c r="B767" t="s">
        <v>2117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3335</v>
      </c>
      <c r="B768" t="s">
        <v>2118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3336</v>
      </c>
      <c r="B769" t="s">
        <v>2119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3337</v>
      </c>
      <c r="B770" t="s">
        <v>2120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3338</v>
      </c>
      <c r="B771" t="s">
        <v>2121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3339</v>
      </c>
      <c r="B772" t="s">
        <v>2122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3340</v>
      </c>
      <c r="B773" t="s">
        <v>2123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4544</v>
      </c>
      <c r="B774" t="s">
        <v>2124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4545</v>
      </c>
      <c r="B775" t="s">
        <v>2125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4546</v>
      </c>
      <c r="B776" t="s">
        <v>2126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4547</v>
      </c>
      <c r="B777" t="s">
        <v>2127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4548</v>
      </c>
      <c r="B778" t="s">
        <v>2128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4549</v>
      </c>
      <c r="B779" t="s">
        <v>2129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4550</v>
      </c>
      <c r="B780" t="s">
        <v>2130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4551</v>
      </c>
      <c r="B781" t="s">
        <v>2131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4552</v>
      </c>
      <c r="B782" t="s">
        <v>2132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4553</v>
      </c>
      <c r="B783" t="s">
        <v>2133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4554</v>
      </c>
      <c r="B784" t="s">
        <v>2134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4555</v>
      </c>
      <c r="B785" t="s">
        <v>2135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4556</v>
      </c>
      <c r="B786" t="s">
        <v>2136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4557</v>
      </c>
      <c r="B787" t="s">
        <v>2137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4558</v>
      </c>
      <c r="B788" t="s">
        <v>2138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4559</v>
      </c>
      <c r="B789" t="s">
        <v>2139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4560</v>
      </c>
      <c r="B790" t="s">
        <v>2140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4561</v>
      </c>
      <c r="B791" t="s">
        <v>2141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4562</v>
      </c>
      <c r="B792" t="s">
        <v>2142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4563</v>
      </c>
      <c r="B793" t="s">
        <v>2143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4564</v>
      </c>
      <c r="B794" t="s">
        <v>2144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4565</v>
      </c>
      <c r="B795" t="s">
        <v>2145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4566</v>
      </c>
      <c r="B796" t="s">
        <v>2146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4567</v>
      </c>
      <c r="B797" t="s">
        <v>2147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4568</v>
      </c>
      <c r="B798" t="s">
        <v>2148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4569</v>
      </c>
      <c r="B799" t="s">
        <v>2149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4570</v>
      </c>
      <c r="B800" t="s">
        <v>2150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4571</v>
      </c>
      <c r="B801" t="s">
        <v>2151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4572</v>
      </c>
      <c r="B802" t="s">
        <v>2152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4573</v>
      </c>
      <c r="B803" t="s">
        <v>2153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3120</v>
      </c>
      <c r="B804" t="s">
        <v>2154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3121</v>
      </c>
      <c r="B805" t="s">
        <v>2155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3122</v>
      </c>
      <c r="B806" t="s">
        <v>2156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3123</v>
      </c>
      <c r="B807" t="s">
        <v>2157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3124</v>
      </c>
      <c r="B808" t="s">
        <v>2158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3125</v>
      </c>
      <c r="B809" t="s">
        <v>2159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3126</v>
      </c>
      <c r="B810" t="s">
        <v>2160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3127</v>
      </c>
      <c r="B811" t="s">
        <v>2161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3128</v>
      </c>
      <c r="B812" t="s">
        <v>2162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3129</v>
      </c>
      <c r="B813" t="s">
        <v>2163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3130</v>
      </c>
      <c r="B814" t="s">
        <v>2164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3131</v>
      </c>
      <c r="B815" t="s">
        <v>2165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3132</v>
      </c>
      <c r="B816" t="s">
        <v>2166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3133</v>
      </c>
      <c r="B817" t="s">
        <v>2167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3134</v>
      </c>
      <c r="B818" t="s">
        <v>2168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3135</v>
      </c>
      <c r="B819" t="s">
        <v>2169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3136</v>
      </c>
      <c r="B820" t="s">
        <v>2170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3137</v>
      </c>
      <c r="B821" t="s">
        <v>2171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3138</v>
      </c>
      <c r="B822" t="s">
        <v>2172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3139</v>
      </c>
      <c r="B823" t="s">
        <v>2173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3140</v>
      </c>
      <c r="B824" t="s">
        <v>2174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3141</v>
      </c>
      <c r="B825" t="s">
        <v>2175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3142</v>
      </c>
      <c r="B826" t="s">
        <v>2176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3143</v>
      </c>
      <c r="B827" t="s">
        <v>2177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3144</v>
      </c>
      <c r="B828" t="s">
        <v>2178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3145</v>
      </c>
      <c r="B829" t="s">
        <v>2179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3146</v>
      </c>
      <c r="B830" t="s">
        <v>2180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3147</v>
      </c>
      <c r="B831" t="s">
        <v>2181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3148</v>
      </c>
      <c r="B832" t="s">
        <v>2182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3149</v>
      </c>
      <c r="B833" t="s">
        <v>2183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2970</v>
      </c>
      <c r="B834" t="s">
        <v>3433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2971</v>
      </c>
      <c r="B835" t="s">
        <v>3434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2972</v>
      </c>
      <c r="B836" t="s">
        <v>3435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2973</v>
      </c>
      <c r="B837" t="s">
        <v>3436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2974</v>
      </c>
      <c r="B838" t="s">
        <v>3437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2975</v>
      </c>
      <c r="B839" t="s">
        <v>3438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2976</v>
      </c>
      <c r="B840" t="s">
        <v>3439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2977</v>
      </c>
      <c r="B841" t="s">
        <v>3440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2978</v>
      </c>
      <c r="B842" t="s">
        <v>3441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2979</v>
      </c>
      <c r="B843" t="s">
        <v>3442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2980</v>
      </c>
      <c r="B844" t="s">
        <v>3443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2981</v>
      </c>
      <c r="B845" t="s">
        <v>3444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2982</v>
      </c>
      <c r="B846" t="s">
        <v>3445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2983</v>
      </c>
      <c r="B847" t="s">
        <v>3446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2984</v>
      </c>
      <c r="B848" t="s">
        <v>3447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2985</v>
      </c>
      <c r="B849" t="s">
        <v>3448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2986</v>
      </c>
      <c r="B850" t="s">
        <v>3449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2987</v>
      </c>
      <c r="B851" t="s">
        <v>3450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2988</v>
      </c>
      <c r="B852" t="s">
        <v>3451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2989</v>
      </c>
      <c r="B853" t="s">
        <v>3452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2990</v>
      </c>
      <c r="B854" t="s">
        <v>3453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2991</v>
      </c>
      <c r="B855" t="s">
        <v>3454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2992</v>
      </c>
      <c r="B856" t="s">
        <v>3455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2993</v>
      </c>
      <c r="B857" t="s">
        <v>3456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2994</v>
      </c>
      <c r="B858" t="s">
        <v>3457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2995</v>
      </c>
      <c r="B859" t="s">
        <v>3458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2996</v>
      </c>
      <c r="B860" t="s">
        <v>3459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2997</v>
      </c>
      <c r="B861" t="s">
        <v>3460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2998</v>
      </c>
      <c r="B862" t="s">
        <v>3461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2999</v>
      </c>
      <c r="B863" t="s">
        <v>3462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4098</v>
      </c>
      <c r="B864" t="s">
        <v>4099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4100</v>
      </c>
      <c r="B865" t="s">
        <v>4101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4102</v>
      </c>
      <c r="B866" t="s">
        <v>4103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4104</v>
      </c>
      <c r="B867" t="s">
        <v>4105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4106</v>
      </c>
      <c r="B868" t="s">
        <v>4107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4108</v>
      </c>
      <c r="B869" t="s">
        <v>4109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4110</v>
      </c>
      <c r="B870" t="s">
        <v>4111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4112</v>
      </c>
      <c r="B871" t="s">
        <v>4113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4114</v>
      </c>
      <c r="B872" t="s">
        <v>4115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4116</v>
      </c>
      <c r="B873" t="s">
        <v>4117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4118</v>
      </c>
      <c r="B874" t="s">
        <v>4119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4120</v>
      </c>
      <c r="B875" t="s">
        <v>4121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3514</v>
      </c>
      <c r="B876" t="s">
        <v>3815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151" customFormat="1" x14ac:dyDescent="0.2">
      <c r="A877" t="s">
        <v>4122</v>
      </c>
      <c r="B877" t="s">
        <v>4458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151" customFormat="1" x14ac:dyDescent="0.2">
      <c r="A878" t="s">
        <v>3515</v>
      </c>
      <c r="B878" t="s">
        <v>4459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151" customFormat="1" x14ac:dyDescent="0.2">
      <c r="A879" t="s">
        <v>3516</v>
      </c>
      <c r="B879" t="s">
        <v>4460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151" customFormat="1" x14ac:dyDescent="0.2">
      <c r="A880" t="s">
        <v>3517</v>
      </c>
      <c r="B880" t="s">
        <v>4461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151" customFormat="1" x14ac:dyDescent="0.2">
      <c r="A881" t="s">
        <v>3518</v>
      </c>
      <c r="B881" t="s">
        <v>4462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151" customFormat="1" x14ac:dyDescent="0.2">
      <c r="A882" t="s">
        <v>3519</v>
      </c>
      <c r="B882" t="s">
        <v>4463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151" customFormat="1" x14ac:dyDescent="0.2">
      <c r="A883" t="s">
        <v>3520</v>
      </c>
      <c r="B883" t="s">
        <v>4464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151" customFormat="1" x14ac:dyDescent="0.2">
      <c r="A884" t="s">
        <v>3521</v>
      </c>
      <c r="B884" t="s">
        <v>4465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151" customFormat="1" x14ac:dyDescent="0.2">
      <c r="A885" t="s">
        <v>3522</v>
      </c>
      <c r="B885" t="s">
        <v>4466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151" customFormat="1" x14ac:dyDescent="0.2">
      <c r="A886" t="s">
        <v>3523</v>
      </c>
      <c r="B886" t="s">
        <v>4467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151" customFormat="1" x14ac:dyDescent="0.2">
      <c r="A887" t="s">
        <v>3524</v>
      </c>
      <c r="B887" t="s">
        <v>4274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151" customFormat="1" x14ac:dyDescent="0.2">
      <c r="A888" t="s">
        <v>3525</v>
      </c>
      <c r="B888" t="s">
        <v>4275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151" customFormat="1" x14ac:dyDescent="0.2">
      <c r="A889" t="s">
        <v>3526</v>
      </c>
      <c r="B889" t="s">
        <v>4276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151" customFormat="1" x14ac:dyDescent="0.2">
      <c r="A890" t="s">
        <v>3527</v>
      </c>
      <c r="B890" t="s">
        <v>4277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151" customFormat="1" x14ac:dyDescent="0.2">
      <c r="A891" t="s">
        <v>3528</v>
      </c>
      <c r="B891" t="s">
        <v>4278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151" customFormat="1" x14ac:dyDescent="0.2">
      <c r="A892" t="s">
        <v>3529</v>
      </c>
      <c r="B892" t="s">
        <v>4279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151" customFormat="1" x14ac:dyDescent="0.2">
      <c r="A893" t="s">
        <v>3530</v>
      </c>
      <c r="B893" t="s">
        <v>4280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151" customFormat="1" x14ac:dyDescent="0.2">
      <c r="A894" t="s">
        <v>3531</v>
      </c>
      <c r="B894" t="s">
        <v>4281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151" customFormat="1" x14ac:dyDescent="0.2">
      <c r="A895" t="s">
        <v>3532</v>
      </c>
      <c r="B895" t="s">
        <v>4282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151" customFormat="1" x14ac:dyDescent="0.2">
      <c r="A896" t="s">
        <v>3533</v>
      </c>
      <c r="B896" t="s">
        <v>4283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151" customFormat="1" x14ac:dyDescent="0.2">
      <c r="A897" t="s">
        <v>3534</v>
      </c>
      <c r="B897" t="s">
        <v>3816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151" customFormat="1" x14ac:dyDescent="0.2">
      <c r="A898" t="s">
        <v>3535</v>
      </c>
      <c r="B898" t="s">
        <v>3817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151" customFormat="1" x14ac:dyDescent="0.2">
      <c r="A899" t="s">
        <v>3536</v>
      </c>
      <c r="B899" t="s">
        <v>4284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151" customFormat="1" x14ac:dyDescent="0.2">
      <c r="A900" t="s">
        <v>3537</v>
      </c>
      <c r="B900" t="s">
        <v>4285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151" customFormat="1" x14ac:dyDescent="0.2">
      <c r="A901" t="s">
        <v>3538</v>
      </c>
      <c r="B901" t="s">
        <v>4286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151" customFormat="1" x14ac:dyDescent="0.2">
      <c r="A902" t="s">
        <v>3539</v>
      </c>
      <c r="B902" t="s">
        <v>4287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151" customFormat="1" x14ac:dyDescent="0.2">
      <c r="A903" t="s">
        <v>3540</v>
      </c>
      <c r="B903" t="s">
        <v>4288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151" customFormat="1" x14ac:dyDescent="0.2">
      <c r="A904" t="s">
        <v>3541</v>
      </c>
      <c r="B904" t="s">
        <v>4289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151" customFormat="1" x14ac:dyDescent="0.2">
      <c r="A905" t="s">
        <v>3542</v>
      </c>
      <c r="B905" t="s">
        <v>4290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151" customFormat="1" x14ac:dyDescent="0.2">
      <c r="A906" t="s">
        <v>3543</v>
      </c>
      <c r="B906" t="s">
        <v>4291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3544</v>
      </c>
      <c r="B907" t="s">
        <v>4292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3545</v>
      </c>
      <c r="B908" t="s">
        <v>4293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3546</v>
      </c>
      <c r="B909" t="s">
        <v>3818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3547</v>
      </c>
      <c r="B910" t="s">
        <v>3819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3548</v>
      </c>
      <c r="B911" t="s">
        <v>3820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3549</v>
      </c>
      <c r="B912" t="s">
        <v>3821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3550</v>
      </c>
      <c r="B913" t="s">
        <v>3822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3551</v>
      </c>
      <c r="B914" t="s">
        <v>3823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3552</v>
      </c>
      <c r="B915" t="s">
        <v>3824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3553</v>
      </c>
      <c r="B916" t="s">
        <v>3825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3554</v>
      </c>
      <c r="B917" t="s">
        <v>3826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3555</v>
      </c>
      <c r="B918" t="s">
        <v>3827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3556</v>
      </c>
      <c r="B919" t="s">
        <v>3828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3557</v>
      </c>
      <c r="B920" t="s">
        <v>3829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3558</v>
      </c>
      <c r="B921" t="s">
        <v>4294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3559</v>
      </c>
      <c r="B922" t="s">
        <v>3830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3560</v>
      </c>
      <c r="B923" t="s">
        <v>3831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3561</v>
      </c>
      <c r="B924" t="s">
        <v>3832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3562</v>
      </c>
      <c r="B925" t="s">
        <v>3833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3563</v>
      </c>
      <c r="B926" t="s">
        <v>3834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3564</v>
      </c>
      <c r="B927" t="s">
        <v>3835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3565</v>
      </c>
      <c r="B928" t="s">
        <v>3836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3566</v>
      </c>
      <c r="B929" t="s">
        <v>3837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3567</v>
      </c>
      <c r="B930" t="s">
        <v>3838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3568</v>
      </c>
      <c r="B931" t="s">
        <v>3839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3569</v>
      </c>
      <c r="B932" t="s">
        <v>3840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3570</v>
      </c>
      <c r="B933" t="s">
        <v>3841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3571</v>
      </c>
      <c r="B934" t="s">
        <v>4295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3572</v>
      </c>
      <c r="B935" t="s">
        <v>3842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3573</v>
      </c>
      <c r="B936" t="s">
        <v>3843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3574</v>
      </c>
      <c r="B937" t="s">
        <v>3844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3575</v>
      </c>
      <c r="B938" t="s">
        <v>3845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3576</v>
      </c>
      <c r="B939" t="s">
        <v>3846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3577</v>
      </c>
      <c r="B940" t="s">
        <v>3847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3578</v>
      </c>
      <c r="B941" t="s">
        <v>3848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3579</v>
      </c>
      <c r="B942" t="s">
        <v>3849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3580</v>
      </c>
      <c r="B943" t="s">
        <v>3850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3581</v>
      </c>
      <c r="B944" t="s">
        <v>3851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3582</v>
      </c>
      <c r="B945" t="s">
        <v>3852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3583</v>
      </c>
      <c r="B946" t="s">
        <v>3853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3584</v>
      </c>
      <c r="B947" t="s">
        <v>3854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3585</v>
      </c>
      <c r="B948" t="s">
        <v>3855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3586</v>
      </c>
      <c r="B949" t="s">
        <v>4468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3587</v>
      </c>
      <c r="B950" t="s">
        <v>3856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3588</v>
      </c>
      <c r="B951" t="s">
        <v>3857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3589</v>
      </c>
      <c r="B952" t="s">
        <v>3858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3590</v>
      </c>
      <c r="B953" t="s">
        <v>3859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3591</v>
      </c>
      <c r="B954" t="s">
        <v>3860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3592</v>
      </c>
      <c r="B955" t="s">
        <v>3861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3593</v>
      </c>
      <c r="B956" t="s">
        <v>3862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4123</v>
      </c>
      <c r="B957" t="s">
        <v>3863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4124</v>
      </c>
      <c r="B958" t="s">
        <v>3864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3594</v>
      </c>
      <c r="B959" t="s">
        <v>3865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3595</v>
      </c>
      <c r="B960" t="s">
        <v>3866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3596</v>
      </c>
      <c r="B961" t="s">
        <v>3867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3597</v>
      </c>
      <c r="B962" t="s">
        <v>3868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3598</v>
      </c>
      <c r="B963" t="s">
        <v>3869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3599</v>
      </c>
      <c r="B964" t="s">
        <v>3870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3600</v>
      </c>
      <c r="B965" t="s">
        <v>3871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3601</v>
      </c>
      <c r="B966" t="s">
        <v>3872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3602</v>
      </c>
      <c r="B967" t="s">
        <v>3873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3603</v>
      </c>
      <c r="B968" t="s">
        <v>3874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3604</v>
      </c>
      <c r="B969" t="s">
        <v>3875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3605</v>
      </c>
      <c r="B970" t="s">
        <v>3876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3606</v>
      </c>
      <c r="B971" t="s">
        <v>3877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3607</v>
      </c>
      <c r="B972" t="s">
        <v>3878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3608</v>
      </c>
      <c r="B973" t="s">
        <v>3879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3609</v>
      </c>
      <c r="B974" t="s">
        <v>3880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3610</v>
      </c>
      <c r="B975" t="s">
        <v>3881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3611</v>
      </c>
      <c r="B976" t="s">
        <v>3882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3612</v>
      </c>
      <c r="B977" t="s">
        <v>3883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3613</v>
      </c>
      <c r="B978" t="s">
        <v>3884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3614</v>
      </c>
      <c r="B979" t="s">
        <v>3885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3615</v>
      </c>
      <c r="B980" t="s">
        <v>3886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4296</v>
      </c>
      <c r="B981" t="s">
        <v>4702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4297</v>
      </c>
      <c r="B982" t="s">
        <v>3887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4298</v>
      </c>
      <c r="B983" t="s">
        <v>3888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4299</v>
      </c>
      <c r="B984" t="s">
        <v>3889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4300</v>
      </c>
      <c r="B985" t="s">
        <v>4703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4469</v>
      </c>
      <c r="B986" t="s">
        <v>3890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1121</v>
      </c>
      <c r="B987" t="s">
        <v>1531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1122</v>
      </c>
      <c r="B988" t="s">
        <v>1532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1123</v>
      </c>
      <c r="B989" t="s">
        <v>1533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1124</v>
      </c>
      <c r="B990" t="s">
        <v>1534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1125</v>
      </c>
      <c r="B991" t="s">
        <v>1535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1126</v>
      </c>
      <c r="B992" t="s">
        <v>1536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1127</v>
      </c>
      <c r="B993" t="s">
        <v>1537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1128</v>
      </c>
      <c r="B994" t="s">
        <v>1538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1129</v>
      </c>
      <c r="B995" t="s">
        <v>1539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1130</v>
      </c>
      <c r="B996" t="s">
        <v>1540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1131</v>
      </c>
      <c r="B997" t="s">
        <v>1541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1132</v>
      </c>
      <c r="B998" t="s">
        <v>1542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1133</v>
      </c>
      <c r="B999" t="s">
        <v>1543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1134</v>
      </c>
      <c r="B1000" t="s">
        <v>1544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1135</v>
      </c>
      <c r="B1001" t="s">
        <v>1545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1136</v>
      </c>
      <c r="B1002" t="s">
        <v>1546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1137</v>
      </c>
      <c r="B1003" t="s">
        <v>1547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7076</v>
      </c>
      <c r="B1004" t="s">
        <v>1548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1138</v>
      </c>
      <c r="B1005" t="s">
        <v>1549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1139</v>
      </c>
      <c r="B1006" t="s">
        <v>1550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1140</v>
      </c>
      <c r="B1007" t="s">
        <v>1551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1141</v>
      </c>
      <c r="B1008" t="s">
        <v>1552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1142</v>
      </c>
      <c r="B1009" t="s">
        <v>1553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1143</v>
      </c>
      <c r="B1010" t="s">
        <v>1554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1144</v>
      </c>
      <c r="B1011" t="s">
        <v>1555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1145</v>
      </c>
      <c r="B1012" t="s">
        <v>1556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1146</v>
      </c>
      <c r="B1013" t="s">
        <v>7077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1157</v>
      </c>
      <c r="B1014" t="s">
        <v>1557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1147</v>
      </c>
      <c r="B1015" t="s">
        <v>1558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1148</v>
      </c>
      <c r="B1016" t="s">
        <v>1559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1149</v>
      </c>
      <c r="B1017" t="s">
        <v>1560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1150</v>
      </c>
      <c r="B1018" t="s">
        <v>1561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1151</v>
      </c>
      <c r="B1019" t="s">
        <v>1562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1152</v>
      </c>
      <c r="B1020" t="s">
        <v>1563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1153</v>
      </c>
      <c r="B1021" t="s">
        <v>1564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1154</v>
      </c>
      <c r="B1022" t="s">
        <v>1565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1155</v>
      </c>
      <c r="B1023" t="s">
        <v>1566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1163</v>
      </c>
      <c r="B1024" t="s">
        <v>1567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1158</v>
      </c>
      <c r="B1025" t="s">
        <v>1568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1156</v>
      </c>
      <c r="B1026" t="s">
        <v>1569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1159</v>
      </c>
      <c r="B1027" t="s">
        <v>1570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1160</v>
      </c>
      <c r="B1028" t="s">
        <v>1571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1161</v>
      </c>
      <c r="B1029" t="s">
        <v>1572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1162</v>
      </c>
      <c r="B1030" t="s">
        <v>1573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1170</v>
      </c>
      <c r="B1031" t="s">
        <v>1574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1164</v>
      </c>
      <c r="B1032" t="s">
        <v>1575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1165</v>
      </c>
      <c r="B1033" t="s">
        <v>1576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1166</v>
      </c>
      <c r="B1034" t="s">
        <v>1577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1167</v>
      </c>
      <c r="B1035" t="s">
        <v>1578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1168</v>
      </c>
      <c r="B1036" t="s">
        <v>1579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1169</v>
      </c>
      <c r="B1037" t="s">
        <v>1580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1171</v>
      </c>
      <c r="B1038" t="s">
        <v>1581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1195</v>
      </c>
      <c r="B1039" t="s">
        <v>1582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1172</v>
      </c>
      <c r="B1040" t="s">
        <v>1583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1173</v>
      </c>
      <c r="B1041" t="s">
        <v>1584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1174</v>
      </c>
      <c r="B1042" t="s">
        <v>1585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1175</v>
      </c>
      <c r="B1043" t="s">
        <v>1586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1176</v>
      </c>
      <c r="B1044" t="s">
        <v>1587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1177</v>
      </c>
      <c r="B1045" t="s">
        <v>1588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1178</v>
      </c>
      <c r="B1046" t="s">
        <v>1589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1179</v>
      </c>
      <c r="B1047" t="s">
        <v>1590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1180</v>
      </c>
      <c r="B1048" t="s">
        <v>1591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1181</v>
      </c>
      <c r="B1049" t="s">
        <v>1592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1182</v>
      </c>
      <c r="B1050" t="s">
        <v>1593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1183</v>
      </c>
      <c r="B1051" t="s">
        <v>1594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1184</v>
      </c>
      <c r="B1052" t="s">
        <v>1595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1185</v>
      </c>
      <c r="B1053" t="s">
        <v>1596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1186</v>
      </c>
      <c r="B1054" t="s">
        <v>1597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1187</v>
      </c>
      <c r="B1055" t="s">
        <v>1598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1188</v>
      </c>
      <c r="B1056" t="s">
        <v>1599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1189</v>
      </c>
      <c r="B1057" t="s">
        <v>1600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1190</v>
      </c>
      <c r="B1058" t="s">
        <v>1601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1191</v>
      </c>
      <c r="B1059" t="s">
        <v>1602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1192</v>
      </c>
      <c r="B1060" t="s">
        <v>1603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1193</v>
      </c>
      <c r="B1061" t="s">
        <v>1604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1194</v>
      </c>
      <c r="B1062" t="s">
        <v>1605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1196</v>
      </c>
      <c r="B1063" t="s">
        <v>1606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7078</v>
      </c>
      <c r="B1064" t="s">
        <v>1607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1199</v>
      </c>
      <c r="B1065" t="s">
        <v>1608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1197</v>
      </c>
      <c r="B1066" t="s">
        <v>1609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1198</v>
      </c>
      <c r="B1067" t="s">
        <v>1610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7079</v>
      </c>
      <c r="B1068" t="s">
        <v>1611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1200</v>
      </c>
      <c r="B1069" t="s">
        <v>1612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1201</v>
      </c>
      <c r="B1070" t="s">
        <v>1613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1202</v>
      </c>
      <c r="B1071" t="s">
        <v>1614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7080</v>
      </c>
      <c r="B1072" t="s">
        <v>1615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1203</v>
      </c>
      <c r="B1073" t="s">
        <v>1616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4782</v>
      </c>
      <c r="B1074" t="s">
        <v>4783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1204</v>
      </c>
      <c r="B1075" t="s">
        <v>1617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1205</v>
      </c>
      <c r="B1076" t="s">
        <v>1618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7081</v>
      </c>
      <c r="B1077" t="s">
        <v>1619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1206</v>
      </c>
      <c r="B1078" t="s">
        <v>1620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1207</v>
      </c>
      <c r="B1079" t="s">
        <v>1621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1208</v>
      </c>
      <c r="B1080" t="s">
        <v>1622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1209</v>
      </c>
      <c r="B1081" t="s">
        <v>1623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1210</v>
      </c>
      <c r="B1082" t="s">
        <v>1624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1211</v>
      </c>
      <c r="B1083" t="s">
        <v>1625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1212</v>
      </c>
      <c r="B1084" t="s">
        <v>1626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1213</v>
      </c>
      <c r="B1085" t="s">
        <v>1627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7082</v>
      </c>
      <c r="B1086" t="s">
        <v>7083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7084</v>
      </c>
      <c r="B1087" t="s">
        <v>1628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7085</v>
      </c>
      <c r="B1088" t="s">
        <v>1629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1214</v>
      </c>
      <c r="B1089" t="s">
        <v>1630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1215</v>
      </c>
      <c r="B1090" t="s">
        <v>1631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1216</v>
      </c>
      <c r="B1091" t="s">
        <v>1632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1217</v>
      </c>
      <c r="B1092" t="s">
        <v>1633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1218</v>
      </c>
      <c r="B1093" t="s">
        <v>1634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1219</v>
      </c>
      <c r="B1094" t="s">
        <v>1635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1220</v>
      </c>
      <c r="B1095" t="s">
        <v>1636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1221</v>
      </c>
      <c r="B1096" t="s">
        <v>1637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1222</v>
      </c>
      <c r="B1097" t="s">
        <v>1638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1223</v>
      </c>
      <c r="B1098" t="s">
        <v>1639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1224</v>
      </c>
      <c r="B1099" t="s">
        <v>1640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7086</v>
      </c>
      <c r="B1100" t="s">
        <v>1641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927</v>
      </c>
      <c r="B1101" t="s">
        <v>1642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1120</v>
      </c>
      <c r="B1102" t="s">
        <v>1643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927</v>
      </c>
      <c r="B1103" t="s">
        <v>1528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3616</v>
      </c>
      <c r="B1104" t="s">
        <v>3891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4125</v>
      </c>
      <c r="B1105" t="s">
        <v>4301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3617</v>
      </c>
      <c r="B1106" t="s">
        <v>4302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3618</v>
      </c>
      <c r="B1107" t="s">
        <v>4303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3619</v>
      </c>
      <c r="B1108" t="s">
        <v>4304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3620</v>
      </c>
      <c r="B1109" t="s">
        <v>4305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3621</v>
      </c>
      <c r="B1110" t="s">
        <v>4306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3622</v>
      </c>
      <c r="B1111" t="s">
        <v>4307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3623</v>
      </c>
      <c r="B1112" t="s">
        <v>4308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3624</v>
      </c>
      <c r="B1113" t="s">
        <v>4309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3625</v>
      </c>
      <c r="B1114" t="s">
        <v>4310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3626</v>
      </c>
      <c r="B1115" t="s">
        <v>4311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3627</v>
      </c>
      <c r="B1116" t="s">
        <v>4312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3628</v>
      </c>
      <c r="B1117" t="s">
        <v>4313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3629</v>
      </c>
      <c r="B1118" t="s">
        <v>4314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3630</v>
      </c>
      <c r="B1119" t="s">
        <v>4315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3631</v>
      </c>
      <c r="B1120" t="s">
        <v>4316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3632</v>
      </c>
      <c r="B1121" t="s">
        <v>4317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3633</v>
      </c>
      <c r="B1122" t="s">
        <v>4318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3634</v>
      </c>
      <c r="B1123" t="s">
        <v>4319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3635</v>
      </c>
      <c r="B1124" t="s">
        <v>4320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3636</v>
      </c>
      <c r="B1125" t="s">
        <v>3892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3637</v>
      </c>
      <c r="B1126" t="s">
        <v>3893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3638</v>
      </c>
      <c r="B1127" t="s">
        <v>4321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3639</v>
      </c>
      <c r="B1128" t="s">
        <v>4322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3640</v>
      </c>
      <c r="B1129" t="s">
        <v>4323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3641</v>
      </c>
      <c r="B1130" t="s">
        <v>4324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3642</v>
      </c>
      <c r="B1131" t="s">
        <v>4325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3643</v>
      </c>
      <c r="B1132" t="s">
        <v>4326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3644</v>
      </c>
      <c r="B1133" t="s">
        <v>4327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3645</v>
      </c>
      <c r="B1134" t="s">
        <v>4328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3646</v>
      </c>
      <c r="B1135" t="s">
        <v>4329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3647</v>
      </c>
      <c r="B1136" t="s">
        <v>4330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3648</v>
      </c>
      <c r="B1137" t="s">
        <v>3894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3649</v>
      </c>
      <c r="B1138" t="s">
        <v>3895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3650</v>
      </c>
      <c r="B1139" t="s">
        <v>3896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3651</v>
      </c>
      <c r="B1140" t="s">
        <v>3897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3652</v>
      </c>
      <c r="B1141" t="s">
        <v>3898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3653</v>
      </c>
      <c r="B1142" t="s">
        <v>3899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3654</v>
      </c>
      <c r="B1143" t="s">
        <v>3900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3655</v>
      </c>
      <c r="B1144" t="s">
        <v>3901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3656</v>
      </c>
      <c r="B1145" t="s">
        <v>3902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3657</v>
      </c>
      <c r="B1146" t="s">
        <v>3903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3658</v>
      </c>
      <c r="B1147" t="s">
        <v>3904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3659</v>
      </c>
      <c r="B1148" t="s">
        <v>3905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3660</v>
      </c>
      <c r="B1149" t="s">
        <v>4331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3661</v>
      </c>
      <c r="B1150" t="s">
        <v>3906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3662</v>
      </c>
      <c r="B1151" t="s">
        <v>3907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3663</v>
      </c>
      <c r="B1152" t="s">
        <v>3908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3664</v>
      </c>
      <c r="B1153" t="s">
        <v>3909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3665</v>
      </c>
      <c r="B1154" t="s">
        <v>3910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3666</v>
      </c>
      <c r="B1155" t="s">
        <v>3911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3667</v>
      </c>
      <c r="B1156" t="s">
        <v>3912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3668</v>
      </c>
      <c r="B1157" t="s">
        <v>3913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3669</v>
      </c>
      <c r="B1158" t="s">
        <v>3914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3670</v>
      </c>
      <c r="B1159" t="s">
        <v>3915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3671</v>
      </c>
      <c r="B1160" t="s">
        <v>3916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3672</v>
      </c>
      <c r="B1161" t="s">
        <v>3917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3673</v>
      </c>
      <c r="B1162" t="s">
        <v>4332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3674</v>
      </c>
      <c r="B1163" t="s">
        <v>3918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3675</v>
      </c>
      <c r="B1164" t="s">
        <v>3919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3676</v>
      </c>
      <c r="B1165" t="s">
        <v>3920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3677</v>
      </c>
      <c r="B1166" t="s">
        <v>3921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3678</v>
      </c>
      <c r="B1167" t="s">
        <v>3922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3679</v>
      </c>
      <c r="B1168" t="s">
        <v>3923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3680</v>
      </c>
      <c r="B1169" t="s">
        <v>3924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3681</v>
      </c>
      <c r="B1170" t="s">
        <v>3925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3682</v>
      </c>
      <c r="B1171" t="s">
        <v>3926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3683</v>
      </c>
      <c r="B1172" t="s">
        <v>3927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3684</v>
      </c>
      <c r="B1173" t="s">
        <v>3928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3685</v>
      </c>
      <c r="B1174" t="s">
        <v>3929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3686</v>
      </c>
      <c r="B1175" t="s">
        <v>3930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3687</v>
      </c>
      <c r="B1176" t="s">
        <v>3931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3688</v>
      </c>
      <c r="B1177" t="s">
        <v>4475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3689</v>
      </c>
      <c r="B1178" t="s">
        <v>3932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3690</v>
      </c>
      <c r="B1179" t="s">
        <v>3933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3691</v>
      </c>
      <c r="B1180" t="s">
        <v>3934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3692</v>
      </c>
      <c r="B1181" t="s">
        <v>3935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3693</v>
      </c>
      <c r="B1182" t="s">
        <v>3936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3694</v>
      </c>
      <c r="B1183" t="s">
        <v>3937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3695</v>
      </c>
      <c r="B1184" t="s">
        <v>3938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4126</v>
      </c>
      <c r="B1185" t="s">
        <v>3939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4127</v>
      </c>
      <c r="B1186" t="s">
        <v>3940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3696</v>
      </c>
      <c r="B1187" t="s">
        <v>3941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3697</v>
      </c>
      <c r="B1188" t="s">
        <v>3942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3698</v>
      </c>
      <c r="B1189" t="s">
        <v>3943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3699</v>
      </c>
      <c r="B1190" t="s">
        <v>3944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3700</v>
      </c>
      <c r="B1191" t="s">
        <v>3945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3701</v>
      </c>
      <c r="B1192" t="s">
        <v>3946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3702</v>
      </c>
      <c r="B1193" t="s">
        <v>3947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3703</v>
      </c>
      <c r="B1194" t="s">
        <v>3948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3704</v>
      </c>
      <c r="B1195" t="s">
        <v>3949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3705</v>
      </c>
      <c r="B1196" t="s">
        <v>3950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3706</v>
      </c>
      <c r="B1197" t="s">
        <v>3951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3707</v>
      </c>
      <c r="B1198" t="s">
        <v>3952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3708</v>
      </c>
      <c r="B1199" t="s">
        <v>3953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3709</v>
      </c>
      <c r="B1200" t="s">
        <v>3954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3710</v>
      </c>
      <c r="B1201" t="s">
        <v>3955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3711</v>
      </c>
      <c r="B1202" t="s">
        <v>3956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3712</v>
      </c>
      <c r="B1203" t="s">
        <v>3957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3713</v>
      </c>
      <c r="B1204" t="s">
        <v>3958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3714</v>
      </c>
      <c r="B1205" t="s">
        <v>3959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3715</v>
      </c>
      <c r="B1206" t="s">
        <v>3960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3716</v>
      </c>
      <c r="B1207" t="s">
        <v>3961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3717</v>
      </c>
      <c r="B1208" t="s">
        <v>3962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4333</v>
      </c>
      <c r="B1209" t="s">
        <v>4704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4334</v>
      </c>
      <c r="B1210" t="s">
        <v>3964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4335</v>
      </c>
      <c r="B1211" t="s">
        <v>3965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4336</v>
      </c>
      <c r="B1212" t="s">
        <v>3966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4337</v>
      </c>
      <c r="B1213" t="s">
        <v>4705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4470</v>
      </c>
      <c r="B1214" t="s">
        <v>3968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1230</v>
      </c>
      <c r="B1215" t="s">
        <v>2184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1241</v>
      </c>
      <c r="B1216" t="s">
        <v>2185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1252</v>
      </c>
      <c r="B1217" t="s">
        <v>2186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1255</v>
      </c>
      <c r="B1218" t="s">
        <v>2187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1256</v>
      </c>
      <c r="B1219" t="s">
        <v>2188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1257</v>
      </c>
      <c r="B1220" t="s">
        <v>2189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1258</v>
      </c>
      <c r="B1221" t="s">
        <v>2190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1259</v>
      </c>
      <c r="B1222" t="s">
        <v>2191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1260</v>
      </c>
      <c r="B1223" t="s">
        <v>2192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1231</v>
      </c>
      <c r="B1224" t="s">
        <v>2193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1232</v>
      </c>
      <c r="B1225" t="s">
        <v>2194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1233</v>
      </c>
      <c r="B1226" t="s">
        <v>2195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1234</v>
      </c>
      <c r="B1227" t="s">
        <v>2196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1235</v>
      </c>
      <c r="B1228" t="s">
        <v>2197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1236</v>
      </c>
      <c r="B1229" t="s">
        <v>2198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1237</v>
      </c>
      <c r="B1230" t="s">
        <v>2199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1238</v>
      </c>
      <c r="B1231" t="s">
        <v>2200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1239</v>
      </c>
      <c r="B1232" t="s">
        <v>2201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1240</v>
      </c>
      <c r="B1233" t="s">
        <v>2202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1242</v>
      </c>
      <c r="B1234" t="s">
        <v>2203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1243</v>
      </c>
      <c r="B1235" t="s">
        <v>2204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1244</v>
      </c>
      <c r="B1236" t="s">
        <v>2205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1245</v>
      </c>
      <c r="B1237" t="s">
        <v>2206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1246</v>
      </c>
      <c r="B1238" t="s">
        <v>2207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1247</v>
      </c>
      <c r="B1239" t="s">
        <v>2208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1248</v>
      </c>
      <c r="B1240" t="s">
        <v>2209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1249</v>
      </c>
      <c r="B1241" t="s">
        <v>2210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1250</v>
      </c>
      <c r="B1242" t="s">
        <v>2211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1251</v>
      </c>
      <c r="B1243" t="s">
        <v>2212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1253</v>
      </c>
      <c r="B1244" t="s">
        <v>2213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1254</v>
      </c>
      <c r="B1245" t="s">
        <v>2214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1261</v>
      </c>
      <c r="B1246" t="s">
        <v>2215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1272</v>
      </c>
      <c r="B1247" t="s">
        <v>2216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1283</v>
      </c>
      <c r="B1248" t="s">
        <v>2217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1286</v>
      </c>
      <c r="B1249" t="s">
        <v>2218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1287</v>
      </c>
      <c r="B1250" t="s">
        <v>2219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1288</v>
      </c>
      <c r="B1251" t="s">
        <v>2220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1289</v>
      </c>
      <c r="B1252" t="s">
        <v>2221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1290</v>
      </c>
      <c r="B1253" t="s">
        <v>2222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1291</v>
      </c>
      <c r="B1254" t="s">
        <v>2223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1262</v>
      </c>
      <c r="B1255" t="s">
        <v>2224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1263</v>
      </c>
      <c r="B1256" t="s">
        <v>2225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1264</v>
      </c>
      <c r="B1257" t="s">
        <v>2226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1265</v>
      </c>
      <c r="B1258" t="s">
        <v>2227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1266</v>
      </c>
      <c r="B1259" t="s">
        <v>2228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1267</v>
      </c>
      <c r="B1260" t="s">
        <v>2229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1268</v>
      </c>
      <c r="B1261" t="s">
        <v>2230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1269</v>
      </c>
      <c r="B1262" t="s">
        <v>2231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1270</v>
      </c>
      <c r="B1263" t="s">
        <v>2232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1271</v>
      </c>
      <c r="B1264" t="s">
        <v>2233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1273</v>
      </c>
      <c r="B1265" t="s">
        <v>2234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1274</v>
      </c>
      <c r="B1266" t="s">
        <v>2235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1275</v>
      </c>
      <c r="B1267" t="s">
        <v>2236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1276</v>
      </c>
      <c r="B1268" t="s">
        <v>2237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1277</v>
      </c>
      <c r="B1269" t="s">
        <v>2238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1278</v>
      </c>
      <c r="B1270" t="s">
        <v>2239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1279</v>
      </c>
      <c r="B1271" t="s">
        <v>2240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1280</v>
      </c>
      <c r="B1272" t="s">
        <v>2241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1281</v>
      </c>
      <c r="B1273" t="s">
        <v>2242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1282</v>
      </c>
      <c r="B1274" t="s">
        <v>2243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1284</v>
      </c>
      <c r="B1275" t="s">
        <v>2244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1285</v>
      </c>
      <c r="B1276" t="s">
        <v>2245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1292</v>
      </c>
      <c r="B1277" t="s">
        <v>2246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1303</v>
      </c>
      <c r="B1278" t="s">
        <v>2247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1314</v>
      </c>
      <c r="B1279" t="s">
        <v>2248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1317</v>
      </c>
      <c r="B1280" t="s">
        <v>2249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1318</v>
      </c>
      <c r="B1281" t="s">
        <v>2250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1319</v>
      </c>
      <c r="B1282" t="s">
        <v>2251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1320</v>
      </c>
      <c r="B1283" t="s">
        <v>2252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1321</v>
      </c>
      <c r="B1284" t="s">
        <v>2253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1322</v>
      </c>
      <c r="B1285" t="s">
        <v>2254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1293</v>
      </c>
      <c r="B1286" t="s">
        <v>2255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1294</v>
      </c>
      <c r="B1287" t="s">
        <v>2256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1295</v>
      </c>
      <c r="B1288" t="s">
        <v>2257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1296</v>
      </c>
      <c r="B1289" t="s">
        <v>2258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1297</v>
      </c>
      <c r="B1290" t="s">
        <v>2259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1298</v>
      </c>
      <c r="B1291" t="s">
        <v>2260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1299</v>
      </c>
      <c r="B1292" t="s">
        <v>2261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1300</v>
      </c>
      <c r="B1293" t="s">
        <v>2262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1301</v>
      </c>
      <c r="B1294" t="s">
        <v>2263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1302</v>
      </c>
      <c r="B1295" t="s">
        <v>2264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1304</v>
      </c>
      <c r="B1296" t="s">
        <v>2265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1305</v>
      </c>
      <c r="B1297" t="s">
        <v>2266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1306</v>
      </c>
      <c r="B1298" t="s">
        <v>2267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1307</v>
      </c>
      <c r="B1299" t="s">
        <v>2268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1308</v>
      </c>
      <c r="B1300" t="s">
        <v>2269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1309</v>
      </c>
      <c r="B1301" t="s">
        <v>2270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1310</v>
      </c>
      <c r="B1302" t="s">
        <v>2271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1311</v>
      </c>
      <c r="B1303" t="s">
        <v>2272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1312</v>
      </c>
      <c r="B1304" t="s">
        <v>2273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1313</v>
      </c>
      <c r="B1305" t="s">
        <v>2274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1315</v>
      </c>
      <c r="B1306" t="s">
        <v>2275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1316</v>
      </c>
      <c r="B1307" t="s">
        <v>2276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1323</v>
      </c>
      <c r="B1308" t="s">
        <v>2277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1334</v>
      </c>
      <c r="B1309" t="s">
        <v>2278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1345</v>
      </c>
      <c r="B1310" t="s">
        <v>2279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1348</v>
      </c>
      <c r="B1311" t="s">
        <v>2280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1349</v>
      </c>
      <c r="B1312" t="s">
        <v>2281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1350</v>
      </c>
      <c r="B1313" t="s">
        <v>2282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1351</v>
      </c>
      <c r="B1314" t="s">
        <v>2283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1352</v>
      </c>
      <c r="B1315" t="s">
        <v>2284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1353</v>
      </c>
      <c r="B1316" t="s">
        <v>2285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1324</v>
      </c>
      <c r="B1317" t="s">
        <v>2286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1325</v>
      </c>
      <c r="B1318" t="s">
        <v>2287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1326</v>
      </c>
      <c r="B1319" t="s">
        <v>2288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1327</v>
      </c>
      <c r="B1320" t="s">
        <v>2289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1328</v>
      </c>
      <c r="B1321" t="s">
        <v>2290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1329</v>
      </c>
      <c r="B1322" t="s">
        <v>2291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1330</v>
      </c>
      <c r="B1323" t="s">
        <v>2292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1331</v>
      </c>
      <c r="B1324" t="s">
        <v>2293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1332</v>
      </c>
      <c r="B1325" t="s">
        <v>2294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1333</v>
      </c>
      <c r="B1326" t="s">
        <v>2295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1335</v>
      </c>
      <c r="B1327" t="s">
        <v>2296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1336</v>
      </c>
      <c r="B1328" t="s">
        <v>2297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1337</v>
      </c>
      <c r="B1329" t="s">
        <v>2298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1338</v>
      </c>
      <c r="B1330" t="s">
        <v>2299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1339</v>
      </c>
      <c r="B1331" t="s">
        <v>2300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1340</v>
      </c>
      <c r="B1332" t="s">
        <v>2301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1341</v>
      </c>
      <c r="B1333" t="s">
        <v>2302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1342</v>
      </c>
      <c r="B1334" t="s">
        <v>2303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1343</v>
      </c>
      <c r="B1335" t="s">
        <v>2304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1344</v>
      </c>
      <c r="B1336" t="s">
        <v>2305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1346</v>
      </c>
      <c r="B1337" t="s">
        <v>2306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1347</v>
      </c>
      <c r="B1338" t="s">
        <v>2307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1354</v>
      </c>
      <c r="B1339" t="s">
        <v>2308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1365</v>
      </c>
      <c r="B1340" t="s">
        <v>2309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1376</v>
      </c>
      <c r="B1341" t="s">
        <v>2310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1379</v>
      </c>
      <c r="B1342" t="s">
        <v>2311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1380</v>
      </c>
      <c r="B1343" t="s">
        <v>2312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1381</v>
      </c>
      <c r="B1344" t="s">
        <v>2313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1382</v>
      </c>
      <c r="B1345" t="s">
        <v>2314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1383</v>
      </c>
      <c r="B1346" t="s">
        <v>2315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1384</v>
      </c>
      <c r="B1347" t="s">
        <v>2316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1355</v>
      </c>
      <c r="B1348" t="s">
        <v>2317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1356</v>
      </c>
      <c r="B1349" t="s">
        <v>2318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1357</v>
      </c>
      <c r="B1350" t="s">
        <v>2319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1358</v>
      </c>
      <c r="B1351" t="s">
        <v>2320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1359</v>
      </c>
      <c r="B1352" t="s">
        <v>2321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1360</v>
      </c>
      <c r="B1353" t="s">
        <v>2322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1361</v>
      </c>
      <c r="B1354" t="s">
        <v>2323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1362</v>
      </c>
      <c r="B1355" t="s">
        <v>2324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1363</v>
      </c>
      <c r="B1356" t="s">
        <v>2325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1364</v>
      </c>
      <c r="B1357" t="s">
        <v>2326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1366</v>
      </c>
      <c r="B1358" t="s">
        <v>2327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1367</v>
      </c>
      <c r="B1359" t="s">
        <v>2328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1368</v>
      </c>
      <c r="B1360" t="s">
        <v>2329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1369</v>
      </c>
      <c r="B1361" t="s">
        <v>2330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1370</v>
      </c>
      <c r="B1362" t="s">
        <v>2331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1371</v>
      </c>
      <c r="B1363" t="s">
        <v>2332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1372</v>
      </c>
      <c r="B1364" t="s">
        <v>2333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1373</v>
      </c>
      <c r="B1365" t="s">
        <v>2334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1374</v>
      </c>
      <c r="B1366" t="s">
        <v>2335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1375</v>
      </c>
      <c r="B1367" t="s">
        <v>2336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1377</v>
      </c>
      <c r="B1368" t="s">
        <v>2337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1378</v>
      </c>
      <c r="B1369" t="s">
        <v>2338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1385</v>
      </c>
      <c r="B1370" t="s">
        <v>2339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1396</v>
      </c>
      <c r="B1371" t="s">
        <v>2340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1407</v>
      </c>
      <c r="B1372" t="s">
        <v>2341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1410</v>
      </c>
      <c r="B1373" t="s">
        <v>2342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1411</v>
      </c>
      <c r="B1374" t="s">
        <v>2343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1412</v>
      </c>
      <c r="B1375" t="s">
        <v>2344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1413</v>
      </c>
      <c r="B1376" t="s">
        <v>2345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1414</v>
      </c>
      <c r="B1377" t="s">
        <v>2346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1415</v>
      </c>
      <c r="B1378" t="s">
        <v>2347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1386</v>
      </c>
      <c r="B1379" t="s">
        <v>2348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1387</v>
      </c>
      <c r="B1380" t="s">
        <v>2349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1388</v>
      </c>
      <c r="B1381" t="s">
        <v>2350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1389</v>
      </c>
      <c r="B1382" t="s">
        <v>2351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1390</v>
      </c>
      <c r="B1383" t="s">
        <v>2352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1391</v>
      </c>
      <c r="B1384" t="s">
        <v>2353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1392</v>
      </c>
      <c r="B1385" t="s">
        <v>2354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1393</v>
      </c>
      <c r="B1386" t="s">
        <v>2355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1394</v>
      </c>
      <c r="B1387" t="s">
        <v>2356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1395</v>
      </c>
      <c r="B1388" t="s">
        <v>2357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1397</v>
      </c>
      <c r="B1389" t="s">
        <v>2358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1398</v>
      </c>
      <c r="B1390" t="s">
        <v>2359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1399</v>
      </c>
      <c r="B1391" t="s">
        <v>2360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1400</v>
      </c>
      <c r="B1392" t="s">
        <v>2361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1401</v>
      </c>
      <c r="B1393" t="s">
        <v>2362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1402</v>
      </c>
      <c r="B1394" t="s">
        <v>2363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1403</v>
      </c>
      <c r="B1395" t="s">
        <v>2364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1404</v>
      </c>
      <c r="B1396" t="s">
        <v>2365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1405</v>
      </c>
      <c r="B1397" t="s">
        <v>2366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1406</v>
      </c>
      <c r="B1398" t="s">
        <v>2367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1408</v>
      </c>
      <c r="B1399" t="s">
        <v>2368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1409</v>
      </c>
      <c r="B1400" t="s">
        <v>2369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1416</v>
      </c>
      <c r="B1401" t="s">
        <v>2370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1427</v>
      </c>
      <c r="B1402" t="s">
        <v>2371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1438</v>
      </c>
      <c r="B1403" t="s">
        <v>2372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1441</v>
      </c>
      <c r="B1404" t="s">
        <v>2373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1442</v>
      </c>
      <c r="B1405" t="s">
        <v>2374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1443</v>
      </c>
      <c r="B1406" t="s">
        <v>2375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1444</v>
      </c>
      <c r="B1407" t="s">
        <v>2376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1445</v>
      </c>
      <c r="B1408" t="s">
        <v>2377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1446</v>
      </c>
      <c r="B1409" t="s">
        <v>2378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1417</v>
      </c>
      <c r="B1410" t="s">
        <v>2379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1418</v>
      </c>
      <c r="B1411" t="s">
        <v>2380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1419</v>
      </c>
      <c r="B1412" t="s">
        <v>2381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1420</v>
      </c>
      <c r="B1413" t="s">
        <v>2382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1421</v>
      </c>
      <c r="B1414" t="s">
        <v>2383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1422</v>
      </c>
      <c r="B1415" t="s">
        <v>2384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1423</v>
      </c>
      <c r="B1416" t="s">
        <v>2385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1424</v>
      </c>
      <c r="B1417" t="s">
        <v>2386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1425</v>
      </c>
      <c r="B1418" t="s">
        <v>2387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1426</v>
      </c>
      <c r="B1419" t="s">
        <v>2388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1428</v>
      </c>
      <c r="B1420" t="s">
        <v>2389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1429</v>
      </c>
      <c r="B1421" t="s">
        <v>2390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1430</v>
      </c>
      <c r="B1422" t="s">
        <v>2391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1431</v>
      </c>
      <c r="B1423" t="s">
        <v>2392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1432</v>
      </c>
      <c r="B1424" t="s">
        <v>2393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1433</v>
      </c>
      <c r="B1425" t="s">
        <v>2394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1434</v>
      </c>
      <c r="B1426" t="s">
        <v>2395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1435</v>
      </c>
      <c r="B1427" t="s">
        <v>2396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1436</v>
      </c>
      <c r="B1428" t="s">
        <v>2397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1437</v>
      </c>
      <c r="B1429" t="s">
        <v>2398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1439</v>
      </c>
      <c r="B1430" t="s">
        <v>2399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1440</v>
      </c>
      <c r="B1431" t="s">
        <v>2400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1447</v>
      </c>
      <c r="B1432" t="s">
        <v>2401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1458</v>
      </c>
      <c r="B1433" t="s">
        <v>2402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1469</v>
      </c>
      <c r="B1434" t="s">
        <v>2403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1472</v>
      </c>
      <c r="B1435" t="s">
        <v>2404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1473</v>
      </c>
      <c r="B1436" t="s">
        <v>2405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1474</v>
      </c>
      <c r="B1437" t="s">
        <v>2406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1475</v>
      </c>
      <c r="B1438" t="s">
        <v>2407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1476</v>
      </c>
      <c r="B1439" t="s">
        <v>2408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1477</v>
      </c>
      <c r="B1440" t="s">
        <v>2409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1448</v>
      </c>
      <c r="B1441" t="s">
        <v>2410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1449</v>
      </c>
      <c r="B1442" t="s">
        <v>2411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1450</v>
      </c>
      <c r="B1443" t="s">
        <v>2412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1451</v>
      </c>
      <c r="B1444" t="s">
        <v>2413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1452</v>
      </c>
      <c r="B1445" t="s">
        <v>2414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1453</v>
      </c>
      <c r="B1446" t="s">
        <v>2415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1454</v>
      </c>
      <c r="B1447" t="s">
        <v>2416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1455</v>
      </c>
      <c r="B1448" t="s">
        <v>2417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1456</v>
      </c>
      <c r="B1449" t="s">
        <v>2418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1457</v>
      </c>
      <c r="B1450" t="s">
        <v>2419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1459</v>
      </c>
      <c r="B1451" t="s">
        <v>2420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1460</v>
      </c>
      <c r="B1452" t="s">
        <v>2421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1461</v>
      </c>
      <c r="B1453" t="s">
        <v>2422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1462</v>
      </c>
      <c r="B1454" t="s">
        <v>2423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1463</v>
      </c>
      <c r="B1455" t="s">
        <v>2424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1464</v>
      </c>
      <c r="B1456" t="s">
        <v>2425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1465</v>
      </c>
      <c r="B1457" t="s">
        <v>2426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1466</v>
      </c>
      <c r="B1458" t="s">
        <v>2427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1467</v>
      </c>
      <c r="B1459" t="s">
        <v>2428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1468</v>
      </c>
      <c r="B1460" t="s">
        <v>2429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1470</v>
      </c>
      <c r="B1461" t="s">
        <v>2430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1471</v>
      </c>
      <c r="B1462" t="s">
        <v>2431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1478</v>
      </c>
      <c r="B1463" t="s">
        <v>2432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1479</v>
      </c>
      <c r="B1464" t="s">
        <v>2433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1490</v>
      </c>
      <c r="B1465" t="s">
        <v>2434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1501</v>
      </c>
      <c r="B1466" t="s">
        <v>2435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1505</v>
      </c>
      <c r="B1467" t="s">
        <v>2436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1506</v>
      </c>
      <c r="B1468" t="s">
        <v>2437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1507</v>
      </c>
      <c r="B1469" t="s">
        <v>2438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1508</v>
      </c>
      <c r="B1470" t="s">
        <v>2439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1509</v>
      </c>
      <c r="B1471" t="s">
        <v>2440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1510</v>
      </c>
      <c r="B1472" t="s">
        <v>2441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1480</v>
      </c>
      <c r="B1473" t="s">
        <v>2442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1481</v>
      </c>
      <c r="B1474" t="s">
        <v>2443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1482</v>
      </c>
      <c r="B1475" t="s">
        <v>2444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1483</v>
      </c>
      <c r="B1476" t="s">
        <v>2445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1484</v>
      </c>
      <c r="B1477" t="s">
        <v>2446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1485</v>
      </c>
      <c r="B1478" t="s">
        <v>2447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1486</v>
      </c>
      <c r="B1479" t="s">
        <v>2448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1487</v>
      </c>
      <c r="B1480" t="s">
        <v>2449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1488</v>
      </c>
      <c r="B1481" t="s">
        <v>2450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1489</v>
      </c>
      <c r="B1482" t="s">
        <v>2451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1491</v>
      </c>
      <c r="B1483" t="s">
        <v>2452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1492</v>
      </c>
      <c r="B1484" t="s">
        <v>2453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1493</v>
      </c>
      <c r="B1485" t="s">
        <v>2454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1494</v>
      </c>
      <c r="B1486" t="s">
        <v>2455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1495</v>
      </c>
      <c r="B1487" t="s">
        <v>2456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1496</v>
      </c>
      <c r="B1488" t="s">
        <v>2457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1497</v>
      </c>
      <c r="B1489" t="s">
        <v>2458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1498</v>
      </c>
      <c r="B1490" t="s">
        <v>2459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1499</v>
      </c>
      <c r="B1491" t="s">
        <v>2460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1500</v>
      </c>
      <c r="B1492" t="s">
        <v>2461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1502</v>
      </c>
      <c r="B1493" t="s">
        <v>2462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1503</v>
      </c>
      <c r="B1494" t="s">
        <v>2463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1504</v>
      </c>
      <c r="B1495" t="s">
        <v>2464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3178</v>
      </c>
      <c r="B1496" t="s">
        <v>3175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3174</v>
      </c>
      <c r="B1497" t="s">
        <v>5196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3431</v>
      </c>
      <c r="B1498" t="s">
        <v>4129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5197</v>
      </c>
      <c r="B1499" t="s">
        <v>4130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3176</v>
      </c>
      <c r="B1500" t="s">
        <v>2751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3177</v>
      </c>
      <c r="B1501" t="s">
        <v>2752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4128</v>
      </c>
      <c r="B1502" t="s">
        <v>2750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3179</v>
      </c>
      <c r="B1503" t="s">
        <v>1644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3180</v>
      </c>
      <c r="B1504" t="s">
        <v>1645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3181</v>
      </c>
      <c r="B1505" t="s">
        <v>1646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3182</v>
      </c>
      <c r="B1506" t="s">
        <v>1647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3183</v>
      </c>
      <c r="B1507" t="s">
        <v>1648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3184</v>
      </c>
      <c r="B1508" t="s">
        <v>1649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3185</v>
      </c>
      <c r="B1509" t="s">
        <v>1650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3186</v>
      </c>
      <c r="B1510" t="s">
        <v>1651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3187</v>
      </c>
      <c r="B1511" t="s">
        <v>1652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3188</v>
      </c>
      <c r="B1512" t="s">
        <v>1653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3189</v>
      </c>
      <c r="B1513" t="s">
        <v>1654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3190</v>
      </c>
      <c r="B1514" t="s">
        <v>1655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3191</v>
      </c>
      <c r="B1515" t="s">
        <v>1656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3192</v>
      </c>
      <c r="B1516" t="s">
        <v>1657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3193</v>
      </c>
      <c r="B1517" t="s">
        <v>1658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3194</v>
      </c>
      <c r="B1518" t="s">
        <v>1659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3195</v>
      </c>
      <c r="B1519" t="s">
        <v>1660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3196</v>
      </c>
      <c r="B1520" t="s">
        <v>1661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3197</v>
      </c>
      <c r="B1521" t="s">
        <v>1662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3198</v>
      </c>
      <c r="B1522" t="s">
        <v>1663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3199</v>
      </c>
      <c r="B1523" t="s">
        <v>1664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3200</v>
      </c>
      <c r="B1524" t="s">
        <v>1665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3201</v>
      </c>
      <c r="B1525" t="s">
        <v>1666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3202</v>
      </c>
      <c r="B1526" t="s">
        <v>1667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3203</v>
      </c>
      <c r="B1527" t="s">
        <v>1668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3204</v>
      </c>
      <c r="B1528" t="s">
        <v>1669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3205</v>
      </c>
      <c r="B1529" t="s">
        <v>1670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3206</v>
      </c>
      <c r="B1530" t="s">
        <v>1671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3207</v>
      </c>
      <c r="B1531" t="s">
        <v>1672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3208</v>
      </c>
      <c r="B1532" t="s">
        <v>1673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3209</v>
      </c>
      <c r="B1533" t="s">
        <v>1674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3210</v>
      </c>
      <c r="B1534" t="s">
        <v>1675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3211</v>
      </c>
      <c r="B1535" t="s">
        <v>1676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3212</v>
      </c>
      <c r="B1536" t="s">
        <v>1677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3213</v>
      </c>
      <c r="B1537" t="s">
        <v>1678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3214</v>
      </c>
      <c r="B1538" t="s">
        <v>1679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3215</v>
      </c>
      <c r="B1539" t="s">
        <v>1680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3216</v>
      </c>
      <c r="B1540" t="s">
        <v>1681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3217</v>
      </c>
      <c r="B1541" t="s">
        <v>1682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3218</v>
      </c>
      <c r="B1542" t="s">
        <v>1683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3219</v>
      </c>
      <c r="B1543" t="s">
        <v>1684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3220</v>
      </c>
      <c r="B1544" t="s">
        <v>1685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3221</v>
      </c>
      <c r="B1545" t="s">
        <v>1686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3222</v>
      </c>
      <c r="B1546" t="s">
        <v>1687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3223</v>
      </c>
      <c r="B1547" t="s">
        <v>1688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3224</v>
      </c>
      <c r="B1548" t="s">
        <v>1689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3225</v>
      </c>
      <c r="B1549" t="s">
        <v>1690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3226</v>
      </c>
      <c r="B1550" t="s">
        <v>1691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3227</v>
      </c>
      <c r="B1551" t="s">
        <v>1692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3228</v>
      </c>
      <c r="B1552" t="s">
        <v>1693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3229</v>
      </c>
      <c r="B1553" t="s">
        <v>1694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3230</v>
      </c>
      <c r="B1554" t="s">
        <v>1695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4508</v>
      </c>
      <c r="B1555" t="s">
        <v>4509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3231</v>
      </c>
      <c r="B1556" t="s">
        <v>1696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3232</v>
      </c>
      <c r="B1557" t="s">
        <v>1697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3233</v>
      </c>
      <c r="B1558" t="s">
        <v>1698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3234</v>
      </c>
      <c r="B1559" t="s">
        <v>1699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3235</v>
      </c>
      <c r="B1560" t="s">
        <v>1700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3236</v>
      </c>
      <c r="B1561" t="s">
        <v>1701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3237</v>
      </c>
      <c r="B1562" t="s">
        <v>1702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3238</v>
      </c>
      <c r="B1563" t="s">
        <v>1703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3239</v>
      </c>
      <c r="B1564" t="s">
        <v>1704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3240</v>
      </c>
      <c r="B1565" t="s">
        <v>1705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3241</v>
      </c>
      <c r="B1566" t="s">
        <v>1706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3242</v>
      </c>
      <c r="B1567" t="s">
        <v>2465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3242</v>
      </c>
      <c r="B1568" t="s">
        <v>1707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3243</v>
      </c>
      <c r="B1569" t="s">
        <v>1708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3230</v>
      </c>
      <c r="B1570" t="s">
        <v>1530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4131</v>
      </c>
      <c r="B1571" t="s">
        <v>2466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4132</v>
      </c>
      <c r="B1572" t="s">
        <v>2467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4133</v>
      </c>
      <c r="B1573" t="s">
        <v>2468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4801</v>
      </c>
      <c r="B1574" t="s">
        <v>2469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4135</v>
      </c>
      <c r="B1575" t="s">
        <v>2470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4136</v>
      </c>
      <c r="B1576" t="s">
        <v>2471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4137</v>
      </c>
      <c r="B1577" t="s">
        <v>2472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4802</v>
      </c>
      <c r="B1578" t="s">
        <v>2473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4803</v>
      </c>
      <c r="B1579" t="s">
        <v>2474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4134</v>
      </c>
      <c r="B1580" t="s">
        <v>2475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4138</v>
      </c>
      <c r="B1581" t="s">
        <v>2476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4139</v>
      </c>
      <c r="B1582" t="s">
        <v>2477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4140</v>
      </c>
      <c r="B1583" t="s">
        <v>2478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4804</v>
      </c>
      <c r="B1584" t="s">
        <v>2479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937</v>
      </c>
      <c r="B1585" t="s">
        <v>2480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938</v>
      </c>
      <c r="B1586" t="s">
        <v>2481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939</v>
      </c>
      <c r="B1587" t="s">
        <v>2482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940</v>
      </c>
      <c r="B1588" t="s">
        <v>2483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941</v>
      </c>
      <c r="B1589" t="s">
        <v>2484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942</v>
      </c>
      <c r="B1590" t="s">
        <v>2485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943</v>
      </c>
      <c r="B1591" t="s">
        <v>2486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944</v>
      </c>
      <c r="B1592" t="s">
        <v>2487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945</v>
      </c>
      <c r="B1593" t="s">
        <v>2488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946</v>
      </c>
      <c r="B1594" t="s">
        <v>2489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947</v>
      </c>
      <c r="B1595" t="s">
        <v>2490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948</v>
      </c>
      <c r="B1596" t="s">
        <v>2491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949</v>
      </c>
      <c r="B1597" t="s">
        <v>2492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950</v>
      </c>
      <c r="B1598" t="s">
        <v>2493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951</v>
      </c>
      <c r="B1599" t="s">
        <v>2494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952</v>
      </c>
      <c r="B1600" t="s">
        <v>2495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953</v>
      </c>
      <c r="B1601" t="s">
        <v>2496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954</v>
      </c>
      <c r="B1602" t="s">
        <v>2497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955</v>
      </c>
      <c r="B1603" t="s">
        <v>2498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956</v>
      </c>
      <c r="B1604" t="s">
        <v>2499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957</v>
      </c>
      <c r="B1605" t="s">
        <v>2500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958</v>
      </c>
      <c r="B1606" t="s">
        <v>2501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959</v>
      </c>
      <c r="B1607" t="s">
        <v>2502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960</v>
      </c>
      <c r="B1608" t="s">
        <v>2503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961</v>
      </c>
      <c r="B1609" t="s">
        <v>2504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962</v>
      </c>
      <c r="B1610" t="s">
        <v>2505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963</v>
      </c>
      <c r="B1611" t="s">
        <v>2506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964</v>
      </c>
      <c r="B1612" t="s">
        <v>2507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965</v>
      </c>
      <c r="B1613" t="s">
        <v>2508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966</v>
      </c>
      <c r="B1614" t="s">
        <v>2509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967</v>
      </c>
      <c r="B1615" t="s">
        <v>2510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968</v>
      </c>
      <c r="B1616" t="s">
        <v>2511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969</v>
      </c>
      <c r="B1617" t="s">
        <v>2512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970</v>
      </c>
      <c r="B1618" t="s">
        <v>2513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971</v>
      </c>
      <c r="B1619" t="s">
        <v>2514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972</v>
      </c>
      <c r="B1620" t="s">
        <v>2515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973</v>
      </c>
      <c r="B1621" t="s">
        <v>2516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974</v>
      </c>
      <c r="B1622" t="s">
        <v>2517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975</v>
      </c>
      <c r="B1623" t="s">
        <v>2518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976</v>
      </c>
      <c r="B1624" t="s">
        <v>2519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977</v>
      </c>
      <c r="B1625" t="s">
        <v>2520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978</v>
      </c>
      <c r="B1626" t="s">
        <v>2521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979</v>
      </c>
      <c r="B1627" t="s">
        <v>2522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980</v>
      </c>
      <c r="B1628" t="s">
        <v>2523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981</v>
      </c>
      <c r="B1629" t="s">
        <v>2524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982</v>
      </c>
      <c r="B1630" t="s">
        <v>2525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983</v>
      </c>
      <c r="B1631" t="s">
        <v>2526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984</v>
      </c>
      <c r="B1632" t="s">
        <v>2527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985</v>
      </c>
      <c r="B1633" t="s">
        <v>2528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986</v>
      </c>
      <c r="B1634" t="s">
        <v>2529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987</v>
      </c>
      <c r="B1635" t="s">
        <v>2530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988</v>
      </c>
      <c r="B1636" t="s">
        <v>2531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989</v>
      </c>
      <c r="B1637" t="s">
        <v>2532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990</v>
      </c>
      <c r="B1638" t="s">
        <v>2533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991</v>
      </c>
      <c r="B1639" t="s">
        <v>2534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992</v>
      </c>
      <c r="B1640" t="s">
        <v>2535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993</v>
      </c>
      <c r="B1641" t="s">
        <v>2536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994</v>
      </c>
      <c r="B1642" t="s">
        <v>2537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995</v>
      </c>
      <c r="B1643" t="s">
        <v>2538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996</v>
      </c>
      <c r="B1644" t="s">
        <v>2539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997</v>
      </c>
      <c r="B1645" t="s">
        <v>2540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998</v>
      </c>
      <c r="B1646" t="s">
        <v>2541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999</v>
      </c>
      <c r="B1647" t="s">
        <v>2542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1000</v>
      </c>
      <c r="B1648" t="s">
        <v>2543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1001</v>
      </c>
      <c r="B1649" t="s">
        <v>2544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1002</v>
      </c>
      <c r="B1650" t="s">
        <v>2545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1003</v>
      </c>
      <c r="B1651" t="s">
        <v>2546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1004</v>
      </c>
      <c r="B1652" t="s">
        <v>2547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1005</v>
      </c>
      <c r="B1653" t="s">
        <v>2548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1006</v>
      </c>
      <c r="B1654" t="s">
        <v>2549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1007</v>
      </c>
      <c r="B1655" t="s">
        <v>2550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1008</v>
      </c>
      <c r="B1656" t="s">
        <v>2551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1009</v>
      </c>
      <c r="B1657" t="s">
        <v>2552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1010</v>
      </c>
      <c r="B1658" t="s">
        <v>2553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1011</v>
      </c>
      <c r="B1659" t="s">
        <v>2554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1012</v>
      </c>
      <c r="B1660" t="s">
        <v>2555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1013</v>
      </c>
      <c r="B1661" t="s">
        <v>2556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1014</v>
      </c>
      <c r="B1662" t="s">
        <v>2557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1015</v>
      </c>
      <c r="B1663" t="s">
        <v>2558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1016</v>
      </c>
      <c r="B1664" t="s">
        <v>2559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1017</v>
      </c>
      <c r="B1665" t="s">
        <v>2560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1018</v>
      </c>
      <c r="B1666" t="s">
        <v>2561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1019</v>
      </c>
      <c r="B1667" t="s">
        <v>2562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1020</v>
      </c>
      <c r="B1668" t="s">
        <v>2563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1021</v>
      </c>
      <c r="B1669" t="s">
        <v>2564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1022</v>
      </c>
      <c r="B1670" t="s">
        <v>2565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1023</v>
      </c>
      <c r="B1671" t="s">
        <v>2566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1024</v>
      </c>
      <c r="B1672" t="s">
        <v>2567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1025</v>
      </c>
      <c r="B1673" t="s">
        <v>2568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1026</v>
      </c>
      <c r="B1674" t="s">
        <v>2569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1027</v>
      </c>
      <c r="B1675" t="s">
        <v>2570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1028</v>
      </c>
      <c r="B1676" t="s">
        <v>2571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1029</v>
      </c>
      <c r="B1677" t="s">
        <v>2572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1030</v>
      </c>
      <c r="B1678" t="s">
        <v>2573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1031</v>
      </c>
      <c r="B1679" t="s">
        <v>2574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1032</v>
      </c>
      <c r="B1680" t="s">
        <v>2575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1033</v>
      </c>
      <c r="B1681" t="s">
        <v>2576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1034</v>
      </c>
      <c r="B1682" t="s">
        <v>2577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1035</v>
      </c>
      <c r="B1683" t="s">
        <v>2578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1036</v>
      </c>
      <c r="B1684" t="s">
        <v>2579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1037</v>
      </c>
      <c r="B1685" t="s">
        <v>2580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1038</v>
      </c>
      <c r="B1686" t="s">
        <v>2581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1039</v>
      </c>
      <c r="B1687" t="s">
        <v>2582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1040</v>
      </c>
      <c r="B1688" t="s">
        <v>2583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1041</v>
      </c>
      <c r="B1689" t="s">
        <v>2584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1042</v>
      </c>
      <c r="B1690" t="s">
        <v>2585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1043</v>
      </c>
      <c r="B1691" t="s">
        <v>2586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1044</v>
      </c>
      <c r="B1692" t="s">
        <v>2587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1045</v>
      </c>
      <c r="B1693" t="s">
        <v>2588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1046</v>
      </c>
      <c r="B1694" t="s">
        <v>2589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1047</v>
      </c>
      <c r="B1695" t="s">
        <v>2590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1048</v>
      </c>
      <c r="B1696" t="s">
        <v>2591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1049</v>
      </c>
      <c r="B1697" t="s">
        <v>2592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1050</v>
      </c>
      <c r="B1698" t="s">
        <v>2593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1051</v>
      </c>
      <c r="B1699" t="s">
        <v>2594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1052</v>
      </c>
      <c r="B1700" t="s">
        <v>2595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1053</v>
      </c>
      <c r="B1701" t="s">
        <v>2596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1054</v>
      </c>
      <c r="B1702" t="s">
        <v>2597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1055</v>
      </c>
      <c r="B1703" t="s">
        <v>2598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1056</v>
      </c>
      <c r="B1704" t="s">
        <v>2599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1057</v>
      </c>
      <c r="B1705" t="s">
        <v>2600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1058</v>
      </c>
      <c r="B1706" t="s">
        <v>2601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1059</v>
      </c>
      <c r="B1707" t="s">
        <v>2602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1060</v>
      </c>
      <c r="B1708" t="s">
        <v>2603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1061</v>
      </c>
      <c r="B1709" t="s">
        <v>2604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4805</v>
      </c>
      <c r="B1710" t="s">
        <v>2605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1062</v>
      </c>
      <c r="B1711" t="s">
        <v>2606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1063</v>
      </c>
      <c r="B1712" t="s">
        <v>2607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1064</v>
      </c>
      <c r="B1713" t="s">
        <v>2608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1065</v>
      </c>
      <c r="B1714" t="s">
        <v>2609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1066</v>
      </c>
      <c r="B1715" t="s">
        <v>2610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1067</v>
      </c>
      <c r="B1716" t="s">
        <v>2611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1068</v>
      </c>
      <c r="B1717" t="s">
        <v>2612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1069</v>
      </c>
      <c r="B1718" t="s">
        <v>2613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1070</v>
      </c>
      <c r="B1719" t="s">
        <v>2614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1071</v>
      </c>
      <c r="B1720" t="s">
        <v>2615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1072</v>
      </c>
      <c r="B1721" t="s">
        <v>2616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1073</v>
      </c>
      <c r="B1722" t="s">
        <v>2617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1074</v>
      </c>
      <c r="B1723" t="s">
        <v>2618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1075</v>
      </c>
      <c r="B1724" t="s">
        <v>2619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1076</v>
      </c>
      <c r="B1725" t="s">
        <v>2620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1077</v>
      </c>
      <c r="B1726" t="s">
        <v>2621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1078</v>
      </c>
      <c r="B1727" t="s">
        <v>2622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1079</v>
      </c>
      <c r="B1728" t="s">
        <v>2623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1080</v>
      </c>
      <c r="B1729" t="s">
        <v>2624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1081</v>
      </c>
      <c r="B1730" t="s">
        <v>2625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1082</v>
      </c>
      <c r="B1731" t="s">
        <v>2626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1083</v>
      </c>
      <c r="B1732" t="s">
        <v>2627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1084</v>
      </c>
      <c r="B1733" t="s">
        <v>2628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1085</v>
      </c>
      <c r="B1734" t="s">
        <v>2629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1086</v>
      </c>
      <c r="B1735" t="s">
        <v>2630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1087</v>
      </c>
      <c r="B1736" t="s">
        <v>2631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1088</v>
      </c>
      <c r="B1737" t="s">
        <v>2632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1089</v>
      </c>
      <c r="B1738" t="s">
        <v>2633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1090</v>
      </c>
      <c r="B1739" t="s">
        <v>2634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1091</v>
      </c>
      <c r="B1740" t="s">
        <v>2635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1092</v>
      </c>
      <c r="B1741" t="s">
        <v>2636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1093</v>
      </c>
      <c r="B1742" t="s">
        <v>2637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931</v>
      </c>
      <c r="B1743" t="s">
        <v>4708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932</v>
      </c>
      <c r="B1744" t="s">
        <v>4709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933</v>
      </c>
      <c r="B1745" t="s">
        <v>4710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934</v>
      </c>
      <c r="B1746" t="s">
        <v>4711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935</v>
      </c>
      <c r="B1747" t="s">
        <v>4712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936</v>
      </c>
      <c r="B1748" t="s">
        <v>4713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3509</v>
      </c>
      <c r="B1749" t="s">
        <v>4714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4141</v>
      </c>
      <c r="B1750" t="s">
        <v>2638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4142</v>
      </c>
      <c r="B1751" t="s">
        <v>2639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4143</v>
      </c>
      <c r="B1752" t="s">
        <v>2640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4144</v>
      </c>
      <c r="B1753" t="s">
        <v>2641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4145</v>
      </c>
      <c r="B1754" t="s">
        <v>2642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4146</v>
      </c>
      <c r="B1755" t="s">
        <v>2643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4147</v>
      </c>
      <c r="B1756" t="s">
        <v>2644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4148</v>
      </c>
      <c r="B1757" t="s">
        <v>2645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4149</v>
      </c>
      <c r="B1758" t="s">
        <v>2646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4150</v>
      </c>
      <c r="B1759" t="s">
        <v>2647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4151</v>
      </c>
      <c r="B1760" t="s">
        <v>2648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4152</v>
      </c>
      <c r="B1761" t="s">
        <v>2649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4153</v>
      </c>
      <c r="B1762" t="s">
        <v>2650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4154</v>
      </c>
      <c r="B1763" t="s">
        <v>2651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4155</v>
      </c>
      <c r="B1764" t="s">
        <v>2652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4156</v>
      </c>
      <c r="B1765" t="s">
        <v>3258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4157</v>
      </c>
      <c r="B1766" t="s">
        <v>3259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4158</v>
      </c>
      <c r="B1767" t="s">
        <v>3260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4159</v>
      </c>
      <c r="B1768" t="s">
        <v>3261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4160</v>
      </c>
      <c r="B1769" t="s">
        <v>3262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4161</v>
      </c>
      <c r="B1770" t="s">
        <v>2653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4162</v>
      </c>
      <c r="B1771" t="s">
        <v>2654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4163</v>
      </c>
      <c r="B1772" t="s">
        <v>2655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4164</v>
      </c>
      <c r="B1773" t="s">
        <v>2656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4165</v>
      </c>
      <c r="B1774" t="s">
        <v>2657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4166</v>
      </c>
      <c r="B1775" t="s">
        <v>2658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4167</v>
      </c>
      <c r="B1776" t="s">
        <v>2659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4168</v>
      </c>
      <c r="B1777" t="s">
        <v>2660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4169</v>
      </c>
      <c r="B1778" t="s">
        <v>2661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4170</v>
      </c>
      <c r="B1779" t="s">
        <v>2662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4171</v>
      </c>
      <c r="B1780" t="s">
        <v>2663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4172</v>
      </c>
      <c r="B1781" t="s">
        <v>2664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4173</v>
      </c>
      <c r="B1782" t="s">
        <v>2665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4174</v>
      </c>
      <c r="B1783" t="s">
        <v>2666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4175</v>
      </c>
      <c r="B1784" t="s">
        <v>2667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4176</v>
      </c>
      <c r="B1785" t="s">
        <v>3263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4177</v>
      </c>
      <c r="B1786" t="s">
        <v>3264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4178</v>
      </c>
      <c r="B1787" t="s">
        <v>3265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4179</v>
      </c>
      <c r="B1788" t="s">
        <v>3266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4180</v>
      </c>
      <c r="B1789" t="s">
        <v>3267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1094</v>
      </c>
      <c r="B1790" t="s">
        <v>2668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1095</v>
      </c>
      <c r="B1791" t="s">
        <v>2669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1096</v>
      </c>
      <c r="B1792" t="s">
        <v>2670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1097</v>
      </c>
      <c r="B1793" t="s">
        <v>2671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1098</v>
      </c>
      <c r="B1794" t="s">
        <v>2672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1099</v>
      </c>
      <c r="B1795" t="s">
        <v>2673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1100</v>
      </c>
      <c r="B1796" t="s">
        <v>2674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1101</v>
      </c>
      <c r="B1797" t="s">
        <v>2675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1102</v>
      </c>
      <c r="B1798" t="s">
        <v>2676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1103</v>
      </c>
      <c r="B1799" t="s">
        <v>2677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1104</v>
      </c>
      <c r="B1800" t="s">
        <v>2678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1105</v>
      </c>
      <c r="B1801" t="s">
        <v>2679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1106</v>
      </c>
      <c r="B1802" t="s">
        <v>2680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3268</v>
      </c>
      <c r="B1803" t="s">
        <v>2681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3270</v>
      </c>
      <c r="B1804" t="s">
        <v>2682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3273</v>
      </c>
      <c r="B1805" t="s">
        <v>3269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3275</v>
      </c>
      <c r="B1806" t="s">
        <v>3271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4181</v>
      </c>
      <c r="B1807" t="s">
        <v>3272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4182</v>
      </c>
      <c r="B1808" t="s">
        <v>3274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4183</v>
      </c>
      <c r="B1809" t="s">
        <v>3276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4784</v>
      </c>
      <c r="B1810" t="s">
        <v>2683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4184</v>
      </c>
      <c r="B1811" t="s">
        <v>2684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4185</v>
      </c>
      <c r="B1812" t="s">
        <v>2685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4186</v>
      </c>
      <c r="B1813" t="s">
        <v>2686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4187</v>
      </c>
      <c r="B1814" t="s">
        <v>2687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4188</v>
      </c>
      <c r="B1815" t="s">
        <v>2688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4189</v>
      </c>
      <c r="B1816" t="s">
        <v>2689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4190</v>
      </c>
      <c r="B1817" t="s">
        <v>2690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4191</v>
      </c>
      <c r="B1818" t="s">
        <v>2691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4192</v>
      </c>
      <c r="B1819" t="s">
        <v>2692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4193</v>
      </c>
      <c r="B1820" t="s">
        <v>2693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4194</v>
      </c>
      <c r="B1821" t="s">
        <v>2694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4195</v>
      </c>
      <c r="B1822" t="s">
        <v>2695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4196</v>
      </c>
      <c r="B1823" t="s">
        <v>2696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4197</v>
      </c>
      <c r="B1824" t="s">
        <v>2697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4198</v>
      </c>
      <c r="B1825" t="s">
        <v>2698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4199</v>
      </c>
      <c r="B1826" t="s">
        <v>3277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4200</v>
      </c>
      <c r="B1827" t="s">
        <v>3278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4201</v>
      </c>
      <c r="B1828" t="s">
        <v>3279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4202</v>
      </c>
      <c r="B1829" t="s">
        <v>3280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4203</v>
      </c>
      <c r="B1830" t="s">
        <v>3281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1107</v>
      </c>
      <c r="B1831" t="s">
        <v>2699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1108</v>
      </c>
      <c r="B1832" t="s">
        <v>2700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1109</v>
      </c>
      <c r="B1833" t="s">
        <v>2701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1110</v>
      </c>
      <c r="B1834" t="s">
        <v>2702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1111</v>
      </c>
      <c r="B1835" t="s">
        <v>2703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1112</v>
      </c>
      <c r="B1836" t="s">
        <v>2704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1113</v>
      </c>
      <c r="B1837" t="s">
        <v>2705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1114</v>
      </c>
      <c r="B1838" t="s">
        <v>2706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1115</v>
      </c>
      <c r="B1839" t="s">
        <v>2707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1116</v>
      </c>
      <c r="B1840" t="s">
        <v>2708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1117</v>
      </c>
      <c r="B1841" t="s">
        <v>2709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1118</v>
      </c>
      <c r="B1842" t="s">
        <v>2710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1119</v>
      </c>
      <c r="B1843" t="s">
        <v>2711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3282</v>
      </c>
      <c r="B1844" t="s">
        <v>2712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3284</v>
      </c>
      <c r="B1845" t="s">
        <v>2713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3287</v>
      </c>
      <c r="B1846" t="s">
        <v>3283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3289</v>
      </c>
      <c r="B1847" t="s">
        <v>3285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4204</v>
      </c>
      <c r="B1848" t="s">
        <v>3286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4205</v>
      </c>
      <c r="B1849" t="s">
        <v>3288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4206</v>
      </c>
      <c r="B1850" t="s">
        <v>3290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4957</v>
      </c>
      <c r="B1851" t="s">
        <v>2714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4958</v>
      </c>
      <c r="B1852" t="s">
        <v>2715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4959</v>
      </c>
      <c r="B1853" t="s">
        <v>2716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4960</v>
      </c>
      <c r="B1854" t="s">
        <v>2717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4961</v>
      </c>
      <c r="B1855" t="s">
        <v>2718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4962</v>
      </c>
      <c r="B1856" t="s">
        <v>2719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4963</v>
      </c>
      <c r="B1857" t="s">
        <v>2720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4964</v>
      </c>
      <c r="B1858" t="s">
        <v>2721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4763</v>
      </c>
      <c r="B1859" t="s">
        <v>2722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4764</v>
      </c>
      <c r="B1860" t="s">
        <v>2723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1527</v>
      </c>
      <c r="B1861" t="s">
        <v>4756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4757</v>
      </c>
      <c r="B1862" t="s">
        <v>2724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4758</v>
      </c>
      <c r="B1863" t="s">
        <v>2725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1511</v>
      </c>
      <c r="B1864" t="s">
        <v>2726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4759</v>
      </c>
      <c r="B1865" t="s">
        <v>2727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4760</v>
      </c>
      <c r="B1866" t="s">
        <v>2728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4965</v>
      </c>
      <c r="B1867" t="s">
        <v>2729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4966</v>
      </c>
      <c r="B1868" t="s">
        <v>2730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1523</v>
      </c>
      <c r="B1869" t="s">
        <v>2731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4761</v>
      </c>
      <c r="B1870" t="s">
        <v>2732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4762</v>
      </c>
      <c r="B1871" t="s">
        <v>2733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4765</v>
      </c>
      <c r="B1872" t="s">
        <v>2734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4766</v>
      </c>
      <c r="B1873" t="s">
        <v>2735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1229</v>
      </c>
      <c r="B1874" t="s">
        <v>2736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4767</v>
      </c>
      <c r="B1875" t="s">
        <v>2737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4806</v>
      </c>
      <c r="B1876" t="s">
        <v>2738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4768</v>
      </c>
      <c r="B1877" t="s">
        <v>2739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4967</v>
      </c>
      <c r="B1878" t="s">
        <v>2740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4968</v>
      </c>
      <c r="B1879" t="s">
        <v>2741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4969</v>
      </c>
      <c r="B1880" t="s">
        <v>2742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4770</v>
      </c>
      <c r="B1881" t="s">
        <v>2743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4771</v>
      </c>
      <c r="B1882" t="s">
        <v>2744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4772</v>
      </c>
      <c r="B1883" t="s">
        <v>2745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1512</v>
      </c>
      <c r="B1884" t="s">
        <v>2746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4769</v>
      </c>
      <c r="B1885" t="s">
        <v>2747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4970</v>
      </c>
      <c r="B1886" t="s">
        <v>2748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4773</v>
      </c>
      <c r="B1887" t="s">
        <v>2749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7326</v>
      </c>
      <c r="B1888" t="s">
        <v>7327</v>
      </c>
      <c r="D1888" t="b">
        <f>IFERROR(VLOOKUP(B1888,PatData!$A$2:$A$2000,1,),"")&lt;&gt;""</f>
        <v>0</v>
      </c>
      <c r="E1888" t="s">
        <v>7315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7328</v>
      </c>
      <c r="B1889" t="s">
        <v>7329</v>
      </c>
      <c r="D1889" t="b">
        <f>IFERROR(VLOOKUP(B1889,PatData!$A$2:$A$2000,1,),"")&lt;&gt;""</f>
        <v>0</v>
      </c>
      <c r="E1889" t="s">
        <v>7316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7330</v>
      </c>
      <c r="B1890" t="s">
        <v>7331</v>
      </c>
      <c r="D1890" t="b">
        <f>IFERROR(VLOOKUP(B1890,PatData!$A$2:$A$2000,1,),"")&lt;&gt;""</f>
        <v>0</v>
      </c>
      <c r="E1890" t="s">
        <v>7314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7332</v>
      </c>
      <c r="B1891" t="s">
        <v>7333</v>
      </c>
      <c r="D1891" t="b">
        <f>IFERROR(VLOOKUP(B1891,PatData!$A$2:$A$2000,1,),"")&lt;&gt;""</f>
        <v>0</v>
      </c>
      <c r="E1891" t="s">
        <v>7317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7266</v>
      </c>
      <c r="D1892" t="b">
        <f>IFERROR(VLOOKUP(B1892,PatData!$A$2:$A$2000,1,),"")&lt;&gt;""</f>
        <v>0</v>
      </c>
      <c r="E1892" t="s">
        <v>7317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894</v>
      </c>
      <c r="D1893" t="b">
        <f>IFERROR(VLOOKUP(B1893,PatData!$A$2:$A$2000,1,),"")&lt;&gt;""</f>
        <v>0</v>
      </c>
      <c r="E1893" t="s">
        <v>7317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1513</v>
      </c>
      <c r="B1894" t="s">
        <v>895</v>
      </c>
      <c r="D1894" t="b">
        <f>IFERROR(VLOOKUP(B1894,PatData!$A$2:$A$2000,1,),"")&lt;&gt;""</f>
        <v>0</v>
      </c>
      <c r="E1894" t="s">
        <v>3244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4971</v>
      </c>
      <c r="B1895" t="s">
        <v>896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5198</v>
      </c>
      <c r="B1896" t="s">
        <v>897</v>
      </c>
      <c r="D1896" t="b">
        <f>IFERROR(VLOOKUP(B1896,PatData!$A$2:$A$2000,1,),"")&lt;&gt;""</f>
        <v>0</v>
      </c>
      <c r="E1896" t="s">
        <v>5115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4972</v>
      </c>
      <c r="B1897" t="s">
        <v>898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7087</v>
      </c>
      <c r="B1898" t="s">
        <v>7088</v>
      </c>
      <c r="D1898" t="b">
        <f>IFERROR(VLOOKUP(B1898,PatData!$A$2:$A$2000,1,),"")&lt;&gt;""</f>
        <v>0</v>
      </c>
      <c r="E1898" t="s">
        <v>395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7267</v>
      </c>
      <c r="B1899" t="s">
        <v>7268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1514</v>
      </c>
      <c r="B1900" t="s">
        <v>899</v>
      </c>
      <c r="D1900" t="b">
        <f>IFERROR(VLOOKUP(B1900,PatData!$A$2:$A$2000,1,),"")&lt;&gt;""</f>
        <v>0</v>
      </c>
      <c r="E1900" t="s">
        <v>3244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4973</v>
      </c>
      <c r="B1901" t="s">
        <v>900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4974</v>
      </c>
      <c r="B1902" t="s">
        <v>901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4975</v>
      </c>
      <c r="B1903" t="s">
        <v>902</v>
      </c>
      <c r="D1903" t="b">
        <f>IFERROR(VLOOKUP(B1903,PatData!$A$2:$A$2000,1,),"")&lt;&gt;""</f>
        <v>0</v>
      </c>
      <c r="E1903" t="s">
        <v>189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4976</v>
      </c>
      <c r="B1904" t="s">
        <v>903</v>
      </c>
      <c r="D1904" t="b">
        <f>IFERROR(VLOOKUP(B1904,PatData!$A$2:$A$2000,1,),"")&lt;&gt;""</f>
        <v>0</v>
      </c>
      <c r="E1904" t="s">
        <v>189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4977</v>
      </c>
      <c r="B1905" t="s">
        <v>904</v>
      </c>
      <c r="D1905" t="b">
        <f>IFERROR(VLOOKUP(B1905,PatData!$A$2:$A$2000,1,),"")&lt;&gt;""</f>
        <v>0</v>
      </c>
      <c r="E1905" t="s">
        <v>189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4978</v>
      </c>
      <c r="B1906" t="s">
        <v>905</v>
      </c>
      <c r="D1906" t="b">
        <f>IFERROR(VLOOKUP(B1906,PatData!$A$2:$A$2000,1,),"")&lt;&gt;""</f>
        <v>0</v>
      </c>
      <c r="E1906" t="s">
        <v>189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4979</v>
      </c>
      <c r="B1907" t="s">
        <v>906</v>
      </c>
      <c r="D1907" t="b">
        <f>IFERROR(VLOOKUP(B1907,PatData!$A$2:$A$2000,1,),"")&lt;&gt;""</f>
        <v>0</v>
      </c>
      <c r="E1907" t="s">
        <v>189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1515</v>
      </c>
      <c r="B1908" t="s">
        <v>907</v>
      </c>
      <c r="D1908" t="b">
        <f>IFERROR(VLOOKUP(B1908,PatData!$A$2:$A$2000,1,),"")&lt;&gt;""</f>
        <v>0</v>
      </c>
      <c r="E1908" t="s">
        <v>4939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4980</v>
      </c>
      <c r="B1909" t="s">
        <v>4981</v>
      </c>
      <c r="D1909" t="b">
        <f>IFERROR(VLOOKUP(B1909,PatData!$A$2:$A$2000,1,),"")&lt;&gt;""</f>
        <v>0</v>
      </c>
      <c r="E1909" t="s">
        <v>7016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1516</v>
      </c>
      <c r="B1910" t="s">
        <v>908</v>
      </c>
      <c r="D1910" t="b">
        <f>IFERROR(VLOOKUP(B1910,PatData!$A$2:$A$2000,1,),"")&lt;&gt;""</f>
        <v>0</v>
      </c>
      <c r="E1910" t="s">
        <v>3501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1517</v>
      </c>
      <c r="B1911" t="s">
        <v>909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1518</v>
      </c>
      <c r="B1912" t="s">
        <v>910</v>
      </c>
      <c r="D1912" t="b">
        <f>IFERROR(VLOOKUP(B1912,PatData!$A$2:$A$2000,1,),"")&lt;&gt;""</f>
        <v>0</v>
      </c>
      <c r="E1912" t="s">
        <v>879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1519</v>
      </c>
      <c r="B1913" t="s">
        <v>911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1520</v>
      </c>
      <c r="B1914" t="s">
        <v>912</v>
      </c>
      <c r="D1914" t="b">
        <f>IFERROR(VLOOKUP(B1914,PatData!$A$2:$A$2000,1,),"")&lt;&gt;""</f>
        <v>0</v>
      </c>
      <c r="E1914" t="s">
        <v>873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1521</v>
      </c>
      <c r="B1915" t="s">
        <v>913</v>
      </c>
      <c r="D1915" t="b">
        <f>IFERROR(VLOOKUP(B1915,PatData!$A$2:$A$2000,1,),"")&lt;&gt;""</f>
        <v>0</v>
      </c>
      <c r="E1915" t="s">
        <v>874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1522</v>
      </c>
      <c r="B1916" t="s">
        <v>914</v>
      </c>
      <c r="D1916" t="b">
        <f>IFERROR(VLOOKUP(B1916,PatData!$A$2:$A$2000,1,),"")&lt;&gt;""</f>
        <v>0</v>
      </c>
      <c r="E1916" t="s">
        <v>877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7089</v>
      </c>
      <c r="B1917" t="s">
        <v>7090</v>
      </c>
      <c r="D1917" t="b">
        <f>IFERROR(VLOOKUP(B1917,PatData!$A$2:$A$2000,1,),"")&lt;&gt;""</f>
        <v>0</v>
      </c>
      <c r="E1917" t="s">
        <v>160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7091</v>
      </c>
      <c r="B1918" t="s">
        <v>7092</v>
      </c>
      <c r="D1918" t="b">
        <f>IFERROR(VLOOKUP(B1918,PatData!$A$2:$A$2000,1,),"")&lt;&gt;""</f>
        <v>0</v>
      </c>
      <c r="E1918" t="s">
        <v>452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7093</v>
      </c>
      <c r="B1919" t="s">
        <v>7094</v>
      </c>
      <c r="D1919" t="b">
        <f>IFERROR(VLOOKUP(B1919,PatData!$A$2:$A$2000,1,),"")&lt;&gt;""</f>
        <v>0</v>
      </c>
      <c r="E1919" t="s">
        <v>160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4207</v>
      </c>
      <c r="B1920" t="s">
        <v>4058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4208</v>
      </c>
      <c r="B1921" t="s">
        <v>4057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7095</v>
      </c>
      <c r="B1922" t="s">
        <v>4081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4209</v>
      </c>
      <c r="B1923" t="s">
        <v>4066</v>
      </c>
      <c r="D1923" t="b">
        <f>IFERROR(VLOOKUP(B1923,PatData!$A$2:$A$2000,1,),"")&lt;&gt;""</f>
        <v>0</v>
      </c>
      <c r="E1923" t="s">
        <v>176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4982</v>
      </c>
      <c r="B1924" t="s">
        <v>4983</v>
      </c>
      <c r="D1924" t="b">
        <f>IFERROR(VLOOKUP(B1924,PatData!$A$2:$A$2000,1,),"")&lt;&gt;""</f>
        <v>0</v>
      </c>
      <c r="E1924" t="s">
        <v>4940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5683</v>
      </c>
      <c r="B1925" t="s">
        <v>4718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5684</v>
      </c>
      <c r="B1926" t="s">
        <v>4664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7096</v>
      </c>
      <c r="B1927" t="s">
        <v>7097</v>
      </c>
      <c r="D1927" t="b">
        <f>IFERROR(VLOOKUP(B1927,PatData!$A$2:$A$2000,1,),"")&lt;&gt;""</f>
        <v>0</v>
      </c>
      <c r="E1927" t="s">
        <v>6008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4984</v>
      </c>
      <c r="B1928" t="s">
        <v>4067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4221</v>
      </c>
      <c r="B1929" t="s">
        <v>4741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4744</v>
      </c>
      <c r="B1930" t="s">
        <v>4740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2804</v>
      </c>
      <c r="B1931" t="s">
        <v>4715</v>
      </c>
      <c r="D1931" t="b">
        <f>IFERROR(VLOOKUP(B1931,PatData!$A$2:$A$2000,1,),"")&lt;&gt;""</f>
        <v>0</v>
      </c>
      <c r="E1931" t="s">
        <v>2754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4985</v>
      </c>
      <c r="B1932" t="s">
        <v>4986</v>
      </c>
      <c r="D1932" t="b">
        <f>IFERROR(VLOOKUP(B1932,PatData!$A$2:$A$2000,1,),"")&lt;&gt;""</f>
        <v>0</v>
      </c>
      <c r="E1932" t="s">
        <v>472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4338</v>
      </c>
      <c r="B1933" t="s">
        <v>4720</v>
      </c>
      <c r="D1933" t="b">
        <f>IFERROR(VLOOKUP(B1933,PatData!$A$2:$A$2000,1,),"")&lt;&gt;""</f>
        <v>0</v>
      </c>
      <c r="E1933" t="s">
        <v>435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5199</v>
      </c>
      <c r="B1934" t="s">
        <v>4210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4339</v>
      </c>
      <c r="B1935" t="s">
        <v>4721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4340</v>
      </c>
      <c r="B1936" t="s">
        <v>4722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5200</v>
      </c>
      <c r="B1937" t="s">
        <v>4242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4211</v>
      </c>
      <c r="B1938" t="s">
        <v>4061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4212</v>
      </c>
      <c r="B1939" t="s">
        <v>4213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1524</v>
      </c>
      <c r="B1940" t="s">
        <v>4723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7334</v>
      </c>
      <c r="B1941" t="s">
        <v>7335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4214</v>
      </c>
      <c r="B1942" t="s">
        <v>4059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7336</v>
      </c>
      <c r="B1943" t="s">
        <v>7337</v>
      </c>
      <c r="D1943" t="b">
        <f>IFERROR(VLOOKUP(B1943,PatData!$A$2:$A$2000,1,),"")&lt;&gt;""</f>
        <v>0</v>
      </c>
      <c r="E1943" t="s">
        <v>7338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3245</v>
      </c>
      <c r="B1944" t="s">
        <v>4724</v>
      </c>
      <c r="D1944" t="b">
        <f>IFERROR(VLOOKUP(B1944,PatData!$A$2:$A$2000,1,),"")&lt;&gt;""</f>
        <v>0</v>
      </c>
      <c r="E1944" t="s">
        <v>7338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7098</v>
      </c>
      <c r="B1945" t="s">
        <v>4716</v>
      </c>
      <c r="D1945" t="b">
        <f>IFERROR(VLOOKUP(B1945,PatData!$A$2:$A$2000,1,),"")&lt;&gt;""</f>
        <v>0</v>
      </c>
      <c r="E1945" t="s">
        <v>7338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7099</v>
      </c>
      <c r="B1946" t="s">
        <v>7100</v>
      </c>
      <c r="D1946" t="b">
        <f>IFERROR(VLOOKUP(B1946,PatData!$A$2:$A$2000,1,),"")&lt;&gt;""</f>
        <v>0</v>
      </c>
      <c r="E1946" t="s">
        <v>7338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3246</v>
      </c>
      <c r="B1947" t="s">
        <v>4725</v>
      </c>
      <c r="D1947" t="b">
        <f>IFERROR(VLOOKUP(B1947,PatData!$A$2:$A$2000,1,),"")&lt;&gt;""</f>
        <v>0</v>
      </c>
      <c r="E1947" t="s">
        <v>7338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3247</v>
      </c>
      <c r="B1948" t="s">
        <v>4785</v>
      </c>
      <c r="D1948" t="b">
        <f>IFERROR(VLOOKUP(B1948,PatData!$A$2:$A$2000,1,),"")&lt;&gt;""</f>
        <v>0</v>
      </c>
      <c r="E1948" t="s">
        <v>7338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3248</v>
      </c>
      <c r="B1949" t="s">
        <v>4786</v>
      </c>
      <c r="D1949" t="b">
        <f>IFERROR(VLOOKUP(B1949,PatData!$A$2:$A$2000,1,),"")&lt;&gt;""</f>
        <v>0</v>
      </c>
      <c r="E1949" t="s">
        <v>7338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4215</v>
      </c>
      <c r="B1950" t="s">
        <v>4216</v>
      </c>
      <c r="D1950" t="b">
        <f>IFERROR(VLOOKUP(B1950,PatData!$A$2:$A$2000,1,),"")&lt;&gt;""</f>
        <v>0</v>
      </c>
      <c r="E1950" t="s">
        <v>7338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4726</v>
      </c>
      <c r="B1951" t="s">
        <v>4717</v>
      </c>
      <c r="D1951" t="b">
        <f>IFERROR(VLOOKUP(B1951,PatData!$A$2:$A$2000,1,),"")&lt;&gt;""</f>
        <v>0</v>
      </c>
      <c r="E1951" t="s">
        <v>7338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3249</v>
      </c>
      <c r="B1952" t="s">
        <v>4787</v>
      </c>
      <c r="D1952" t="b">
        <f>IFERROR(VLOOKUP(B1952,PatData!$A$2:$A$2000,1,),"")&lt;&gt;""</f>
        <v>0</v>
      </c>
      <c r="E1952" t="s">
        <v>7338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3250</v>
      </c>
      <c r="B1953" t="s">
        <v>4788</v>
      </c>
      <c r="D1953" t="b">
        <f>IFERROR(VLOOKUP(B1953,PatData!$A$2:$A$2000,1,),"")&lt;&gt;""</f>
        <v>0</v>
      </c>
      <c r="E1953" t="s">
        <v>7338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7101</v>
      </c>
      <c r="B1954" t="s">
        <v>4091</v>
      </c>
      <c r="D1954" t="b">
        <f>IFERROR(VLOOKUP(B1954,PatData!$A$2:$A$2000,1,),"")&lt;&gt;""</f>
        <v>0</v>
      </c>
      <c r="E1954" t="s">
        <v>7338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7102</v>
      </c>
      <c r="B1955" t="s">
        <v>4719</v>
      </c>
      <c r="D1955" t="b">
        <f>IFERROR(VLOOKUP(B1955,PatData!$A$2:$A$2000,1,),"")&lt;&gt;""</f>
        <v>0</v>
      </c>
      <c r="E1955" t="s">
        <v>7338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3251</v>
      </c>
      <c r="B1956" t="s">
        <v>4789</v>
      </c>
      <c r="D1956" t="b">
        <f>IFERROR(VLOOKUP(B1956,PatData!$A$2:$A$2000,1,),"")&lt;&gt;""</f>
        <v>0</v>
      </c>
      <c r="E1956" t="s">
        <v>7338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3252</v>
      </c>
      <c r="B1957" t="s">
        <v>4790</v>
      </c>
      <c r="D1957" t="b">
        <f>IFERROR(VLOOKUP(B1957,PatData!$A$2:$A$2000,1,),"")&lt;&gt;""</f>
        <v>0</v>
      </c>
      <c r="E1957" t="s">
        <v>7338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1525</v>
      </c>
      <c r="B1958" t="s">
        <v>4727</v>
      </c>
      <c r="D1958" t="b">
        <f>IFERROR(VLOOKUP(B1958,PatData!$A$2:$A$2000,1,),"")&lt;&gt;""</f>
        <v>0</v>
      </c>
      <c r="E1958" t="s">
        <v>7338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1526</v>
      </c>
      <c r="B1959" t="s">
        <v>4728</v>
      </c>
      <c r="D1959" t="b">
        <f>IFERROR(VLOOKUP(B1959,PatData!$A$2:$A$2000,1,),"")&lt;&gt;""</f>
        <v>0</v>
      </c>
      <c r="E1959" t="s">
        <v>7338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4987</v>
      </c>
      <c r="B1960" t="s">
        <v>4729</v>
      </c>
      <c r="D1960" t="b">
        <f>IFERROR(VLOOKUP(B1960,PatData!$A$2:$A$2000,1,),"")&lt;&gt;""</f>
        <v>0</v>
      </c>
      <c r="E1960" t="s">
        <v>7338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4988</v>
      </c>
      <c r="B1961" t="s">
        <v>4730</v>
      </c>
      <c r="D1961" t="b">
        <f>IFERROR(VLOOKUP(B1961,PatData!$A$2:$A$2000,1,),"")&lt;&gt;""</f>
        <v>0</v>
      </c>
      <c r="E1961" t="s">
        <v>7338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4217</v>
      </c>
      <c r="B1962" t="s">
        <v>4218</v>
      </c>
      <c r="D1962" t="b">
        <f>IFERROR(VLOOKUP(B1962,PatData!$A$2:$A$2000,1,),"")&lt;&gt;""</f>
        <v>0</v>
      </c>
      <c r="E1962" t="s">
        <v>7338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4220</v>
      </c>
      <c r="B1963" t="s">
        <v>4745</v>
      </c>
      <c r="D1963" t="b">
        <f>IFERROR(VLOOKUP(B1963,PatData!$A$2:$A$2000,1,),"")&lt;&gt;""</f>
        <v>0</v>
      </c>
      <c r="E1963" t="s">
        <v>7338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4774</v>
      </c>
      <c r="B1964" t="s">
        <v>4069</v>
      </c>
      <c r="D1964" t="b">
        <f>IFERROR(VLOOKUP(B1964,PatData!$A$2:$A$2000,1,),"")&lt;&gt;""</f>
        <v>0</v>
      </c>
      <c r="E1964" t="s">
        <v>7338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4989</v>
      </c>
      <c r="B1965" t="s">
        <v>4791</v>
      </c>
      <c r="D1965" t="b">
        <f>IFERROR(VLOOKUP(B1965,PatData!$A$2:$A$2000,1,),"")&lt;&gt;""</f>
        <v>0</v>
      </c>
      <c r="E1965" t="s">
        <v>7338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4775</v>
      </c>
      <c r="B1966" t="s">
        <v>4068</v>
      </c>
      <c r="D1966" t="b">
        <f>IFERROR(VLOOKUP(B1966,PatData!$A$2:$A$2000,1,),"")&lt;&gt;""</f>
        <v>0</v>
      </c>
      <c r="E1966" t="s">
        <v>7338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4990</v>
      </c>
      <c r="B1967" t="s">
        <v>4863</v>
      </c>
      <c r="D1967" t="b">
        <f>IFERROR(VLOOKUP(B1967,PatData!$A$2:$A$2000,1,),"")&lt;&gt;""</f>
        <v>0</v>
      </c>
      <c r="E1967" t="s">
        <v>7338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3253</v>
      </c>
      <c r="B1968" t="s">
        <v>4792</v>
      </c>
      <c r="D1968" t="b">
        <f>IFERROR(VLOOKUP(B1968,PatData!$A$2:$A$2000,1,),"")&lt;&gt;""</f>
        <v>0</v>
      </c>
      <c r="E1968" t="s">
        <v>7338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4219</v>
      </c>
      <c r="B1969" t="s">
        <v>4056</v>
      </c>
      <c r="D1969" t="b">
        <f>IFERROR(VLOOKUP(B1969,PatData!$A$2:$A$2000,1,),"")&lt;&gt;""</f>
        <v>0</v>
      </c>
      <c r="E1969" t="s">
        <v>7338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4991</v>
      </c>
      <c r="B1970" t="s">
        <v>3789</v>
      </c>
      <c r="D1970" t="b">
        <f>IFERROR(VLOOKUP(B1970,PatData!$A$2:$A$2000,1,),"")&lt;&gt;""</f>
        <v>0</v>
      </c>
      <c r="E1970" t="s">
        <v>4344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4992</v>
      </c>
      <c r="B1971" t="s">
        <v>3790</v>
      </c>
      <c r="D1971" t="b">
        <f>IFERROR(VLOOKUP(B1971,PatData!$A$2:$A$2000,1,),"")&lt;&gt;""</f>
        <v>0</v>
      </c>
      <c r="E1971" t="s">
        <v>4993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4994</v>
      </c>
      <c r="B1972" t="s">
        <v>3791</v>
      </c>
      <c r="D1972" t="b">
        <f>IFERROR(VLOOKUP(B1972,PatData!$A$2:$A$2000,1,),"")&lt;&gt;""</f>
        <v>0</v>
      </c>
      <c r="E1972" t="s">
        <v>4995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4996</v>
      </c>
      <c r="B1973" t="s">
        <v>3792</v>
      </c>
      <c r="D1973" t="b">
        <f>IFERROR(VLOOKUP(B1973,PatData!$A$2:$A$2000,1,),"")&lt;&gt;""</f>
        <v>0</v>
      </c>
      <c r="E1973" t="s">
        <v>4997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4998</v>
      </c>
      <c r="B1974" t="s">
        <v>3793</v>
      </c>
      <c r="D1974" t="b">
        <f>IFERROR(VLOOKUP(B1974,PatData!$A$2:$A$2000,1,),"")&lt;&gt;""</f>
        <v>0</v>
      </c>
      <c r="E1974" t="s">
        <v>4999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5000</v>
      </c>
      <c r="B1975" t="s">
        <v>3794</v>
      </c>
      <c r="D1975" t="b">
        <f>IFERROR(VLOOKUP(B1975,PatData!$A$2:$A$2000,1,),"")&lt;&gt;""</f>
        <v>0</v>
      </c>
      <c r="E1975" t="s">
        <v>5001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5002</v>
      </c>
      <c r="B1976" t="s">
        <v>3795</v>
      </c>
      <c r="D1976" t="b">
        <f>IFERROR(VLOOKUP(B1976,PatData!$A$2:$A$2000,1,),"")&lt;&gt;""</f>
        <v>0</v>
      </c>
      <c r="E1976" t="s">
        <v>5003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5004</v>
      </c>
      <c r="B1977" t="s">
        <v>3796</v>
      </c>
      <c r="D1977" t="b">
        <f>IFERROR(VLOOKUP(B1977,PatData!$A$2:$A$2000,1,),"")&lt;&gt;""</f>
        <v>0</v>
      </c>
      <c r="E1977" t="s">
        <v>5005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5006</v>
      </c>
      <c r="B1978" t="s">
        <v>3797</v>
      </c>
      <c r="D1978" t="b">
        <f>IFERROR(VLOOKUP(B1978,PatData!$A$2:$A$2000,1,),"")&lt;&gt;""</f>
        <v>0</v>
      </c>
      <c r="E1978" t="s">
        <v>5007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5008</v>
      </c>
      <c r="B1979" t="s">
        <v>3798</v>
      </c>
      <c r="D1979" t="b">
        <f>IFERROR(VLOOKUP(B1979,PatData!$A$2:$A$2000,1,),"")&lt;&gt;""</f>
        <v>0</v>
      </c>
      <c r="E1979" t="s">
        <v>5009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5010</v>
      </c>
      <c r="B1980" t="s">
        <v>3799</v>
      </c>
      <c r="D1980" t="b">
        <f>IFERROR(VLOOKUP(B1980,PatData!$A$2:$A$2000,1,),"")&lt;&gt;""</f>
        <v>0</v>
      </c>
      <c r="E1980" t="s">
        <v>5011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5012</v>
      </c>
      <c r="B1981" t="s">
        <v>3800</v>
      </c>
      <c r="D1981" t="b">
        <f>IFERROR(VLOOKUP(B1981,PatData!$A$2:$A$2000,1,),"")&lt;&gt;""</f>
        <v>0</v>
      </c>
      <c r="E1981" t="s">
        <v>5013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5014</v>
      </c>
      <c r="B1982" t="s">
        <v>3801</v>
      </c>
      <c r="D1982" t="b">
        <f>IFERROR(VLOOKUP(B1982,PatData!$A$2:$A$2000,1,),"")&lt;&gt;""</f>
        <v>0</v>
      </c>
      <c r="E1982" t="s">
        <v>5015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5016</v>
      </c>
      <c r="B1983" t="s">
        <v>3802</v>
      </c>
      <c r="D1983" t="b">
        <f>IFERROR(VLOOKUP(B1983,PatData!$A$2:$A$2000,1,),"")&lt;&gt;""</f>
        <v>0</v>
      </c>
      <c r="E1983" t="s">
        <v>5017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5018</v>
      </c>
      <c r="B1984" t="s">
        <v>3803</v>
      </c>
      <c r="D1984" t="b">
        <f>IFERROR(VLOOKUP(B1984,PatData!$A$2:$A$2000,1,),"")&lt;&gt;""</f>
        <v>0</v>
      </c>
      <c r="E1984" t="s">
        <v>4341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5019</v>
      </c>
      <c r="B1985" t="s">
        <v>3804</v>
      </c>
      <c r="D1985" t="b">
        <f>IFERROR(VLOOKUP(B1985,PatData!$A$2:$A$2000,1,),"")&lt;&gt;""</f>
        <v>0</v>
      </c>
      <c r="E1985" t="s">
        <v>4342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5020</v>
      </c>
      <c r="B1986" t="s">
        <v>4488</v>
      </c>
      <c r="D1986" t="b">
        <f>IFERROR(VLOOKUP(B1986,PatData!$A$2:$A$2000,1,),"")&lt;&gt;""</f>
        <v>0</v>
      </c>
      <c r="E1986" t="s">
        <v>4345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5021</v>
      </c>
      <c r="B1987" t="s">
        <v>4489</v>
      </c>
      <c r="D1987" t="b">
        <f>IFERROR(VLOOKUP(B1987,PatData!$A$2:$A$2000,1,),"")&lt;&gt;""</f>
        <v>0</v>
      </c>
      <c r="E1987" t="s">
        <v>5022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5023</v>
      </c>
      <c r="B1988" t="s">
        <v>4490</v>
      </c>
      <c r="D1988" t="b">
        <f>IFERROR(VLOOKUP(B1988,PatData!$A$2:$A$2000,1,),"")&lt;&gt;""</f>
        <v>0</v>
      </c>
      <c r="E1988" t="s">
        <v>4343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5024</v>
      </c>
      <c r="B1989" t="s">
        <v>4491</v>
      </c>
      <c r="D1989" t="b">
        <f>IFERROR(VLOOKUP(B1989,PatData!$A$2:$A$2000,1,),"")&lt;&gt;""</f>
        <v>0</v>
      </c>
      <c r="E1989" t="s">
        <v>5025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5026</v>
      </c>
      <c r="B1990" t="s">
        <v>4492</v>
      </c>
      <c r="D1990" t="b">
        <f>IFERROR(VLOOKUP(B1990,PatData!$A$2:$A$2000,1,),"")&lt;&gt;""</f>
        <v>0</v>
      </c>
      <c r="E1990" t="s">
        <v>5027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5028</v>
      </c>
      <c r="B1991" t="s">
        <v>4493</v>
      </c>
      <c r="D1991" t="b">
        <f>IFERROR(VLOOKUP(B1991,PatData!$A$2:$A$2000,1,),"")&lt;&gt;""</f>
        <v>0</v>
      </c>
      <c r="E1991" t="s">
        <v>5029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5030</v>
      </c>
      <c r="B1992" t="s">
        <v>4494</v>
      </c>
      <c r="D1992" t="b">
        <f>IFERROR(VLOOKUP(B1992,PatData!$A$2:$A$2000,1,),"")&lt;&gt;""</f>
        <v>0</v>
      </c>
      <c r="E1992" t="s">
        <v>5031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5032</v>
      </c>
      <c r="B1993" t="s">
        <v>4495</v>
      </c>
      <c r="D1993" t="b">
        <f>IFERROR(VLOOKUP(B1993,PatData!$A$2:$A$2000,1,),"")&lt;&gt;""</f>
        <v>0</v>
      </c>
      <c r="E1993" t="s">
        <v>5033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5034</v>
      </c>
      <c r="B1994" t="s">
        <v>4496</v>
      </c>
      <c r="D1994" t="b">
        <f>IFERROR(VLOOKUP(B1994,PatData!$A$2:$A$2000,1,),"")&lt;&gt;""</f>
        <v>0</v>
      </c>
      <c r="E1994" t="s">
        <v>5035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5036</v>
      </c>
      <c r="B1995" t="s">
        <v>4486</v>
      </c>
      <c r="D1995" t="b">
        <f>IFERROR(VLOOKUP(B1995,PatData!$A$2:$A$2000,1,),"")&lt;&gt;""</f>
        <v>0</v>
      </c>
      <c r="E1995" t="s">
        <v>5037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5038</v>
      </c>
      <c r="B1996" t="s">
        <v>4487</v>
      </c>
      <c r="D1996" t="b">
        <f>IFERROR(VLOOKUP(B1996,PatData!$A$2:$A$2000,1,),"")&lt;&gt;""</f>
        <v>0</v>
      </c>
      <c r="E1996" t="s">
        <v>5039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5040</v>
      </c>
      <c r="B1997" t="s">
        <v>4497</v>
      </c>
      <c r="D1997" t="b">
        <f>IFERROR(VLOOKUP(B1997,PatData!$A$2:$A$2000,1,),"")&lt;&gt;""</f>
        <v>0</v>
      </c>
      <c r="E1997" t="s">
        <v>5041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5042</v>
      </c>
      <c r="B1998" t="s">
        <v>4498</v>
      </c>
      <c r="D1998" t="b">
        <f>IFERROR(VLOOKUP(B1998,PatData!$A$2:$A$2000,1,),"")&lt;&gt;""</f>
        <v>0</v>
      </c>
      <c r="E1998" t="s">
        <v>5043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5044</v>
      </c>
      <c r="B1999" t="s">
        <v>3805</v>
      </c>
      <c r="D1999" t="b">
        <f>IFERROR(VLOOKUP(B1999,PatData!$A$2:$A$2000,1,),"")&lt;&gt;""</f>
        <v>0</v>
      </c>
      <c r="E1999" t="s">
        <v>5045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5046</v>
      </c>
      <c r="B2000" t="s">
        <v>3806</v>
      </c>
      <c r="D2000" t="b">
        <f>IFERROR(VLOOKUP(B2000,PatData!$A$2:$A$2000,1,),"")&lt;&gt;""</f>
        <v>0</v>
      </c>
      <c r="E2000" t="s">
        <v>5047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5048</v>
      </c>
      <c r="B2001" t="s">
        <v>3807</v>
      </c>
      <c r="D2001" t="b">
        <f>IFERROR(VLOOKUP(B2001,PatData!$A$2:$A$2000,1,),"")&lt;&gt;""</f>
        <v>0</v>
      </c>
      <c r="E2001" t="s">
        <v>5049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5050</v>
      </c>
      <c r="B2002" t="s">
        <v>3808</v>
      </c>
      <c r="D2002" t="b">
        <f>IFERROR(VLOOKUP(B2002,PatData!$A$2:$A$2000,1,),"")&lt;&gt;""</f>
        <v>0</v>
      </c>
      <c r="E2002" t="s">
        <v>5051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5052</v>
      </c>
      <c r="B2003" t="s">
        <v>3809</v>
      </c>
      <c r="D2003" t="b">
        <f>IFERROR(VLOOKUP(B2003,PatData!$A$2:$A$2000,1,),"")&lt;&gt;""</f>
        <v>0</v>
      </c>
      <c r="E2003" t="s">
        <v>5053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5054</v>
      </c>
      <c r="B2004" t="s">
        <v>3810</v>
      </c>
      <c r="D2004" t="b">
        <f>IFERROR(VLOOKUP(B2004,PatData!$A$2:$A$2000,1,),"")&lt;&gt;""</f>
        <v>0</v>
      </c>
      <c r="E2004" t="s">
        <v>5055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5056</v>
      </c>
      <c r="B2005" t="s">
        <v>3811</v>
      </c>
      <c r="D2005" t="b">
        <f>IFERROR(VLOOKUP(B2005,PatData!$A$2:$A$2000,1,),"")&lt;&gt;""</f>
        <v>0</v>
      </c>
      <c r="E2005" t="s">
        <v>5057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5058</v>
      </c>
      <c r="B2006" t="s">
        <v>3812</v>
      </c>
      <c r="D2006" t="b">
        <f>IFERROR(VLOOKUP(B2006,PatData!$A$2:$A$2000,1,),"")&lt;&gt;""</f>
        <v>0</v>
      </c>
      <c r="E2006" t="s">
        <v>5059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5060</v>
      </c>
      <c r="B2007" t="s">
        <v>3813</v>
      </c>
      <c r="D2007" t="b">
        <f>IFERROR(VLOOKUP(B2007,PatData!$A$2:$A$2000,1,),"")&lt;&gt;""</f>
        <v>0</v>
      </c>
      <c r="E2007" t="s">
        <v>5061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5062</v>
      </c>
      <c r="B2008" t="s">
        <v>3814</v>
      </c>
      <c r="D2008" t="b">
        <f>IFERROR(VLOOKUP(B2008,PatData!$A$2:$A$2000,1,),"")&lt;&gt;""</f>
        <v>0</v>
      </c>
      <c r="E2008" t="s">
        <v>5063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3719</v>
      </c>
      <c r="B2009" t="s">
        <v>3755</v>
      </c>
      <c r="D2009" t="b">
        <f>IFERROR(VLOOKUP(B2009,PatData!$A$2:$A$2000,1,),"")&lt;&gt;""</f>
        <v>0</v>
      </c>
      <c r="E2009" t="s">
        <v>4346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3720</v>
      </c>
      <c r="B2010" t="s">
        <v>3756</v>
      </c>
      <c r="D2010" t="b">
        <f>IFERROR(VLOOKUP(B2010,PatData!$A$2:$A$2000,1,),"")&lt;&gt;""</f>
        <v>0</v>
      </c>
      <c r="E2010" t="s">
        <v>4347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3721</v>
      </c>
      <c r="B2011" t="s">
        <v>3757</v>
      </c>
      <c r="D2011" t="b">
        <f>IFERROR(VLOOKUP(B2011,PatData!$A$2:$A$2000,1,),"")&lt;&gt;""</f>
        <v>0</v>
      </c>
      <c r="E2011" t="s">
        <v>2807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3722</v>
      </c>
      <c r="B2012" t="s">
        <v>3758</v>
      </c>
      <c r="D2012" t="b">
        <f>IFERROR(VLOOKUP(B2012,PatData!$A$2:$A$2000,1,),"")&lt;&gt;""</f>
        <v>0</v>
      </c>
      <c r="E2012" t="s">
        <v>4348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3723</v>
      </c>
      <c r="B2013" t="s">
        <v>3759</v>
      </c>
      <c r="D2013" t="b">
        <f>IFERROR(VLOOKUP(B2013,PatData!$A$2:$A$2000,1,),"")&lt;&gt;""</f>
        <v>0</v>
      </c>
      <c r="E2013" t="s">
        <v>7103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3724</v>
      </c>
      <c r="B2014" t="s">
        <v>3760</v>
      </c>
      <c r="D2014" t="b">
        <f>IFERROR(VLOOKUP(B2014,PatData!$A$2:$A$2000,1,),"")&lt;&gt;""</f>
        <v>0</v>
      </c>
      <c r="E2014" t="s">
        <v>7104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3725</v>
      </c>
      <c r="B2015" t="s">
        <v>3761</v>
      </c>
      <c r="D2015" t="b">
        <f>IFERROR(VLOOKUP(B2015,PatData!$A$2:$A$2000,1,),"")&lt;&gt;""</f>
        <v>0</v>
      </c>
      <c r="E2015" t="s">
        <v>328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3726</v>
      </c>
      <c r="B2016" t="s">
        <v>3762</v>
      </c>
      <c r="D2016" t="b">
        <f>IFERROR(VLOOKUP(B2016,PatData!$A$2:$A$2000,1,),"")&lt;&gt;""</f>
        <v>0</v>
      </c>
      <c r="E2016" t="s">
        <v>7105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3727</v>
      </c>
      <c r="B2017" t="s">
        <v>3763</v>
      </c>
      <c r="D2017" t="b">
        <f>IFERROR(VLOOKUP(B2017,PatData!$A$2:$A$2000,1,),"")&lt;&gt;""</f>
        <v>0</v>
      </c>
      <c r="E2017" t="s">
        <v>7106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3728</v>
      </c>
      <c r="B2018" t="s">
        <v>3764</v>
      </c>
      <c r="D2018" t="b">
        <f>IFERROR(VLOOKUP(B2018,PatData!$A$2:$A$2000,1,),"")&lt;&gt;""</f>
        <v>0</v>
      </c>
      <c r="E2018" t="s">
        <v>4349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3729</v>
      </c>
      <c r="B2019" t="s">
        <v>3765</v>
      </c>
      <c r="D2019" t="b">
        <f>IFERROR(VLOOKUP(B2019,PatData!$A$2:$A$2000,1,),"")&lt;&gt;""</f>
        <v>0</v>
      </c>
      <c r="E2019" t="s">
        <v>7107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3730</v>
      </c>
      <c r="B2020" t="s">
        <v>3766</v>
      </c>
      <c r="D2020" t="b">
        <f>IFERROR(VLOOKUP(B2020,PatData!$A$2:$A$2000,1,),"")&lt;&gt;""</f>
        <v>0</v>
      </c>
      <c r="E2020" t="s">
        <v>7108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3731</v>
      </c>
      <c r="B2021" t="s">
        <v>3767</v>
      </c>
      <c r="D2021" t="b">
        <f>IFERROR(VLOOKUP(B2021,PatData!$A$2:$A$2000,1,),"")&lt;&gt;""</f>
        <v>0</v>
      </c>
      <c r="E2021" t="s">
        <v>404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3732</v>
      </c>
      <c r="B2022" t="s">
        <v>3768</v>
      </c>
      <c r="D2022" t="b">
        <f>IFERROR(VLOOKUP(B2022,PatData!$A$2:$A$2000,1,),"")&lt;&gt;""</f>
        <v>0</v>
      </c>
      <c r="E2022" t="s">
        <v>7109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3733</v>
      </c>
      <c r="B2023" t="s">
        <v>3769</v>
      </c>
      <c r="D2023" t="b">
        <f>IFERROR(VLOOKUP(B2023,PatData!$A$2:$A$2000,1,),"")&lt;&gt;""</f>
        <v>0</v>
      </c>
      <c r="E2023" t="s">
        <v>7110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3734</v>
      </c>
      <c r="B2024" t="s">
        <v>3770</v>
      </c>
      <c r="D2024" t="b">
        <f>IFERROR(VLOOKUP(B2024,PatData!$A$2:$A$2000,1,),"")&lt;&gt;""</f>
        <v>0</v>
      </c>
      <c r="E2024" t="s">
        <v>329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3735</v>
      </c>
      <c r="B2025" t="s">
        <v>3771</v>
      </c>
      <c r="D2025" t="b">
        <f>IFERROR(VLOOKUP(B2025,PatData!$A$2:$A$2000,1,),"")&lt;&gt;""</f>
        <v>0</v>
      </c>
      <c r="E2025" t="s">
        <v>7111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3736</v>
      </c>
      <c r="B2026" t="s">
        <v>3772</v>
      </c>
      <c r="D2026" t="b">
        <f>IFERROR(VLOOKUP(B2026,PatData!$A$2:$A$2000,1,),"")&lt;&gt;""</f>
        <v>0</v>
      </c>
      <c r="E2026" t="s">
        <v>7112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3737</v>
      </c>
      <c r="B2027" t="s">
        <v>3773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3738</v>
      </c>
      <c r="B2028" t="s">
        <v>3774</v>
      </c>
      <c r="D2028" t="b">
        <f>IFERROR(VLOOKUP(B2028,PatData!$A$2:$A$2000,1,),"")&lt;&gt;""</f>
        <v>0</v>
      </c>
      <c r="E2028" t="s">
        <v>7113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3739</v>
      </c>
      <c r="B2029" t="s">
        <v>3775</v>
      </c>
      <c r="D2029" t="b">
        <f>IFERROR(VLOOKUP(B2029,PatData!$A$2:$A$2000,1,),"")&lt;&gt;""</f>
        <v>0</v>
      </c>
      <c r="E2029" t="s">
        <v>7114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3740</v>
      </c>
      <c r="B2030" t="s">
        <v>3776</v>
      </c>
      <c r="D2030" t="b">
        <f>IFERROR(VLOOKUP(B2030,PatData!$A$2:$A$2000,1,),"")&lt;&gt;""</f>
        <v>0</v>
      </c>
      <c r="E2030" t="s">
        <v>406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3741</v>
      </c>
      <c r="B2031" t="s">
        <v>3777</v>
      </c>
      <c r="D2031" t="b">
        <f>IFERROR(VLOOKUP(B2031,PatData!$A$2:$A$2000,1,),"")&lt;&gt;""</f>
        <v>0</v>
      </c>
      <c r="E2031" t="s">
        <v>7115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3742</v>
      </c>
      <c r="B2032" t="s">
        <v>3778</v>
      </c>
      <c r="D2032" t="b">
        <f>IFERROR(VLOOKUP(B2032,PatData!$A$2:$A$2000,1,),"")&lt;&gt;""</f>
        <v>0</v>
      </c>
      <c r="E2032" t="s">
        <v>7116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3743</v>
      </c>
      <c r="B2033" t="s">
        <v>3779</v>
      </c>
      <c r="D2033" t="b">
        <f>IFERROR(VLOOKUP(B2033,PatData!$A$2:$A$2000,1,),"")&lt;&gt;""</f>
        <v>0</v>
      </c>
      <c r="E2033" t="s">
        <v>405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3744</v>
      </c>
      <c r="B2034" t="s">
        <v>3780</v>
      </c>
      <c r="D2034" t="b">
        <f>IFERROR(VLOOKUP(B2034,PatData!$A$2:$A$2000,1,),"")&lt;&gt;""</f>
        <v>0</v>
      </c>
      <c r="E2034" t="s">
        <v>7117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3745</v>
      </c>
      <c r="B2035" t="s">
        <v>3781</v>
      </c>
      <c r="D2035" t="b">
        <f>IFERROR(VLOOKUP(B2035,PatData!$A$2:$A$2000,1,),"")&lt;&gt;""</f>
        <v>0</v>
      </c>
      <c r="E2035" t="s">
        <v>7118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3746</v>
      </c>
      <c r="B2036" t="s">
        <v>3782</v>
      </c>
      <c r="D2036" t="b">
        <f>IFERROR(VLOOKUP(B2036,PatData!$A$2:$A$2000,1,),"")&lt;&gt;""</f>
        <v>0</v>
      </c>
      <c r="E2036" t="s">
        <v>257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3747</v>
      </c>
      <c r="B2037" t="s">
        <v>3783</v>
      </c>
      <c r="D2037" t="b">
        <f>IFERROR(VLOOKUP(B2037,PatData!$A$2:$A$2000,1,),"")&lt;&gt;""</f>
        <v>0</v>
      </c>
      <c r="E2037" t="s">
        <v>7119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3748</v>
      </c>
      <c r="B2038" t="s">
        <v>3784</v>
      </c>
      <c r="D2038" t="b">
        <f>IFERROR(VLOOKUP(B2038,PatData!$A$2:$A$2000,1,),"")&lt;&gt;""</f>
        <v>0</v>
      </c>
      <c r="E2038" t="s">
        <v>7120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3749</v>
      </c>
      <c r="B2039" t="s">
        <v>3785</v>
      </c>
      <c r="D2039" t="b">
        <f>IFERROR(VLOOKUP(B2039,PatData!$A$2:$A$2000,1,),"")&lt;&gt;""</f>
        <v>0</v>
      </c>
      <c r="E2039" t="s">
        <v>150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3750</v>
      </c>
      <c r="B2040" t="s">
        <v>3786</v>
      </c>
      <c r="D2040" t="b">
        <f>IFERROR(VLOOKUP(B2040,PatData!$A$2:$A$2000,1,),"")&lt;&gt;""</f>
        <v>0</v>
      </c>
      <c r="E2040" t="s">
        <v>2808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3751</v>
      </c>
      <c r="B2041" t="s">
        <v>3787</v>
      </c>
      <c r="D2041" t="b">
        <f>IFERROR(VLOOKUP(B2041,PatData!$A$2:$A$2000,1,),"")&lt;&gt;""</f>
        <v>0</v>
      </c>
      <c r="E2041" t="s">
        <v>7339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3752</v>
      </c>
      <c r="B2042" t="s">
        <v>3788</v>
      </c>
      <c r="D2042" t="b">
        <f>IFERROR(VLOOKUP(B2042,PatData!$A$2:$A$2000,1,),"")&lt;&gt;""</f>
        <v>0</v>
      </c>
      <c r="E2042" t="s">
        <v>7340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4674</v>
      </c>
      <c r="B2043" t="s">
        <v>4665</v>
      </c>
      <c r="D2043" t="b">
        <f>IFERROR(VLOOKUP(B2043,PatData!$A$2:$A$2000,1,),"")&lt;&gt;""</f>
        <v>0</v>
      </c>
      <c r="E2043" t="s">
        <v>4666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4677</v>
      </c>
      <c r="B2044" t="s">
        <v>4668</v>
      </c>
      <c r="D2044" t="b">
        <f>IFERROR(VLOOKUP(B2044,PatData!$A$2:$A$2000,1,),"")&lt;&gt;""</f>
        <v>0</v>
      </c>
      <c r="E2044" t="s">
        <v>4669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4680</v>
      </c>
      <c r="B2045" t="s">
        <v>4670</v>
      </c>
      <c r="D2045" t="b">
        <f>IFERROR(VLOOKUP(B2045,PatData!$A$2:$A$2000,1,),"")&lt;&gt;""</f>
        <v>0</v>
      </c>
      <c r="E2045" t="s">
        <v>5685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5201</v>
      </c>
      <c r="B2046" t="s">
        <v>4672</v>
      </c>
      <c r="D2046" t="b">
        <f>IFERROR(VLOOKUP(B2046,PatData!$A$2:$A$2000,1,),"")&lt;&gt;""</f>
        <v>0</v>
      </c>
      <c r="E2046" t="s">
        <v>4673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5202</v>
      </c>
      <c r="B2047" t="s">
        <v>4675</v>
      </c>
      <c r="D2047" t="b">
        <f>IFERROR(VLOOKUP(B2047,PatData!$A$2:$A$2000,1,),"")&lt;&gt;""</f>
        <v>0</v>
      </c>
      <c r="E2047" t="s">
        <v>4676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5686</v>
      </c>
      <c r="B2048" t="s">
        <v>5687</v>
      </c>
      <c r="D2048" t="b">
        <f>IFERROR(VLOOKUP(B2048,PatData!$A$2:$A$2000,1,),"")&lt;&gt;""</f>
        <v>0</v>
      </c>
      <c r="E2048" t="s">
        <v>5688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5689</v>
      </c>
      <c r="B2049" t="s">
        <v>4678</v>
      </c>
      <c r="D2049" t="b">
        <f>IFERROR(VLOOKUP(B2049,PatData!$A$2:$A$2000,1,),"")&lt;&gt;""</f>
        <v>0</v>
      </c>
      <c r="E2049" t="s">
        <v>4679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4689</v>
      </c>
      <c r="B2050" t="s">
        <v>4681</v>
      </c>
      <c r="D2050" t="b">
        <f>IFERROR(VLOOKUP(B2050,PatData!$A$2:$A$2000,1,),"")&lt;&gt;""</f>
        <v>0</v>
      </c>
      <c r="E2050" t="s">
        <v>4776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4686</v>
      </c>
      <c r="B2051" t="s">
        <v>4682</v>
      </c>
      <c r="D2051" t="b">
        <f>IFERROR(VLOOKUP(B2051,PatData!$A$2:$A$2000,1,),"")&lt;&gt;""</f>
        <v>0</v>
      </c>
      <c r="E2051" t="s">
        <v>5690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4667</v>
      </c>
      <c r="B2052" t="s">
        <v>4684</v>
      </c>
      <c r="D2052" t="b">
        <f>IFERROR(VLOOKUP(B2052,PatData!$A$2:$A$2000,1,),"")&lt;&gt;""</f>
        <v>0</v>
      </c>
      <c r="E2052" t="s">
        <v>4685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4683</v>
      </c>
      <c r="B2053" t="s">
        <v>4687</v>
      </c>
      <c r="D2053" t="b">
        <f>IFERROR(VLOOKUP(B2053,PatData!$A$2:$A$2000,1,),"")&lt;&gt;""</f>
        <v>0</v>
      </c>
      <c r="E2053" t="s">
        <v>5691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4692</v>
      </c>
      <c r="B2054" t="s">
        <v>4688</v>
      </c>
      <c r="D2054" t="b">
        <f>IFERROR(VLOOKUP(B2054,PatData!$A$2:$A$2000,1,),"")&lt;&gt;""</f>
        <v>0</v>
      </c>
      <c r="E2054" t="s">
        <v>5692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4671</v>
      </c>
      <c r="B2055" t="s">
        <v>4690</v>
      </c>
      <c r="D2055" t="b">
        <f>IFERROR(VLOOKUP(B2055,PatData!$A$2:$A$2000,1,),"")&lt;&gt;""</f>
        <v>0</v>
      </c>
      <c r="E2055" t="s">
        <v>4691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5693</v>
      </c>
      <c r="B2056" t="s">
        <v>4693</v>
      </c>
      <c r="D2056" t="b">
        <f>IFERROR(VLOOKUP(B2056,PatData!$A$2:$A$2000,1,),"")&lt;&gt;""</f>
        <v>0</v>
      </c>
      <c r="E2056" t="s">
        <v>4694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3254</v>
      </c>
      <c r="B2057" t="s">
        <v>4797</v>
      </c>
      <c r="D2057" t="b">
        <f>IFERROR(VLOOKUP(B2057,PatData!$A$2:$A$2000,1,),"")&lt;&gt;""</f>
        <v>0</v>
      </c>
      <c r="E2057" t="s">
        <v>4795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3255</v>
      </c>
      <c r="B2058" t="s">
        <v>4800</v>
      </c>
      <c r="D2058" t="b">
        <f>IFERROR(VLOOKUP(B2058,PatData!$A$2:$A$2000,1,),"")&lt;&gt;""</f>
        <v>0</v>
      </c>
      <c r="E2058" t="s">
        <v>2809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3256</v>
      </c>
      <c r="B2059" t="s">
        <v>4798</v>
      </c>
      <c r="D2059" t="b">
        <f>IFERROR(VLOOKUP(B2059,PatData!$A$2:$A$2000,1,),"")&lt;&gt;""</f>
        <v>0</v>
      </c>
      <c r="E2059" t="s">
        <v>2810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3257</v>
      </c>
      <c r="B2060" t="s">
        <v>4799</v>
      </c>
      <c r="D2060" t="b">
        <f>IFERROR(VLOOKUP(B2060,PatData!$A$2:$A$2000,1,),"")&lt;&gt;""</f>
        <v>0</v>
      </c>
      <c r="E2060" t="s">
        <v>2811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4807</v>
      </c>
      <c r="B2061" t="s">
        <v>4808</v>
      </c>
      <c r="D2061" t="b">
        <f>IFERROR(VLOOKUP(B2061,PatData!$A$2:$A$2000,1,),"")&lt;&gt;""</f>
        <v>0</v>
      </c>
      <c r="E2061" t="s">
        <v>4809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4810</v>
      </c>
      <c r="B2062" t="s">
        <v>4811</v>
      </c>
      <c r="D2062" t="b">
        <f>IFERROR(VLOOKUP(B2062,PatData!$A$2:$A$2000,1,),"")&lt;&gt;""</f>
        <v>0</v>
      </c>
      <c r="E2062" t="s">
        <v>4812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4813</v>
      </c>
      <c r="B2063" t="s">
        <v>4814</v>
      </c>
      <c r="D2063" t="b">
        <f>IFERROR(VLOOKUP(B2063,PatData!$A$2:$A$2000,1,),"")&lt;&gt;""</f>
        <v>0</v>
      </c>
      <c r="E2063" t="s">
        <v>4815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4816</v>
      </c>
      <c r="B2064" t="s">
        <v>4817</v>
      </c>
      <c r="D2064" t="b">
        <f>IFERROR(VLOOKUP(B2064,PatData!$A$2:$A$2000,1,),"")&lt;&gt;""</f>
        <v>0</v>
      </c>
      <c r="E2064" t="s">
        <v>4818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4819</v>
      </c>
      <c r="B2065" t="s">
        <v>4820</v>
      </c>
      <c r="D2065" t="b">
        <f>IFERROR(VLOOKUP(B2065,PatData!$A$2:$A$2000,1,),"")&lt;&gt;""</f>
        <v>0</v>
      </c>
      <c r="E2065" t="s">
        <v>4821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4822</v>
      </c>
      <c r="B2066" t="s">
        <v>4823</v>
      </c>
      <c r="D2066" t="b">
        <f>IFERROR(VLOOKUP(B2066,PatData!$A$2:$A$2000,1,),"")&lt;&gt;""</f>
        <v>0</v>
      </c>
      <c r="E2066" t="s">
        <v>4824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4825</v>
      </c>
      <c r="B2067" t="s">
        <v>4826</v>
      </c>
      <c r="D2067" t="b">
        <f>IFERROR(VLOOKUP(B2067,PatData!$A$2:$A$2000,1,),"")&lt;&gt;""</f>
        <v>0</v>
      </c>
      <c r="E2067" t="s">
        <v>4827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4828</v>
      </c>
      <c r="B2068" t="s">
        <v>4829</v>
      </c>
      <c r="D2068" t="b">
        <f>IFERROR(VLOOKUP(B2068,PatData!$A$2:$A$2000,1,),"")&lt;&gt;""</f>
        <v>0</v>
      </c>
      <c r="E2068" t="s">
        <v>4830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4831</v>
      </c>
      <c r="B2069" t="s">
        <v>4832</v>
      </c>
      <c r="D2069" t="b">
        <f>IFERROR(VLOOKUP(B2069,PatData!$A$2:$A$2000,1,),"")&lt;&gt;""</f>
        <v>0</v>
      </c>
      <c r="E2069" t="s">
        <v>4833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4834</v>
      </c>
      <c r="B2070" t="s">
        <v>4835</v>
      </c>
      <c r="D2070" t="b">
        <f>IFERROR(VLOOKUP(B2070,PatData!$A$2:$A$2000,1,),"")&lt;&gt;""</f>
        <v>0</v>
      </c>
      <c r="E2070" t="s">
        <v>4836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3510</v>
      </c>
      <c r="B2071" t="s">
        <v>5064</v>
      </c>
      <c r="D2071" t="b">
        <f>IFERROR(VLOOKUP(B2071,PatData!$A$2:$A$2000,1,),"")&lt;&gt;""</f>
        <v>0</v>
      </c>
      <c r="E2071" t="s">
        <v>5065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5066</v>
      </c>
      <c r="B2072" t="s">
        <v>5067</v>
      </c>
      <c r="D2072" t="b">
        <f>IFERROR(VLOOKUP(B2072,PatData!$A$2:$A$2000,1,),"")&lt;&gt;""</f>
        <v>0</v>
      </c>
      <c r="E2072" t="s">
        <v>5068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5069</v>
      </c>
      <c r="B2073" t="s">
        <v>5070</v>
      </c>
      <c r="D2073" t="b">
        <f>IFERROR(VLOOKUP(B2073,PatData!$A$2:$A$2000,1,),"")&lt;&gt;""</f>
        <v>0</v>
      </c>
      <c r="E2073" t="s">
        <v>5071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5072</v>
      </c>
      <c r="B2074" t="s">
        <v>5073</v>
      </c>
      <c r="D2074" t="b">
        <f>IFERROR(VLOOKUP(B2074,PatData!$A$2:$A$2000,1,),"")&lt;&gt;""</f>
        <v>0</v>
      </c>
      <c r="E2074" t="s">
        <v>5074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5075</v>
      </c>
      <c r="B2075" t="s">
        <v>5076</v>
      </c>
      <c r="D2075" t="b">
        <f>IFERROR(VLOOKUP(B2075,PatData!$A$2:$A$2000,1,),"")&lt;&gt;""</f>
        <v>0</v>
      </c>
      <c r="E2075" t="s">
        <v>5077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5078</v>
      </c>
      <c r="B2076" t="s">
        <v>5079</v>
      </c>
      <c r="D2076" t="b">
        <f>IFERROR(VLOOKUP(B2076,PatData!$A$2:$A$2000,1,),"")&lt;&gt;""</f>
        <v>0</v>
      </c>
      <c r="E2076" t="s">
        <v>5080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5203</v>
      </c>
      <c r="B2077" t="s">
        <v>1727</v>
      </c>
      <c r="D2077" t="b">
        <f>IFERROR(VLOOKUP(B2077,PatData!$A$2:$A$2000,1,),"")&lt;&gt;""</f>
        <v>0</v>
      </c>
      <c r="E2077" t="s">
        <v>1732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5081</v>
      </c>
      <c r="B2078" t="s">
        <v>5082</v>
      </c>
      <c r="D2078" t="b">
        <f>IFERROR(VLOOKUP(B2078,PatData!$A$2:$A$2000,1,),"")&lt;&gt;""</f>
        <v>0</v>
      </c>
      <c r="E2078" t="s">
        <v>7341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5694</v>
      </c>
      <c r="B2079" t="s">
        <v>1713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5880</v>
      </c>
      <c r="B2080" t="s">
        <v>5881</v>
      </c>
      <c r="D2080" t="b">
        <f>IFERROR(VLOOKUP(B2080,PatData!$A$2:$A$2000,1,),"")&lt;&gt;""</f>
        <v>0</v>
      </c>
      <c r="E2080" t="s">
        <v>5882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5883</v>
      </c>
      <c r="B2081" t="s">
        <v>5884</v>
      </c>
      <c r="D2081" t="b">
        <f>IFERROR(VLOOKUP(B2081,PatData!$A$2:$A$2000,1,),"")&lt;&gt;""</f>
        <v>0</v>
      </c>
      <c r="E2081" t="s">
        <v>5885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5886</v>
      </c>
      <c r="B2082" t="s">
        <v>5887</v>
      </c>
      <c r="D2082" t="b">
        <f>IFERROR(VLOOKUP(B2082,PatData!$A$2:$A$2000,1,),"")&lt;&gt;""</f>
        <v>0</v>
      </c>
      <c r="E2082" t="s">
        <v>5888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5889</v>
      </c>
      <c r="B2083" t="s">
        <v>5890</v>
      </c>
      <c r="D2083" t="b">
        <f>IFERROR(VLOOKUP(B2083,PatData!$A$2:$A$2000,1,),"")&lt;&gt;""</f>
        <v>0</v>
      </c>
      <c r="E2083" t="s">
        <v>5891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5892</v>
      </c>
      <c r="B2084" t="s">
        <v>5893</v>
      </c>
      <c r="D2084" t="b">
        <f>IFERROR(VLOOKUP(B2084,PatData!$A$2:$A$2000,1,),"")&lt;&gt;""</f>
        <v>0</v>
      </c>
      <c r="E2084" t="s">
        <v>5894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5895</v>
      </c>
      <c r="B2085" t="s">
        <v>5896</v>
      </c>
      <c r="D2085" t="b">
        <f>IFERROR(VLOOKUP(B2085,PatData!$A$2:$A$2000,1,),"")&lt;&gt;""</f>
        <v>0</v>
      </c>
      <c r="E2085" t="s">
        <v>5897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5898</v>
      </c>
      <c r="B2086" t="s">
        <v>5899</v>
      </c>
      <c r="D2086" t="b">
        <f>IFERROR(VLOOKUP(B2086,PatData!$A$2:$A$2000,1,),"")&lt;&gt;""</f>
        <v>0</v>
      </c>
      <c r="E2086" t="s">
        <v>5900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5901</v>
      </c>
      <c r="B2087" t="s">
        <v>5902</v>
      </c>
      <c r="D2087" t="b">
        <f>IFERROR(VLOOKUP(B2087,PatData!$A$2:$A$2000,1,),"")&lt;&gt;""</f>
        <v>0</v>
      </c>
      <c r="E2087" t="s">
        <v>5903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5904</v>
      </c>
      <c r="B2088" t="s">
        <v>5905</v>
      </c>
      <c r="D2088" t="b">
        <f>IFERROR(VLOOKUP(B2088,PatData!$A$2:$A$2000,1,),"")&lt;&gt;""</f>
        <v>0</v>
      </c>
      <c r="E2088" t="s">
        <v>5906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5907</v>
      </c>
      <c r="B2089" t="s">
        <v>5908</v>
      </c>
      <c r="D2089" t="b">
        <f>IFERROR(VLOOKUP(B2089,PatData!$A$2:$A$2000,1,),"")&lt;&gt;""</f>
        <v>0</v>
      </c>
      <c r="E2089" t="s">
        <v>5909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5910</v>
      </c>
      <c r="B2090" t="s">
        <v>5911</v>
      </c>
      <c r="D2090" t="b">
        <f>IFERROR(VLOOKUP(B2090,PatData!$A$2:$A$2000,1,),"")&lt;&gt;""</f>
        <v>0</v>
      </c>
      <c r="E2090" t="s">
        <v>5912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5913</v>
      </c>
      <c r="B2091" t="s">
        <v>5914</v>
      </c>
      <c r="D2091" t="b">
        <f>IFERROR(VLOOKUP(B2091,PatData!$A$2:$A$2000,1,),"")&lt;&gt;""</f>
        <v>0</v>
      </c>
      <c r="E2091" t="s">
        <v>5915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5916</v>
      </c>
      <c r="B2092" t="s">
        <v>5917</v>
      </c>
      <c r="D2092" t="b">
        <f>IFERROR(VLOOKUP(B2092,PatData!$A$2:$A$2000,1,),"")&lt;&gt;""</f>
        <v>0</v>
      </c>
      <c r="E2092" t="s">
        <v>5918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5919</v>
      </c>
      <c r="B2093" t="s">
        <v>5920</v>
      </c>
      <c r="D2093" t="b">
        <f>IFERROR(VLOOKUP(B2093,PatData!$A$2:$A$2000,1,),"")&lt;&gt;""</f>
        <v>0</v>
      </c>
      <c r="E2093" t="s">
        <v>5921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5922</v>
      </c>
      <c r="B2094" t="s">
        <v>5923</v>
      </c>
      <c r="D2094" t="b">
        <f>IFERROR(VLOOKUP(B2094,PatData!$A$2:$A$2000,1,),"")&lt;&gt;""</f>
        <v>0</v>
      </c>
      <c r="E2094" t="s">
        <v>5924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5925</v>
      </c>
      <c r="B2095" t="s">
        <v>5926</v>
      </c>
      <c r="D2095" t="b">
        <f>IFERROR(VLOOKUP(B2095,PatData!$A$2:$A$2000,1,),"")&lt;&gt;""</f>
        <v>0</v>
      </c>
      <c r="E2095" t="s">
        <v>5927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5928</v>
      </c>
      <c r="B2096" t="s">
        <v>5929</v>
      </c>
      <c r="D2096" t="b">
        <f>IFERROR(VLOOKUP(B2096,PatData!$A$2:$A$2000,1,),"")&lt;&gt;""</f>
        <v>0</v>
      </c>
      <c r="E2096" t="s">
        <v>5930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5931</v>
      </c>
      <c r="B2097" t="s">
        <v>5932</v>
      </c>
      <c r="D2097" t="b">
        <f>IFERROR(VLOOKUP(B2097,PatData!$A$2:$A$2000,1,),"")&lt;&gt;""</f>
        <v>0</v>
      </c>
      <c r="E2097" t="s">
        <v>5933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5934</v>
      </c>
      <c r="B2098" t="s">
        <v>5935</v>
      </c>
      <c r="D2098" t="b">
        <f>IFERROR(VLOOKUP(B2098,PatData!$A$2:$A$2000,1,),"")&lt;&gt;""</f>
        <v>0</v>
      </c>
      <c r="E2098" t="s">
        <v>5936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5937</v>
      </c>
      <c r="B2099" t="s">
        <v>5938</v>
      </c>
      <c r="D2099" t="b">
        <f>IFERROR(VLOOKUP(B2099,PatData!$A$2:$A$2000,1,),"")&lt;&gt;""</f>
        <v>0</v>
      </c>
      <c r="E2099" t="s">
        <v>5939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5940</v>
      </c>
      <c r="B2100" t="s">
        <v>5941</v>
      </c>
      <c r="D2100" t="b">
        <f>IFERROR(VLOOKUP(B2100,PatData!$A$2:$A$2000,1,),"")&lt;&gt;""</f>
        <v>0</v>
      </c>
      <c r="E2100" t="s">
        <v>5942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5943</v>
      </c>
      <c r="B2101" t="s">
        <v>5944</v>
      </c>
      <c r="D2101" t="b">
        <f>IFERROR(VLOOKUP(B2101,PatData!$A$2:$A$2000,1,),"")&lt;&gt;""</f>
        <v>0</v>
      </c>
      <c r="E2101" t="s">
        <v>5945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5946</v>
      </c>
      <c r="B2102" t="s">
        <v>5947</v>
      </c>
      <c r="D2102" t="b">
        <f>IFERROR(VLOOKUP(B2102,PatData!$A$2:$A$2000,1,),"")&lt;&gt;""</f>
        <v>0</v>
      </c>
      <c r="E2102" t="s">
        <v>5948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5949</v>
      </c>
      <c r="B2103" t="s">
        <v>5950</v>
      </c>
      <c r="D2103" t="b">
        <f>IFERROR(VLOOKUP(B2103,PatData!$A$2:$A$2000,1,),"")&lt;&gt;""</f>
        <v>0</v>
      </c>
      <c r="E2103" t="s">
        <v>5951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5952</v>
      </c>
      <c r="B2104" t="s">
        <v>5953</v>
      </c>
      <c r="D2104" t="b">
        <f>IFERROR(VLOOKUP(B2104,PatData!$A$2:$A$2000,1,),"")&lt;&gt;""</f>
        <v>0</v>
      </c>
      <c r="E2104" t="s">
        <v>5954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5955</v>
      </c>
      <c r="B2105" t="s">
        <v>5956</v>
      </c>
      <c r="D2105" t="b">
        <f>IFERROR(VLOOKUP(B2105,PatData!$A$2:$A$2000,1,),"")&lt;&gt;""</f>
        <v>0</v>
      </c>
      <c r="E2105" t="s">
        <v>5957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5958</v>
      </c>
      <c r="B2106" t="s">
        <v>5959</v>
      </c>
      <c r="D2106" t="b">
        <f>IFERROR(VLOOKUP(B2106,PatData!$A$2:$A$2000,1,),"")&lt;&gt;""</f>
        <v>0</v>
      </c>
      <c r="E2106" t="s">
        <v>5960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5961</v>
      </c>
      <c r="B2107" t="s">
        <v>5962</v>
      </c>
      <c r="D2107" t="b">
        <f>IFERROR(VLOOKUP(B2107,PatData!$A$2:$A$2000,1,),"")&lt;&gt;""</f>
        <v>0</v>
      </c>
      <c r="E2107" t="s">
        <v>5963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5964</v>
      </c>
      <c r="B2108" t="s">
        <v>5965</v>
      </c>
      <c r="D2108" t="b">
        <f>IFERROR(VLOOKUP(B2108,PatData!$A$2:$A$2000,1,),"")&lt;&gt;""</f>
        <v>0</v>
      </c>
      <c r="E2108" s="9" t="s">
        <v>5966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5967</v>
      </c>
      <c r="B2109" t="s">
        <v>5968</v>
      </c>
      <c r="D2109" t="b">
        <f>IFERROR(VLOOKUP(B2109,PatData!$A$2:$A$2000,1,),"")&lt;&gt;""</f>
        <v>0</v>
      </c>
      <c r="E2109" t="s">
        <v>5969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1226</v>
      </c>
      <c r="B2110" t="s">
        <v>1724</v>
      </c>
      <c r="D2110" t="b">
        <f>IFERROR(VLOOKUP(B2110,PatData!$A$2:$A$2000,1,),"")&lt;&gt;""</f>
        <v>0</v>
      </c>
      <c r="E2110" t="s">
        <v>4793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1227</v>
      </c>
      <c r="B2111" t="s">
        <v>1725</v>
      </c>
      <c r="D2111" t="b">
        <f>IFERROR(VLOOKUP(B2111,PatData!$A$2:$A$2000,1,),"")&lt;&gt;""</f>
        <v>0</v>
      </c>
      <c r="E2111" t="s">
        <v>2805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1228</v>
      </c>
      <c r="B2112" t="s">
        <v>1726</v>
      </c>
      <c r="D2112" t="b">
        <f>IFERROR(VLOOKUP(B2112,PatData!$A$2:$A$2000,1,),"")&lt;&gt;""</f>
        <v>0</v>
      </c>
      <c r="E2112" t="s">
        <v>4794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928</v>
      </c>
      <c r="B2113" t="s">
        <v>1710</v>
      </c>
      <c r="D2113" t="b">
        <f>IFERROR(VLOOKUP(B2113,PatData!$A$2:$A$2000,1,),"")&lt;&gt;""</f>
        <v>0</v>
      </c>
      <c r="E2113" t="s">
        <v>2806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929</v>
      </c>
      <c r="B2114" t="s">
        <v>1711</v>
      </c>
      <c r="D2114" t="b">
        <f>IFERROR(VLOOKUP(B2114,PatData!$A$2:$A$2000,1,),"")&lt;&gt;""</f>
        <v>0</v>
      </c>
      <c r="E2114" s="9" t="s">
        <v>7121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4350</v>
      </c>
      <c r="B2115" t="s">
        <v>1712</v>
      </c>
      <c r="D2115" t="b">
        <f>IFERROR(VLOOKUP(B2115,PatData!$A$2:$A$2000,1,),"")&lt;&gt;""</f>
        <v>0</v>
      </c>
      <c r="E2115" t="s">
        <v>4222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3152</v>
      </c>
      <c r="B2116" t="s">
        <v>3969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5204</v>
      </c>
      <c r="B2117" t="s">
        <v>5205</v>
      </c>
      <c r="D2117" t="b">
        <f>IFERROR(VLOOKUP(B2117,PatData!$A$2:$A$2000,1,),"")&lt;&gt;""</f>
        <v>0</v>
      </c>
      <c r="E2117" t="s">
        <v>7122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3153</v>
      </c>
      <c r="B2118" t="s">
        <v>4351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3154</v>
      </c>
      <c r="B2119" t="s">
        <v>4352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4353</v>
      </c>
      <c r="B2120" t="s">
        <v>4354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4355</v>
      </c>
      <c r="B2121" t="s">
        <v>4356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4357</v>
      </c>
      <c r="B2122" t="s">
        <v>4358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3155</v>
      </c>
      <c r="B2123" t="s">
        <v>4359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4226</v>
      </c>
      <c r="B2124" t="s">
        <v>4360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4361</v>
      </c>
      <c r="B2125" t="s">
        <v>4362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4363</v>
      </c>
      <c r="B2126" t="s">
        <v>4364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4365</v>
      </c>
      <c r="B2127" t="s">
        <v>4366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3156</v>
      </c>
      <c r="B2128" t="s">
        <v>4367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3157</v>
      </c>
      <c r="B2129" t="s">
        <v>4368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4369</v>
      </c>
      <c r="B2130" t="s">
        <v>4370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4371</v>
      </c>
      <c r="B2131" t="s">
        <v>4372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4373</v>
      </c>
      <c r="B2132" t="s">
        <v>4374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4375</v>
      </c>
      <c r="B2133" t="s">
        <v>4376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4377</v>
      </c>
      <c r="B2134" t="s">
        <v>4378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4379</v>
      </c>
      <c r="B2135" t="s">
        <v>4380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4381</v>
      </c>
      <c r="B2136" t="s">
        <v>4382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4383</v>
      </c>
      <c r="B2137" t="s">
        <v>4384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4385</v>
      </c>
      <c r="B2138" t="s">
        <v>3970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4386</v>
      </c>
      <c r="B2139" t="s">
        <v>3971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3159</v>
      </c>
      <c r="B2140" t="s">
        <v>4387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3160</v>
      </c>
      <c r="B2141" t="s">
        <v>4388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4389</v>
      </c>
      <c r="B2142" t="s">
        <v>4390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4391</v>
      </c>
      <c r="B2143" t="s">
        <v>4392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4393</v>
      </c>
      <c r="B2144" t="s">
        <v>4394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4395</v>
      </c>
      <c r="B2145" t="s">
        <v>4396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4397</v>
      </c>
      <c r="B2146" t="s">
        <v>4398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4399</v>
      </c>
      <c r="B2147" t="s">
        <v>4400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4239</v>
      </c>
      <c r="B2148" t="s">
        <v>4401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4238</v>
      </c>
      <c r="B2149" t="s">
        <v>4402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3161</v>
      </c>
      <c r="B2150" t="s">
        <v>3972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3162</v>
      </c>
      <c r="B2151" t="s">
        <v>3973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3163</v>
      </c>
      <c r="B2152" t="s">
        <v>3974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3164</v>
      </c>
      <c r="B2153" t="s">
        <v>3975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3165</v>
      </c>
      <c r="B2154" t="s">
        <v>3976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4403</v>
      </c>
      <c r="B2155" t="s">
        <v>3977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4404</v>
      </c>
      <c r="B2156" t="s">
        <v>3978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4405</v>
      </c>
      <c r="B2157" t="s">
        <v>3979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4406</v>
      </c>
      <c r="B2158" t="s">
        <v>3980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4407</v>
      </c>
      <c r="B2159" t="s">
        <v>3981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4408</v>
      </c>
      <c r="B2160" t="s">
        <v>3982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4409</v>
      </c>
      <c r="B2161" t="s">
        <v>3983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4410</v>
      </c>
      <c r="B2162" t="s">
        <v>4411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3168</v>
      </c>
      <c r="B2163" t="s">
        <v>3984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3169</v>
      </c>
      <c r="B2164" t="s">
        <v>3985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3170</v>
      </c>
      <c r="B2165" t="s">
        <v>3986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3171</v>
      </c>
      <c r="B2166" t="s">
        <v>3987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3172</v>
      </c>
      <c r="B2167" t="s">
        <v>3988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4412</v>
      </c>
      <c r="B2168" t="s">
        <v>3989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4413</v>
      </c>
      <c r="B2169" t="s">
        <v>3990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4414</v>
      </c>
      <c r="B2170" t="s">
        <v>3991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3173</v>
      </c>
      <c r="B2171" t="s">
        <v>3992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4415</v>
      </c>
      <c r="B2172" t="s">
        <v>3993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4416</v>
      </c>
      <c r="B2173" t="s">
        <v>3994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4417</v>
      </c>
      <c r="B2174" t="s">
        <v>3995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4418</v>
      </c>
      <c r="B2175" t="s">
        <v>4419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4231</v>
      </c>
      <c r="B2176" t="s">
        <v>3996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4232</v>
      </c>
      <c r="B2177" t="s">
        <v>3997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4233</v>
      </c>
      <c r="B2178" t="s">
        <v>3998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4234</v>
      </c>
      <c r="B2179" t="s">
        <v>3999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4235</v>
      </c>
      <c r="B2180" t="s">
        <v>4000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4236</v>
      </c>
      <c r="B2181" t="s">
        <v>4001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4420</v>
      </c>
      <c r="B2182" t="s">
        <v>4002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4421</v>
      </c>
      <c r="B2183" t="s">
        <v>4003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4422</v>
      </c>
      <c r="B2184" t="s">
        <v>4004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4423</v>
      </c>
      <c r="B2185" t="s">
        <v>4005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4424</v>
      </c>
      <c r="B2186" t="s">
        <v>4006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4425</v>
      </c>
      <c r="B2187" t="s">
        <v>4007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4426</v>
      </c>
      <c r="B2188" t="s">
        <v>4008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4427</v>
      </c>
      <c r="B2189" t="s">
        <v>4009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4471</v>
      </c>
      <c r="B2190" t="s">
        <v>4472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4428</v>
      </c>
      <c r="B2191" t="s">
        <v>4010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4429</v>
      </c>
      <c r="B2192" t="s">
        <v>4011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4937</v>
      </c>
      <c r="B2193" t="s">
        <v>4012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4938</v>
      </c>
      <c r="B2194" t="s">
        <v>4013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4430</v>
      </c>
      <c r="B2195" t="s">
        <v>4014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4431</v>
      </c>
      <c r="B2196" t="s">
        <v>4015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4432</v>
      </c>
      <c r="B2197" t="s">
        <v>4016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4433</v>
      </c>
      <c r="B2198" t="s">
        <v>4017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4434</v>
      </c>
      <c r="B2199" t="s">
        <v>4018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4227</v>
      </c>
      <c r="B2200" t="s">
        <v>4019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4228</v>
      </c>
      <c r="B2201" t="s">
        <v>4020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4229</v>
      </c>
      <c r="B2202" t="s">
        <v>4021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4230</v>
      </c>
      <c r="B2203" t="s">
        <v>4022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4435</v>
      </c>
      <c r="B2204" t="s">
        <v>4023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4240</v>
      </c>
      <c r="B2205" t="s">
        <v>4024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4223</v>
      </c>
      <c r="B2206" t="s">
        <v>4025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4436</v>
      </c>
      <c r="B2207" t="s">
        <v>4026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4224</v>
      </c>
      <c r="B2208" t="s">
        <v>4027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3166</v>
      </c>
      <c r="B2209" t="s">
        <v>4028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3150</v>
      </c>
      <c r="B2210" t="s">
        <v>4029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4225</v>
      </c>
      <c r="B2211" t="s">
        <v>4030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4437</v>
      </c>
      <c r="B2212" t="s">
        <v>4031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4438</v>
      </c>
      <c r="B2213" t="s">
        <v>4032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3167</v>
      </c>
      <c r="B2214" t="s">
        <v>4033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4439</v>
      </c>
      <c r="B2215" t="s">
        <v>4034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4440</v>
      </c>
      <c r="B2216" t="s">
        <v>4035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4237</v>
      </c>
      <c r="B2217" t="s">
        <v>4036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3158</v>
      </c>
      <c r="B2218" t="s">
        <v>4037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4441</v>
      </c>
      <c r="B2219" t="s">
        <v>4038</v>
      </c>
      <c r="D2219" t="b">
        <f>IFERROR(VLOOKUP(B2219,PatData!$A$2:$A$2000,1,),"")&lt;&gt;""</f>
        <v>0</v>
      </c>
      <c r="E2219" s="355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4442</v>
      </c>
      <c r="B2220" t="s">
        <v>4039</v>
      </c>
      <c r="D2220" t="b">
        <f>IFERROR(VLOOKUP(B2220,PatData!$A$2:$A$2000,1,),"")&lt;&gt;""</f>
        <v>0</v>
      </c>
      <c r="E2220" s="355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4443</v>
      </c>
      <c r="B2221" t="s">
        <v>4040</v>
      </c>
      <c r="D2221" t="b">
        <f>IFERROR(VLOOKUP(B2221,PatData!$A$2:$A$2000,1,),"")&lt;&gt;""</f>
        <v>0</v>
      </c>
      <c r="E2221" s="355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4444</v>
      </c>
      <c r="B2222" t="s">
        <v>4706</v>
      </c>
      <c r="D2222" t="b">
        <f>IFERROR(VLOOKUP(B2222,PatData!$A$2:$A$2000,1,),"")&lt;&gt;""</f>
        <v>0</v>
      </c>
      <c r="E2222" s="355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4445</v>
      </c>
      <c r="B2223" t="s">
        <v>4042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3151</v>
      </c>
      <c r="B2224" t="s">
        <v>4043</v>
      </c>
      <c r="D2224" t="b">
        <f>IFERROR(VLOOKUP(B2224,PatData!$A$2:$A$2000,1,),"")&lt;&gt;""</f>
        <v>0</v>
      </c>
      <c r="E2224" s="355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4446</v>
      </c>
      <c r="B2225" t="s">
        <v>4044</v>
      </c>
      <c r="D2225" t="b">
        <f>IFERROR(VLOOKUP(B2225,PatData!$A$2:$A$2000,1,),"")&lt;&gt;""</f>
        <v>0</v>
      </c>
      <c r="E2225" s="355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4447</v>
      </c>
      <c r="B2226" t="s">
        <v>4707</v>
      </c>
      <c r="D2226" t="b">
        <f>IFERROR(VLOOKUP(B2226,PatData!$A$2:$A$2000,1,),"")&lt;&gt;""</f>
        <v>0</v>
      </c>
      <c r="E2226" s="355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4448</v>
      </c>
      <c r="B2227" t="s">
        <v>4046</v>
      </c>
      <c r="D2227" t="b">
        <f>IFERROR(VLOOKUP(B2227,PatData!$A$2:$A$2000,1,),"")&lt;&gt;""</f>
        <v>0</v>
      </c>
      <c r="E2227" s="355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4478</v>
      </c>
      <c r="B2228" t="s">
        <v>4479</v>
      </c>
      <c r="D2228" t="b">
        <f>IFERROR(VLOOKUP(B2228,PatData!$A$2:$A$2000,1,),"")&lt;&gt;""</f>
        <v>0</v>
      </c>
      <c r="E2228" s="355" t="s">
        <v>4480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7123</v>
      </c>
      <c r="B2229" t="s">
        <v>7124</v>
      </c>
      <c r="D2229" t="b">
        <f>IFERROR(VLOOKUP(B2229,PatData!$A$2:$A$2000,1,),"")&lt;&gt;""</f>
        <v>0</v>
      </c>
      <c r="E2229" s="9" t="s">
        <v>7190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4481</v>
      </c>
      <c r="B2230" t="s">
        <v>4482</v>
      </c>
      <c r="D2230" t="b">
        <f>IFERROR(VLOOKUP(B2230,PatData!$A$2:$A$2000,1,),"")&lt;&gt;""</f>
        <v>0</v>
      </c>
      <c r="E2230" s="355" t="s">
        <v>4483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4449</v>
      </c>
      <c r="B2231" t="s">
        <v>1715</v>
      </c>
      <c r="D2231" t="b">
        <f>IFERROR(VLOOKUP(B2231,PatData!$A$2:$A$2000,1,),"")&lt;&gt;""</f>
        <v>0</v>
      </c>
      <c r="E2231" s="355" t="s">
        <v>4731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4450</v>
      </c>
      <c r="B2232" t="s">
        <v>1716</v>
      </c>
      <c r="D2232" t="b">
        <f>IFERROR(VLOOKUP(B2232,PatData!$A$2:$A$2000,1,),"")&lt;&gt;""</f>
        <v>0</v>
      </c>
      <c r="E2232" s="355" t="s">
        <v>4732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4451</v>
      </c>
      <c r="B2233" t="s">
        <v>1717</v>
      </c>
      <c r="D2233" t="b">
        <f>IFERROR(VLOOKUP(B2233,PatData!$A$2:$A$2000,1,),"")&lt;&gt;""</f>
        <v>0</v>
      </c>
      <c r="E2233" s="355" t="s">
        <v>4733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4452</v>
      </c>
      <c r="B2234" t="s">
        <v>1718</v>
      </c>
      <c r="D2234" t="b">
        <f>IFERROR(VLOOKUP(B2234,PatData!$A$2:$A$2000,1,),"")&lt;&gt;""</f>
        <v>0</v>
      </c>
      <c r="E2234" s="355" t="s">
        <v>4734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4453</v>
      </c>
      <c r="B2235" t="s">
        <v>1719</v>
      </c>
      <c r="D2235" t="b">
        <f>IFERROR(VLOOKUP(B2235,PatData!$A$2:$A$2000,1,),"")&lt;&gt;""</f>
        <v>0</v>
      </c>
      <c r="E2235" s="355" t="s">
        <v>4735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4454</v>
      </c>
      <c r="B2236" t="s">
        <v>1720</v>
      </c>
      <c r="D2236" t="b">
        <f>IFERROR(VLOOKUP(B2236,PatData!$A$2:$A$2000,1,),"")&lt;&gt;""</f>
        <v>0</v>
      </c>
      <c r="E2236" s="355" t="s">
        <v>4736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4455</v>
      </c>
      <c r="B2237" t="s">
        <v>1721</v>
      </c>
      <c r="D2237" t="b">
        <f>IFERROR(VLOOKUP(B2237,PatData!$A$2:$A$2000,1,),"")&lt;&gt;""</f>
        <v>0</v>
      </c>
      <c r="E2237" s="355" t="s">
        <v>4737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4456</v>
      </c>
      <c r="B2238" t="s">
        <v>1722</v>
      </c>
      <c r="D2238" t="b">
        <f>IFERROR(VLOOKUP(B2238,PatData!$A$2:$A$2000,1,),"")&lt;&gt;""</f>
        <v>0</v>
      </c>
      <c r="E2238" s="355" t="s">
        <v>4738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4457</v>
      </c>
      <c r="B2239" t="s">
        <v>1723</v>
      </c>
      <c r="D2239" t="b">
        <f>IFERROR(VLOOKUP(B2239,PatData!$A$2:$A$2000,1,),"")&lt;&gt;""</f>
        <v>0</v>
      </c>
      <c r="E2239" s="355" t="s">
        <v>4739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4473</v>
      </c>
      <c r="B2240" t="s">
        <v>4474</v>
      </c>
      <c r="D2240" t="b">
        <f>IFERROR(VLOOKUP(B2240,PatData!$A$2:$A$2000,1,),"")&lt;&gt;""</f>
        <v>0</v>
      </c>
      <c r="E2240" s="355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5206</v>
      </c>
      <c r="B2241" t="s">
        <v>5097</v>
      </c>
      <c r="D2241" t="b">
        <f>IFERROR(VLOOKUP(B2241,PatData!$A$2:$A$2000,1,),"")&lt;&gt;""</f>
        <v>0</v>
      </c>
      <c r="E2241" s="355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4484</v>
      </c>
      <c r="B2242" t="s">
        <v>4485</v>
      </c>
      <c r="D2242" t="b">
        <f>IFERROR(VLOOKUP(B2242,PatData!$A$2:$A$2000,1,),"")&lt;&gt;""</f>
        <v>0</v>
      </c>
      <c r="E2242" s="355" t="s">
        <v>4483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4695</v>
      </c>
      <c r="B2243" t="s">
        <v>1714</v>
      </c>
      <c r="D2243" t="b">
        <f>IFERROR(VLOOKUP(B2243,PatData!$A$2:$A$2000,1,),"")&lt;&gt;""</f>
        <v>0</v>
      </c>
      <c r="E2243" s="355" t="s">
        <v>4696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930</v>
      </c>
      <c r="B2244" t="s">
        <v>915</v>
      </c>
      <c r="D2244" t="b">
        <f>IFERROR(VLOOKUP(B2244,PatData!$A$2:$A$2000,1,),"")&lt;&gt;""</f>
        <v>0</v>
      </c>
      <c r="E2244" s="355" t="s">
        <v>4696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7325</v>
      </c>
      <c r="B2245" t="s">
        <v>916</v>
      </c>
      <c r="D2245" t="b">
        <f>IFERROR(VLOOKUP(B2245,PatData!$A$2:$A$2000,1,),"")&lt;&gt;""</f>
        <v>0</v>
      </c>
      <c r="E2245" s="355" t="s">
        <v>4696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1513</v>
      </c>
      <c r="B2246" t="s">
        <v>917</v>
      </c>
      <c r="D2246" t="b">
        <f>IFERROR(VLOOKUP(B2246,PatData!$A$2:$A$2000,1,),"")&lt;&gt;""</f>
        <v>0</v>
      </c>
      <c r="E2246" s="355" t="s">
        <v>4696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5098</v>
      </c>
      <c r="B2247" t="s">
        <v>918</v>
      </c>
      <c r="D2247" t="b">
        <f>IFERROR(VLOOKUP(B2247,PatData!$A$2:$A$2000,1,),"")&lt;&gt;""</f>
        <v>0</v>
      </c>
      <c r="E2247" s="355" t="s">
        <v>4696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1514</v>
      </c>
      <c r="B2248" t="s">
        <v>919</v>
      </c>
      <c r="D2248" t="b">
        <f>IFERROR(VLOOKUP(B2248,PatData!$A$2:$A$2000,1,),"")&lt;&gt;""</f>
        <v>0</v>
      </c>
      <c r="E2248" s="355" t="s">
        <v>4696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4973</v>
      </c>
      <c r="B2249" t="s">
        <v>920</v>
      </c>
      <c r="D2249" t="b">
        <f>IFERROR(VLOOKUP(B2249,PatData!$A$2:$A$2000,1,),"")&lt;&gt;""</f>
        <v>0</v>
      </c>
      <c r="E2249" s="355" t="s">
        <v>4696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5099</v>
      </c>
      <c r="B2250" t="s">
        <v>921</v>
      </c>
      <c r="D2250" t="b">
        <f>IFERROR(VLOOKUP(B2250,PatData!$A$2:$A$2000,1,),"")&lt;&gt;""</f>
        <v>0</v>
      </c>
      <c r="E2250" s="355" t="s">
        <v>4696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4975</v>
      </c>
      <c r="B2251" t="s">
        <v>922</v>
      </c>
      <c r="D2251" t="b">
        <f>IFERROR(VLOOKUP(B2251,PatData!$A$2:$A$2000,1,),"")&lt;&gt;""</f>
        <v>0</v>
      </c>
      <c r="E2251" s="355" t="s">
        <v>4696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4976</v>
      </c>
      <c r="B2252" t="s">
        <v>923</v>
      </c>
      <c r="D2252" t="b">
        <f>IFERROR(VLOOKUP(B2252,PatData!$A$2:$A$2000,1,),"")&lt;&gt;""</f>
        <v>0</v>
      </c>
      <c r="E2252" s="355" t="s">
        <v>4696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5100</v>
      </c>
      <c r="B2253" t="s">
        <v>924</v>
      </c>
      <c r="D2253" t="b">
        <f>IFERROR(VLOOKUP(B2253,PatData!$A$2:$A$2000,1,),"")&lt;&gt;""</f>
        <v>0</v>
      </c>
      <c r="E2253" s="355" t="s">
        <v>4696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4978</v>
      </c>
      <c r="B2254" t="s">
        <v>925</v>
      </c>
      <c r="D2254" t="b">
        <f>IFERROR(VLOOKUP(B2254,PatData!$A$2:$A$2000,1,),"")&lt;&gt;""</f>
        <v>0</v>
      </c>
      <c r="E2254" s="355" t="s">
        <v>4696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4979</v>
      </c>
      <c r="B2255" t="s">
        <v>926</v>
      </c>
      <c r="D2255" t="b">
        <f>IFERROR(VLOOKUP(B2255,PatData!$A$2:$A$2000,1,),"")&lt;&gt;""</f>
        <v>0</v>
      </c>
      <c r="E2255" s="355" t="s">
        <v>4696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4066</v>
      </c>
      <c r="B1" s="162" t="s">
        <v>4047</v>
      </c>
      <c r="C1" s="162" t="s">
        <v>4053</v>
      </c>
      <c r="E1" s="161" t="s">
        <v>256</v>
      </c>
      <c r="F1" s="161" t="s">
        <v>450</v>
      </c>
      <c r="J1" s="152" t="s">
        <v>4081</v>
      </c>
      <c r="K1" s="152"/>
      <c r="L1" s="152" t="s">
        <v>4082</v>
      </c>
      <c r="O1" s="152"/>
    </row>
    <row r="2" spans="1:16" ht="15" x14ac:dyDescent="0.25">
      <c r="A2" s="356" t="s">
        <v>176</v>
      </c>
      <c r="B2" s="161">
        <v>1</v>
      </c>
      <c r="C2" s="356" t="s">
        <v>4052</v>
      </c>
      <c r="K2" s="155" t="s">
        <v>4084</v>
      </c>
      <c r="L2" s="151" t="s">
        <v>119</v>
      </c>
      <c r="M2" s="151" t="s">
        <v>56</v>
      </c>
      <c r="N2" s="151" t="s">
        <v>120</v>
      </c>
      <c r="O2" s="152" t="s">
        <v>4054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4080</v>
      </c>
      <c r="O3" s="152" t="s">
        <v>4080</v>
      </c>
      <c r="P3" s="152" t="s">
        <v>4080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4080</v>
      </c>
      <c r="M4" s="152" t="s">
        <v>4080</v>
      </c>
      <c r="N4" s="152" t="s">
        <v>4080</v>
      </c>
      <c r="O4">
        <v>1</v>
      </c>
      <c r="P4" s="152" t="s">
        <v>4080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4080</v>
      </c>
      <c r="O5" s="152" t="s">
        <v>4080</v>
      </c>
      <c r="P5" s="152" t="s">
        <v>4080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4080</v>
      </c>
      <c r="O6" s="152" t="s">
        <v>4080</v>
      </c>
      <c r="P6" s="152" t="s">
        <v>4080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4080</v>
      </c>
      <c r="O7" s="152" t="s">
        <v>4080</v>
      </c>
      <c r="P7" s="152" t="s">
        <v>4080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4080</v>
      </c>
      <c r="O8" s="152" t="s">
        <v>4080</v>
      </c>
      <c r="P8" s="152" t="s">
        <v>4080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4080</v>
      </c>
      <c r="O9" s="152" t="s">
        <v>4080</v>
      </c>
      <c r="P9" s="152" t="s">
        <v>4080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6978</v>
      </c>
      <c r="K10" s="151">
        <v>9</v>
      </c>
      <c r="L10" s="152" t="s">
        <v>4080</v>
      </c>
      <c r="M10" s="152" t="s">
        <v>4080</v>
      </c>
      <c r="N10" s="152">
        <v>24</v>
      </c>
      <c r="O10" s="152" t="s">
        <v>4080</v>
      </c>
      <c r="P10" s="152" t="s">
        <v>4080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4080</v>
      </c>
      <c r="M11" s="152" t="s">
        <v>4080</v>
      </c>
      <c r="N11" s="152">
        <v>1</v>
      </c>
      <c r="O11" s="152" t="s">
        <v>4080</v>
      </c>
      <c r="P11" s="152" t="s">
        <v>4080</v>
      </c>
    </row>
    <row r="12" spans="1:16" ht="15" x14ac:dyDescent="0.25">
      <c r="A12" s="356" t="s">
        <v>726</v>
      </c>
      <c r="B12" s="358">
        <v>40</v>
      </c>
      <c r="C12" s="356" t="s">
        <v>4054</v>
      </c>
      <c r="J12" t="s">
        <v>304</v>
      </c>
      <c r="K12" s="151">
        <v>11</v>
      </c>
      <c r="L12" s="152" t="s">
        <v>4080</v>
      </c>
      <c r="M12" s="152" t="s">
        <v>4080</v>
      </c>
      <c r="N12" s="152" t="s">
        <v>4080</v>
      </c>
      <c r="O12" s="152" t="s">
        <v>4080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4080</v>
      </c>
      <c r="O13" s="152" t="s">
        <v>4080</v>
      </c>
      <c r="P13" s="152" t="s">
        <v>4080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4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4055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4920</v>
      </c>
    </row>
    <row r="4" spans="1:21" ht="15" x14ac:dyDescent="0.25">
      <c r="A4" s="728" t="s">
        <v>4067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4921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4922</v>
      </c>
    </row>
    <row r="8" spans="1:21" x14ac:dyDescent="0.2">
      <c r="A8" s="724" t="s">
        <v>4842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7009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4923</v>
      </c>
    </row>
    <row r="10" spans="1:21" x14ac:dyDescent="0.2">
      <c r="A10" s="724" t="s">
        <v>4062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4924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4925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4926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4927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4928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4929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4930</v>
      </c>
      <c r="S17" s="726"/>
      <c r="U17" s="726"/>
    </row>
    <row r="18" spans="1:21" x14ac:dyDescent="0.2">
      <c r="A18" s="724" t="s">
        <v>4063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4064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4246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4931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7492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7493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7500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4932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435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4" t="s">
        <v>856</v>
      </c>
      <c r="B46" s="719">
        <v>1.8</v>
      </c>
      <c r="C46" s="719">
        <v>0</v>
      </c>
      <c r="D46" s="719">
        <v>0</v>
      </c>
      <c r="E46" s="360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9" spans="2:13" x14ac:dyDescent="0.2"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2:13" x14ac:dyDescent="0.2">
      <c r="B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C51" s="282"/>
      <c r="E51" s="282"/>
      <c r="F51" s="282"/>
      <c r="G51" s="282"/>
      <c r="H51" s="282"/>
      <c r="I51" s="282"/>
      <c r="J51" s="282"/>
      <c r="L51" s="282"/>
      <c r="M51" s="282"/>
    </row>
    <row r="52" spans="2:13" x14ac:dyDescent="0.2">
      <c r="B52" s="282"/>
      <c r="C52" s="282"/>
      <c r="D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M53" s="282"/>
    </row>
    <row r="54" spans="2:13" x14ac:dyDescent="0.2">
      <c r="B54" s="282"/>
      <c r="C54" s="282"/>
      <c r="D54" s="282"/>
      <c r="E54" s="282"/>
      <c r="F54" s="282"/>
      <c r="H54" s="282"/>
      <c r="I54" s="282"/>
      <c r="J54" s="282"/>
      <c r="K54" s="282"/>
      <c r="L54" s="282"/>
      <c r="M54" s="282"/>
    </row>
  </sheetData>
  <sheetProtection selectLockedCells="1"/>
  <protectedRanges>
    <protectedRange password="CC20" sqref="B5:N46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4740</v>
      </c>
      <c r="B1" s="485" t="s">
        <v>4071</v>
      </c>
      <c r="O1" s="385" t="s">
        <v>4057</v>
      </c>
      <c r="P1" s="485" t="s">
        <v>4742</v>
      </c>
      <c r="AG1" s="387"/>
      <c r="AH1" s="384"/>
      <c r="AI1" s="387"/>
    </row>
    <row r="2" spans="1:35" x14ac:dyDescent="0.2">
      <c r="B2" s="386" t="s">
        <v>4052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4070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4741</v>
      </c>
      <c r="B43" s="485" t="s">
        <v>4072</v>
      </c>
      <c r="O43" s="385" t="s">
        <v>4058</v>
      </c>
      <c r="P43" s="485" t="s">
        <v>4743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41663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5239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5310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5240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5241</v>
      </c>
      <c r="B4" s="715" t="str">
        <f t="shared" si="0"/>
        <v>strSql = strSql &amp; "DECLARE @bd AS int" &amp; vbNewLine</v>
      </c>
    </row>
    <row r="5" spans="1:2" ht="15" x14ac:dyDescent="0.25">
      <c r="A5" t="s">
        <v>5242</v>
      </c>
      <c r="B5" s="715" t="str">
        <f t="shared" si="0"/>
        <v>strSql = strSql &amp; "DECLARE @weightKg AS int" &amp; vbNewLine</v>
      </c>
    </row>
    <row r="6" spans="1:2" ht="15" x14ac:dyDescent="0.25">
      <c r="A6" t="s">
        <v>5243</v>
      </c>
      <c r="B6" s="715" t="str">
        <f t="shared" si="0"/>
        <v>strSql = strSql &amp; "DECLARE @weightGr AS int" &amp; vbNewLine</v>
      </c>
    </row>
    <row r="7" spans="1:2" ht="15" x14ac:dyDescent="0.25">
      <c r="A7" t="s">
        <v>5244</v>
      </c>
      <c r="B7" s="715" t="str">
        <f t="shared" si="0"/>
        <v>strSql = strSql &amp; "DECLARE @bwGr AS int" &amp; vbNewLine</v>
      </c>
    </row>
    <row r="8" spans="1:2" ht="15" x14ac:dyDescent="0.25">
      <c r="A8" t="s">
        <v>5245</v>
      </c>
      <c r="B8" s="715" t="str">
        <f t="shared" si="0"/>
        <v>strSql = strSql &amp; "DECLARE @length AS int" &amp; vbNewLine</v>
      </c>
    </row>
    <row r="9" spans="1:2" ht="15" x14ac:dyDescent="0.25">
      <c r="A9" t="s">
        <v>5260</v>
      </c>
      <c r="B9" s="715" t="str">
        <f t="shared" si="0"/>
        <v>strSql = strSql &amp; "DECLARE @gesl AS int" &amp; vbNewLine</v>
      </c>
    </row>
    <row r="10" spans="1:2" ht="15" x14ac:dyDescent="0.25">
      <c r="A10" t="s">
        <v>5246</v>
      </c>
      <c r="B10" s="715" t="str">
        <f t="shared" si="0"/>
        <v>strSql = strSql &amp; "DECLARE @adD AS int" &amp; vbNewLine</v>
      </c>
    </row>
    <row r="11" spans="1:2" ht="15" x14ac:dyDescent="0.25">
      <c r="A11" t="s">
        <v>5247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5248</v>
      </c>
      <c r="B13" s="715" t="str">
        <f t="shared" si="0"/>
        <v>strSql = strSql &amp; "SET @bd = 5372" &amp; vbNewLine</v>
      </c>
    </row>
    <row r="14" spans="1:2" ht="15" x14ac:dyDescent="0.25">
      <c r="A14" t="s">
        <v>5249</v>
      </c>
      <c r="B14" s="715" t="str">
        <f t="shared" si="0"/>
        <v>strSql = strSql &amp; "SET @weightKg = 8365" &amp; vbNewLine</v>
      </c>
    </row>
    <row r="15" spans="1:2" ht="15" x14ac:dyDescent="0.25">
      <c r="A15" t="s">
        <v>5250</v>
      </c>
      <c r="B15" s="715" t="str">
        <f t="shared" si="0"/>
        <v>strSql = strSql &amp; "SET @weightGr = 8456" &amp; vbNewLine</v>
      </c>
    </row>
    <row r="16" spans="1:2" ht="15" x14ac:dyDescent="0.25">
      <c r="A16" t="s">
        <v>5251</v>
      </c>
      <c r="B16" s="715" t="str">
        <f t="shared" si="0"/>
        <v>strSql = strSql &amp; "SET @bwGr = 7734" &amp; vbNewLine</v>
      </c>
    </row>
    <row r="17" spans="1:2" ht="15" x14ac:dyDescent="0.25">
      <c r="A17" t="s">
        <v>5252</v>
      </c>
      <c r="B17" s="715" t="str">
        <f t="shared" si="0"/>
        <v>strSql = strSql &amp; "SET @adD = 10213" &amp; vbNewLine</v>
      </c>
    </row>
    <row r="18" spans="1:2" ht="15" x14ac:dyDescent="0.25">
      <c r="A18" t="s">
        <v>5253</v>
      </c>
      <c r="B18" s="715" t="str">
        <f t="shared" si="0"/>
        <v>strSql = strSql &amp; "SET @adW = 10214" &amp; vbNewLine</v>
      </c>
    </row>
    <row r="19" spans="1:2" ht="15" x14ac:dyDescent="0.25">
      <c r="A19" t="s">
        <v>5254</v>
      </c>
      <c r="B19" s="715" t="str">
        <f t="shared" si="0"/>
        <v>strSql = strSql &amp; "SET @length = 9505" &amp; vbNewLine</v>
      </c>
    </row>
    <row r="20" spans="1:2" ht="15" x14ac:dyDescent="0.25">
      <c r="A20" t="s">
        <v>5261</v>
      </c>
      <c r="B20" s="715" t="str">
        <f t="shared" si="0"/>
        <v>strSql = strSql &amp; "SET @gesl = 5373" &amp; vbNewLine</v>
      </c>
    </row>
    <row r="21" spans="1:2" ht="15" x14ac:dyDescent="0.25">
      <c r="A21" t="s">
        <v>6981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5255</v>
      </c>
      <c r="B23" s="715" t="str">
        <f t="shared" si="0"/>
        <v>strSql = strSql &amp; "SELECT DISTINCT" &amp; vbNewLine</v>
      </c>
    </row>
    <row r="24" spans="1:2" ht="15" x14ac:dyDescent="0.25">
      <c r="A24" t="s">
        <v>5262</v>
      </c>
      <c r="B24" s="715" t="str">
        <f t="shared" si="0"/>
        <v>strSql = strSql &amp; "pl.PatientID" &amp; vbNewLine</v>
      </c>
    </row>
    <row r="25" spans="1:2" ht="15" x14ac:dyDescent="0.25">
      <c r="A25" t="s">
        <v>5263</v>
      </c>
      <c r="B25" s="715" t="str">
        <f t="shared" si="0"/>
        <v>strSql = strSql &amp; ", pl.HospitalNumber" &amp; vbNewLine</v>
      </c>
    </row>
    <row r="26" spans="1:2" ht="15" x14ac:dyDescent="0.25">
      <c r="A26" t="s">
        <v>5264</v>
      </c>
      <c r="B26" s="715" t="str">
        <f t="shared" si="0"/>
        <v>strSql = strSql &amp; ", pl.LastName" &amp; vbNewLine</v>
      </c>
    </row>
    <row r="27" spans="1:2" ht="15" x14ac:dyDescent="0.25">
      <c r="A27" t="s">
        <v>5265</v>
      </c>
      <c r="B27" s="715" t="str">
        <f t="shared" si="0"/>
        <v>strSql = strSql &amp; ", pl.FirstName" &amp; vbNewLine</v>
      </c>
    </row>
    <row r="28" spans="1:2" ht="15" x14ac:dyDescent="0.25">
      <c r="A28" t="s">
        <v>6982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6983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6984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6985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6986</v>
      </c>
      <c r="B32" s="715" t="str">
        <f t="shared" si="0"/>
        <v>strSql = strSql &amp; "   BirthDate" &amp; vbNewLine</v>
      </c>
    </row>
    <row r="33" spans="1:2" ht="15" x14ac:dyDescent="0.25">
      <c r="A33" t="s">
        <v>5266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5267</v>
      </c>
      <c r="B34" s="715" t="str">
        <f t="shared" si="0"/>
        <v>strSql = strSql &amp; "   FROM Signals s " &amp; vbNewLine</v>
      </c>
    </row>
    <row r="35" spans="1:2" ht="15" x14ac:dyDescent="0.25">
      <c r="A35" t="s">
        <v>5268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5269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5270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5267</v>
      </c>
      <c r="B38" s="715" t="str">
        <f t="shared" si="0"/>
        <v>strSql = strSql &amp; "   FROM Signals s " &amp; vbNewLine</v>
      </c>
    </row>
    <row r="39" spans="1:2" ht="15" x14ac:dyDescent="0.25">
      <c r="A39" t="s">
        <v>5271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5272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5273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5267</v>
      </c>
      <c r="B42" s="715" t="str">
        <f t="shared" si="0"/>
        <v>strSql = strSql &amp; "   FROM Signals s " &amp; vbNewLine</v>
      </c>
    </row>
    <row r="43" spans="1:2" ht="15" x14ac:dyDescent="0.25">
      <c r="A43" t="s">
        <v>5274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5275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5270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5267</v>
      </c>
      <c r="B46" s="715" t="str">
        <f t="shared" si="0"/>
        <v>strSql = strSql &amp; "   FROM Signals s " &amp; vbNewLine</v>
      </c>
    </row>
    <row r="47" spans="1:2" ht="15" x14ac:dyDescent="0.25">
      <c r="A47" t="s">
        <v>5276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5277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5278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5267</v>
      </c>
      <c r="B50" s="715" t="str">
        <f t="shared" si="0"/>
        <v>strSql = strSql &amp; "   FROM Signals s " &amp; vbNewLine</v>
      </c>
    </row>
    <row r="51" spans="1:2" ht="15" x14ac:dyDescent="0.25">
      <c r="A51" t="s">
        <v>5279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5280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5281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5282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5283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5284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5285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5286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5287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5288</v>
      </c>
      <c r="B60" s="715" t="str">
        <f t="shared" si="0"/>
        <v>strSql = strSql &amp; ", lu.Name Department" &amp; vbNewLine</v>
      </c>
    </row>
    <row r="61" spans="1:2" ht="15" x14ac:dyDescent="0.25">
      <c r="A61" t="s">
        <v>5289</v>
      </c>
      <c r="B61" s="715" t="str">
        <f t="shared" si="0"/>
        <v>strSql = strSql &amp; ", b.BedName" &amp; vbNewLine</v>
      </c>
    </row>
    <row r="62" spans="1:2" ht="15" x14ac:dyDescent="0.25">
      <c r="A62" s="152" t="s">
        <v>5290</v>
      </c>
      <c r="B62" s="715" t="str">
        <f t="shared" si="0"/>
        <v>strSql = strSql &amp; ", pl.LocationFromTime" &amp; vbNewLine</v>
      </c>
    </row>
    <row r="63" spans="1:2" ht="15" x14ac:dyDescent="0.25">
      <c r="A63" t="s">
        <v>7437</v>
      </c>
      <c r="B63" s="715" t="str">
        <f t="shared" si="0"/>
        <v>strSql = strSql &amp; ", pl.TimeLog" &amp; vbNewLine</v>
      </c>
    </row>
    <row r="64" spans="1:2" ht="15" x14ac:dyDescent="0.25">
      <c r="A64" t="s">
        <v>5256</v>
      </c>
      <c r="B64" s="715" t="str">
        <f t="shared" si="0"/>
        <v>strSql = strSql &amp; "FROM PatientLogs pl" &amp; vbNewLine</v>
      </c>
    </row>
    <row r="65" spans="1:2" ht="15" x14ac:dyDescent="0.25">
      <c r="A65" t="s">
        <v>7438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5257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6987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5258</v>
      </c>
      <c r="B68" s="715" t="str">
        <f t="shared" si="1"/>
        <v>strSql = strSql &amp; "WHERE " &amp; vbNewLine</v>
      </c>
    </row>
    <row r="69" spans="1:2" ht="15" x14ac:dyDescent="0.25">
      <c r="A69" t="s">
        <v>6988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5259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6975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7439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6003</v>
      </c>
      <c r="B74" s="715" t="str">
        <f t="shared" si="1"/>
        <v>strSql = strSql &amp; "SELECT p.ParameterName" &amp; vbNewLine</v>
      </c>
    </row>
    <row r="75" spans="1:2" ht="15" x14ac:dyDescent="0.25">
      <c r="A75" t="s">
        <v>6004</v>
      </c>
      <c r="B75" s="715" t="str">
        <f t="shared" si="1"/>
        <v>strSql = strSql &amp; "FROM Parameters p " &amp; vbNewLine</v>
      </c>
    </row>
    <row r="76" spans="1:2" ht="15" x14ac:dyDescent="0.25">
      <c r="A76" t="s">
        <v>6005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6006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6007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7299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7300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7301</v>
      </c>
      <c r="B84" s="715" t="str">
        <f t="shared" si="1"/>
        <v>strSql = strSql &amp; "SELECT" &amp; vbNewLine</v>
      </c>
    </row>
    <row r="85" spans="1:2" ht="15" x14ac:dyDescent="0.25">
      <c r="A85" t="s">
        <v>7302</v>
      </c>
      <c r="B85" s="715" t="str">
        <f t="shared" si="1"/>
        <v>strSql = strSql &amp; "u.UserID" &amp; vbNewLine</v>
      </c>
    </row>
    <row r="86" spans="1:2" ht="15" x14ac:dyDescent="0.25">
      <c r="A86" t="s">
        <v>7303</v>
      </c>
      <c r="B86" s="715" t="str">
        <f t="shared" si="1"/>
        <v>strSql = strSql &amp; ", u.Login" &amp; vbNewLine</v>
      </c>
    </row>
    <row r="87" spans="1:2" ht="15" x14ac:dyDescent="0.25">
      <c r="A87" t="s">
        <v>7304</v>
      </c>
      <c r="B87" s="715" t="str">
        <f t="shared" si="1"/>
        <v>strSql = strSql &amp; ", u.FirstName" &amp; vbNewLine</v>
      </c>
    </row>
    <row r="88" spans="1:2" ht="15" x14ac:dyDescent="0.25">
      <c r="A88" t="s">
        <v>7305</v>
      </c>
      <c r="B88" s="715" t="str">
        <f t="shared" si="1"/>
        <v>strSql = strSql &amp; ", u.LastName" &amp; vbNewLine</v>
      </c>
    </row>
    <row r="89" spans="1:2" ht="15" x14ac:dyDescent="0.25">
      <c r="A89" t="s">
        <v>7306</v>
      </c>
      <c r="B89" s="715" t="str">
        <f t="shared" si="1"/>
        <v>strSql = strSql &amp; ", ut.UserTypeName" &amp; vbNewLine</v>
      </c>
    </row>
    <row r="90" spans="1:2" ht="15" x14ac:dyDescent="0.25">
      <c r="A90" t="s">
        <v>7307</v>
      </c>
      <c r="B90" s="715" t="str">
        <f t="shared" si="1"/>
        <v>strSql = strSql &amp; "FROM Users u" &amp; vbNewLine</v>
      </c>
    </row>
    <row r="91" spans="1:2" ht="15" x14ac:dyDescent="0.25">
      <c r="A91" t="s">
        <v>7308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7309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84"/>
  <sheetViews>
    <sheetView topLeftCell="A813" workbookViewId="0">
      <selection sqref="A1:B1884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887</v>
      </c>
      <c r="B2" t="s">
        <v>7568</v>
      </c>
    </row>
    <row r="3" spans="1:2" x14ac:dyDescent="0.2">
      <c r="A3" t="s">
        <v>888</v>
      </c>
      <c r="B3" t="s">
        <v>6957</v>
      </c>
    </row>
    <row r="4" spans="1:2" x14ac:dyDescent="0.2">
      <c r="A4" t="s">
        <v>889</v>
      </c>
      <c r="B4" t="s">
        <v>7569</v>
      </c>
    </row>
    <row r="5" spans="1:2" x14ac:dyDescent="0.2">
      <c r="A5" t="s">
        <v>890</v>
      </c>
      <c r="B5" t="s">
        <v>7570</v>
      </c>
    </row>
    <row r="6" spans="1:2" x14ac:dyDescent="0.2">
      <c r="A6" t="s">
        <v>891</v>
      </c>
      <c r="B6">
        <v>42736</v>
      </c>
    </row>
    <row r="7" spans="1:2" x14ac:dyDescent="0.2">
      <c r="A7" t="s">
        <v>5101</v>
      </c>
      <c r="B7" t="s">
        <v>3484</v>
      </c>
    </row>
    <row r="8" spans="1:2" x14ac:dyDescent="0.2">
      <c r="A8" t="s">
        <v>5102</v>
      </c>
      <c r="B8" t="s">
        <v>3484</v>
      </c>
    </row>
    <row r="9" spans="1:2" x14ac:dyDescent="0.2">
      <c r="A9" t="s">
        <v>5103</v>
      </c>
      <c r="B9" t="s">
        <v>3484</v>
      </c>
    </row>
    <row r="10" spans="1:2" x14ac:dyDescent="0.2">
      <c r="A10" t="s">
        <v>5104</v>
      </c>
      <c r="B10" t="s">
        <v>3484</v>
      </c>
    </row>
    <row r="11" spans="1:2" x14ac:dyDescent="0.2">
      <c r="A11" t="s">
        <v>5105</v>
      </c>
      <c r="B11" t="s">
        <v>3484</v>
      </c>
    </row>
    <row r="12" spans="1:2" x14ac:dyDescent="0.2">
      <c r="A12" t="s">
        <v>5106</v>
      </c>
      <c r="B12" t="s">
        <v>3484</v>
      </c>
    </row>
    <row r="13" spans="1:2" x14ac:dyDescent="0.2">
      <c r="A13" t="s">
        <v>5107</v>
      </c>
      <c r="B13" t="s">
        <v>3484</v>
      </c>
    </row>
    <row r="14" spans="1:2" x14ac:dyDescent="0.2">
      <c r="A14" t="s">
        <v>5108</v>
      </c>
      <c r="B14" t="s">
        <v>3484</v>
      </c>
    </row>
    <row r="15" spans="1:2" x14ac:dyDescent="0.2">
      <c r="A15" t="s">
        <v>5109</v>
      </c>
      <c r="B15" t="s">
        <v>3484</v>
      </c>
    </row>
    <row r="16" spans="1:2" x14ac:dyDescent="0.2">
      <c r="A16" t="s">
        <v>5110</v>
      </c>
      <c r="B16" t="s">
        <v>3484</v>
      </c>
    </row>
    <row r="17" spans="1:2" x14ac:dyDescent="0.2">
      <c r="A17" t="s">
        <v>5111</v>
      </c>
      <c r="B17" t="s">
        <v>3484</v>
      </c>
    </row>
    <row r="18" spans="1:2" x14ac:dyDescent="0.2">
      <c r="A18" t="s">
        <v>5112</v>
      </c>
      <c r="B18" t="s">
        <v>3484</v>
      </c>
    </row>
    <row r="19" spans="1:2" x14ac:dyDescent="0.2">
      <c r="A19" t="s">
        <v>5113</v>
      </c>
      <c r="B19" t="s">
        <v>3484</v>
      </c>
    </row>
    <row r="20" spans="1:2" x14ac:dyDescent="0.2">
      <c r="A20" t="s">
        <v>5114</v>
      </c>
      <c r="B20" t="s">
        <v>3484</v>
      </c>
    </row>
    <row r="21" spans="1:2" x14ac:dyDescent="0.2">
      <c r="A21" t="s">
        <v>1734</v>
      </c>
      <c r="B21" t="s">
        <v>7571</v>
      </c>
    </row>
    <row r="22" spans="1:2" x14ac:dyDescent="0.2">
      <c r="A22" t="s">
        <v>1735</v>
      </c>
      <c r="B22" t="s">
        <v>3484</v>
      </c>
    </row>
    <row r="23" spans="1:2" x14ac:dyDescent="0.2">
      <c r="A23" t="s">
        <v>1736</v>
      </c>
      <c r="B23" t="s">
        <v>3484</v>
      </c>
    </row>
    <row r="24" spans="1:2" x14ac:dyDescent="0.2">
      <c r="A24" t="s">
        <v>1737</v>
      </c>
      <c r="B24" t="s">
        <v>3484</v>
      </c>
    </row>
    <row r="25" spans="1:2" x14ac:dyDescent="0.2">
      <c r="A25" t="s">
        <v>1738</v>
      </c>
      <c r="B25" t="s">
        <v>3484</v>
      </c>
    </row>
    <row r="26" spans="1:2" x14ac:dyDescent="0.2">
      <c r="A26" t="s">
        <v>1739</v>
      </c>
      <c r="B26" t="s">
        <v>3484</v>
      </c>
    </row>
    <row r="27" spans="1:2" x14ac:dyDescent="0.2">
      <c r="A27" t="s">
        <v>1740</v>
      </c>
      <c r="B27" t="s">
        <v>3484</v>
      </c>
    </row>
    <row r="28" spans="1:2" x14ac:dyDescent="0.2">
      <c r="A28" t="s">
        <v>1741</v>
      </c>
      <c r="B28" t="s">
        <v>3484</v>
      </c>
    </row>
    <row r="29" spans="1:2" x14ac:dyDescent="0.2">
      <c r="A29" t="s">
        <v>1742</v>
      </c>
      <c r="B29" t="s">
        <v>3484</v>
      </c>
    </row>
    <row r="30" spans="1:2" x14ac:dyDescent="0.2">
      <c r="A30" t="s">
        <v>1743</v>
      </c>
      <c r="B30" t="s">
        <v>3484</v>
      </c>
    </row>
    <row r="31" spans="1:2" x14ac:dyDescent="0.2">
      <c r="A31" t="s">
        <v>1744</v>
      </c>
      <c r="B31" t="s">
        <v>3484</v>
      </c>
    </row>
    <row r="32" spans="1:2" x14ac:dyDescent="0.2">
      <c r="A32" t="s">
        <v>1745</v>
      </c>
      <c r="B32" t="s">
        <v>3484</v>
      </c>
    </row>
    <row r="33" spans="1:2" x14ac:dyDescent="0.2">
      <c r="A33" t="s">
        <v>1746</v>
      </c>
      <c r="B33" t="s">
        <v>3484</v>
      </c>
    </row>
    <row r="34" spans="1:2" x14ac:dyDescent="0.2">
      <c r="A34" t="s">
        <v>1747</v>
      </c>
      <c r="B34" t="s">
        <v>3484</v>
      </c>
    </row>
    <row r="35" spans="1:2" x14ac:dyDescent="0.2">
      <c r="A35" t="s">
        <v>1748</v>
      </c>
      <c r="B35" t="s">
        <v>3484</v>
      </c>
    </row>
    <row r="36" spans="1:2" x14ac:dyDescent="0.2">
      <c r="A36" t="s">
        <v>1749</v>
      </c>
      <c r="B36" t="s">
        <v>3484</v>
      </c>
    </row>
    <row r="37" spans="1:2" x14ac:dyDescent="0.2">
      <c r="A37" t="s">
        <v>1750</v>
      </c>
      <c r="B37" t="s">
        <v>3484</v>
      </c>
    </row>
    <row r="38" spans="1:2" x14ac:dyDescent="0.2">
      <c r="A38" t="s">
        <v>1751</v>
      </c>
      <c r="B38" t="s">
        <v>3484</v>
      </c>
    </row>
    <row r="39" spans="1:2" x14ac:dyDescent="0.2">
      <c r="A39" t="s">
        <v>1752</v>
      </c>
      <c r="B39" t="s">
        <v>3484</v>
      </c>
    </row>
    <row r="40" spans="1:2" x14ac:dyDescent="0.2">
      <c r="A40" t="s">
        <v>1753</v>
      </c>
      <c r="B40" t="s">
        <v>3484</v>
      </c>
    </row>
    <row r="41" spans="1:2" x14ac:dyDescent="0.2">
      <c r="A41" t="s">
        <v>1754</v>
      </c>
      <c r="B41" t="s">
        <v>3484</v>
      </c>
    </row>
    <row r="42" spans="1:2" x14ac:dyDescent="0.2">
      <c r="A42" t="s">
        <v>1755</v>
      </c>
      <c r="B42" t="s">
        <v>3484</v>
      </c>
    </row>
    <row r="43" spans="1:2" x14ac:dyDescent="0.2">
      <c r="A43" t="s">
        <v>1756</v>
      </c>
      <c r="B43" t="s">
        <v>3484</v>
      </c>
    </row>
    <row r="44" spans="1:2" x14ac:dyDescent="0.2">
      <c r="A44" t="s">
        <v>1757</v>
      </c>
      <c r="B44" t="s">
        <v>3484</v>
      </c>
    </row>
    <row r="45" spans="1:2" x14ac:dyDescent="0.2">
      <c r="A45" t="s">
        <v>1758</v>
      </c>
      <c r="B45" t="s">
        <v>3484</v>
      </c>
    </row>
    <row r="46" spans="1:2" x14ac:dyDescent="0.2">
      <c r="A46" t="s">
        <v>1759</v>
      </c>
      <c r="B46" t="s">
        <v>3484</v>
      </c>
    </row>
    <row r="47" spans="1:2" x14ac:dyDescent="0.2">
      <c r="A47" t="s">
        <v>1760</v>
      </c>
      <c r="B47" t="s">
        <v>3484</v>
      </c>
    </row>
    <row r="48" spans="1:2" x14ac:dyDescent="0.2">
      <c r="A48" t="s">
        <v>1761</v>
      </c>
      <c r="B48" t="s">
        <v>3484</v>
      </c>
    </row>
    <row r="49" spans="1:2" x14ac:dyDescent="0.2">
      <c r="A49" t="s">
        <v>1762</v>
      </c>
      <c r="B49" t="s">
        <v>3484</v>
      </c>
    </row>
    <row r="50" spans="1:2" x14ac:dyDescent="0.2">
      <c r="A50" t="s">
        <v>1763</v>
      </c>
      <c r="B50" t="s">
        <v>3484</v>
      </c>
    </row>
    <row r="51" spans="1:2" x14ac:dyDescent="0.2">
      <c r="A51" t="s">
        <v>5324</v>
      </c>
      <c r="B51">
        <v>90</v>
      </c>
    </row>
    <row r="52" spans="1:2" x14ac:dyDescent="0.2">
      <c r="A52" t="s">
        <v>5326</v>
      </c>
      <c r="B52">
        <v>0</v>
      </c>
    </row>
    <row r="53" spans="1:2" x14ac:dyDescent="0.2">
      <c r="A53" t="s">
        <v>5328</v>
      </c>
      <c r="B53">
        <v>0</v>
      </c>
    </row>
    <row r="54" spans="1:2" x14ac:dyDescent="0.2">
      <c r="A54" t="s">
        <v>5330</v>
      </c>
      <c r="B54" t="s">
        <v>3484</v>
      </c>
    </row>
    <row r="55" spans="1:2" x14ac:dyDescent="0.2">
      <c r="A55" t="s">
        <v>5332</v>
      </c>
      <c r="B55" t="s">
        <v>3484</v>
      </c>
    </row>
    <row r="56" spans="1:2" x14ac:dyDescent="0.2">
      <c r="A56" t="s">
        <v>5334</v>
      </c>
      <c r="B56" t="s">
        <v>3484</v>
      </c>
    </row>
    <row r="57" spans="1:2" x14ac:dyDescent="0.2">
      <c r="A57" t="s">
        <v>5336</v>
      </c>
      <c r="B57" t="s">
        <v>3484</v>
      </c>
    </row>
    <row r="58" spans="1:2" x14ac:dyDescent="0.2">
      <c r="A58" t="s">
        <v>5338</v>
      </c>
      <c r="B58" t="s">
        <v>3484</v>
      </c>
    </row>
    <row r="59" spans="1:2" x14ac:dyDescent="0.2">
      <c r="A59" t="s">
        <v>5340</v>
      </c>
      <c r="B59" t="s">
        <v>3484</v>
      </c>
    </row>
    <row r="60" spans="1:2" x14ac:dyDescent="0.2">
      <c r="A60" t="s">
        <v>5342</v>
      </c>
      <c r="B60" t="s">
        <v>3484</v>
      </c>
    </row>
    <row r="61" spans="1:2" x14ac:dyDescent="0.2">
      <c r="A61" t="s">
        <v>5344</v>
      </c>
      <c r="B61" t="s">
        <v>3484</v>
      </c>
    </row>
    <row r="62" spans="1:2" x14ac:dyDescent="0.2">
      <c r="A62" t="s">
        <v>5346</v>
      </c>
      <c r="B62" t="s">
        <v>3484</v>
      </c>
    </row>
    <row r="63" spans="1:2" x14ac:dyDescent="0.2">
      <c r="A63" t="s">
        <v>5348</v>
      </c>
      <c r="B63" t="s">
        <v>3484</v>
      </c>
    </row>
    <row r="64" spans="1:2" x14ac:dyDescent="0.2">
      <c r="A64" t="s">
        <v>5350</v>
      </c>
      <c r="B64" t="s">
        <v>3484</v>
      </c>
    </row>
    <row r="65" spans="1:2" x14ac:dyDescent="0.2">
      <c r="A65" t="s">
        <v>5352</v>
      </c>
      <c r="B65" t="s">
        <v>3484</v>
      </c>
    </row>
    <row r="66" spans="1:2" x14ac:dyDescent="0.2">
      <c r="A66" t="s">
        <v>5354</v>
      </c>
      <c r="B66" t="s">
        <v>3484</v>
      </c>
    </row>
    <row r="67" spans="1:2" x14ac:dyDescent="0.2">
      <c r="A67" t="s">
        <v>5356</v>
      </c>
      <c r="B67" t="s">
        <v>3484</v>
      </c>
    </row>
    <row r="68" spans="1:2" x14ac:dyDescent="0.2">
      <c r="A68" t="s">
        <v>5358</v>
      </c>
      <c r="B68" t="s">
        <v>3484</v>
      </c>
    </row>
    <row r="69" spans="1:2" x14ac:dyDescent="0.2">
      <c r="A69" t="s">
        <v>5360</v>
      </c>
      <c r="B69" t="s">
        <v>3484</v>
      </c>
    </row>
    <row r="70" spans="1:2" x14ac:dyDescent="0.2">
      <c r="A70" t="s">
        <v>5362</v>
      </c>
      <c r="B70" t="s">
        <v>3484</v>
      </c>
    </row>
    <row r="71" spans="1:2" x14ac:dyDescent="0.2">
      <c r="A71" t="s">
        <v>5364</v>
      </c>
      <c r="B71" t="s">
        <v>3484</v>
      </c>
    </row>
    <row r="72" spans="1:2" x14ac:dyDescent="0.2">
      <c r="A72" t="s">
        <v>5366</v>
      </c>
      <c r="B72" t="s">
        <v>3484</v>
      </c>
    </row>
    <row r="73" spans="1:2" x14ac:dyDescent="0.2">
      <c r="A73" t="s">
        <v>5368</v>
      </c>
      <c r="B73" t="s">
        <v>3484</v>
      </c>
    </row>
    <row r="74" spans="1:2" x14ac:dyDescent="0.2">
      <c r="A74" t="s">
        <v>5370</v>
      </c>
      <c r="B74" t="s">
        <v>3484</v>
      </c>
    </row>
    <row r="75" spans="1:2" x14ac:dyDescent="0.2">
      <c r="A75" t="s">
        <v>5372</v>
      </c>
      <c r="B75" t="s">
        <v>3484</v>
      </c>
    </row>
    <row r="76" spans="1:2" x14ac:dyDescent="0.2">
      <c r="A76" t="s">
        <v>5374</v>
      </c>
      <c r="B76" t="s">
        <v>3484</v>
      </c>
    </row>
    <row r="77" spans="1:2" x14ac:dyDescent="0.2">
      <c r="A77" t="s">
        <v>5376</v>
      </c>
      <c r="B77" t="s">
        <v>3484</v>
      </c>
    </row>
    <row r="78" spans="1:2" x14ac:dyDescent="0.2">
      <c r="A78" t="s">
        <v>5378</v>
      </c>
      <c r="B78" t="s">
        <v>3484</v>
      </c>
    </row>
    <row r="79" spans="1:2" x14ac:dyDescent="0.2">
      <c r="A79" t="s">
        <v>5380</v>
      </c>
      <c r="B79" t="s">
        <v>3484</v>
      </c>
    </row>
    <row r="80" spans="1:2" x14ac:dyDescent="0.2">
      <c r="A80" t="s">
        <v>5382</v>
      </c>
      <c r="B80" t="s">
        <v>3484</v>
      </c>
    </row>
    <row r="81" spans="1:2" x14ac:dyDescent="0.2">
      <c r="A81" t="s">
        <v>1764</v>
      </c>
      <c r="B81" t="s">
        <v>119</v>
      </c>
    </row>
    <row r="82" spans="1:2" x14ac:dyDescent="0.2">
      <c r="A82" t="s">
        <v>1765</v>
      </c>
      <c r="B82" t="s">
        <v>3484</v>
      </c>
    </row>
    <row r="83" spans="1:2" x14ac:dyDescent="0.2">
      <c r="A83" t="s">
        <v>1766</v>
      </c>
      <c r="B83" t="s">
        <v>3484</v>
      </c>
    </row>
    <row r="84" spans="1:2" x14ac:dyDescent="0.2">
      <c r="A84" t="s">
        <v>1767</v>
      </c>
      <c r="B84" t="s">
        <v>3484</v>
      </c>
    </row>
    <row r="85" spans="1:2" x14ac:dyDescent="0.2">
      <c r="A85" t="s">
        <v>1768</v>
      </c>
      <c r="B85" t="s">
        <v>3484</v>
      </c>
    </row>
    <row r="86" spans="1:2" x14ac:dyDescent="0.2">
      <c r="A86" t="s">
        <v>1769</v>
      </c>
      <c r="B86" t="s">
        <v>3484</v>
      </c>
    </row>
    <row r="87" spans="1:2" x14ac:dyDescent="0.2">
      <c r="A87" t="s">
        <v>1770</v>
      </c>
      <c r="B87" t="s">
        <v>3484</v>
      </c>
    </row>
    <row r="88" spans="1:2" x14ac:dyDescent="0.2">
      <c r="A88" t="s">
        <v>1771</v>
      </c>
      <c r="B88" t="s">
        <v>3484</v>
      </c>
    </row>
    <row r="89" spans="1:2" x14ac:dyDescent="0.2">
      <c r="A89" t="s">
        <v>1772</v>
      </c>
      <c r="B89" t="s">
        <v>3484</v>
      </c>
    </row>
    <row r="90" spans="1:2" x14ac:dyDescent="0.2">
      <c r="A90" t="s">
        <v>1773</v>
      </c>
      <c r="B90" t="s">
        <v>3484</v>
      </c>
    </row>
    <row r="91" spans="1:2" x14ac:dyDescent="0.2">
      <c r="A91" t="s">
        <v>1774</v>
      </c>
      <c r="B91" t="s">
        <v>3484</v>
      </c>
    </row>
    <row r="92" spans="1:2" x14ac:dyDescent="0.2">
      <c r="A92" t="s">
        <v>1775</v>
      </c>
      <c r="B92" t="s">
        <v>3484</v>
      </c>
    </row>
    <row r="93" spans="1:2" x14ac:dyDescent="0.2">
      <c r="A93" t="s">
        <v>1776</v>
      </c>
      <c r="B93" t="s">
        <v>3484</v>
      </c>
    </row>
    <row r="94" spans="1:2" x14ac:dyDescent="0.2">
      <c r="A94" t="s">
        <v>1777</v>
      </c>
      <c r="B94" t="s">
        <v>3484</v>
      </c>
    </row>
    <row r="95" spans="1:2" x14ac:dyDescent="0.2">
      <c r="A95" t="s">
        <v>1778</v>
      </c>
      <c r="B95" t="s">
        <v>3484</v>
      </c>
    </row>
    <row r="96" spans="1:2" x14ac:dyDescent="0.2">
      <c r="A96" t="s">
        <v>1779</v>
      </c>
      <c r="B96" t="s">
        <v>3484</v>
      </c>
    </row>
    <row r="97" spans="1:2" x14ac:dyDescent="0.2">
      <c r="A97" t="s">
        <v>1780</v>
      </c>
      <c r="B97" t="s">
        <v>3484</v>
      </c>
    </row>
    <row r="98" spans="1:2" x14ac:dyDescent="0.2">
      <c r="A98" t="s">
        <v>1781</v>
      </c>
      <c r="B98" t="s">
        <v>3484</v>
      </c>
    </row>
    <row r="99" spans="1:2" x14ac:dyDescent="0.2">
      <c r="A99" t="s">
        <v>1782</v>
      </c>
      <c r="B99" t="s">
        <v>3484</v>
      </c>
    </row>
    <row r="100" spans="1:2" x14ac:dyDescent="0.2">
      <c r="A100" t="s">
        <v>1783</v>
      </c>
      <c r="B100" t="s">
        <v>3484</v>
      </c>
    </row>
    <row r="101" spans="1:2" x14ac:dyDescent="0.2">
      <c r="A101" t="s">
        <v>1784</v>
      </c>
      <c r="B101" t="s">
        <v>3484</v>
      </c>
    </row>
    <row r="102" spans="1:2" x14ac:dyDescent="0.2">
      <c r="A102" t="s">
        <v>1785</v>
      </c>
      <c r="B102" t="s">
        <v>3484</v>
      </c>
    </row>
    <row r="103" spans="1:2" x14ac:dyDescent="0.2">
      <c r="A103" t="s">
        <v>1786</v>
      </c>
      <c r="B103" t="s">
        <v>3484</v>
      </c>
    </row>
    <row r="104" spans="1:2" x14ac:dyDescent="0.2">
      <c r="A104" t="s">
        <v>1787</v>
      </c>
      <c r="B104" t="s">
        <v>3484</v>
      </c>
    </row>
    <row r="105" spans="1:2" x14ac:dyDescent="0.2">
      <c r="A105" t="s">
        <v>1788</v>
      </c>
      <c r="B105" t="s">
        <v>3484</v>
      </c>
    </row>
    <row r="106" spans="1:2" x14ac:dyDescent="0.2">
      <c r="A106" t="s">
        <v>1789</v>
      </c>
      <c r="B106" t="s">
        <v>3484</v>
      </c>
    </row>
    <row r="107" spans="1:2" x14ac:dyDescent="0.2">
      <c r="A107" t="s">
        <v>1790</v>
      </c>
      <c r="B107" t="s">
        <v>3484</v>
      </c>
    </row>
    <row r="108" spans="1:2" x14ac:dyDescent="0.2">
      <c r="A108" t="s">
        <v>1791</v>
      </c>
      <c r="B108" t="s">
        <v>3484</v>
      </c>
    </row>
    <row r="109" spans="1:2" x14ac:dyDescent="0.2">
      <c r="A109" t="s">
        <v>1792</v>
      </c>
      <c r="B109" t="s">
        <v>3484</v>
      </c>
    </row>
    <row r="110" spans="1:2" x14ac:dyDescent="0.2">
      <c r="A110" t="s">
        <v>1793</v>
      </c>
      <c r="B110" t="s">
        <v>3484</v>
      </c>
    </row>
    <row r="111" spans="1:2" x14ac:dyDescent="0.2">
      <c r="A111" t="s">
        <v>1794</v>
      </c>
      <c r="B111">
        <v>4</v>
      </c>
    </row>
    <row r="112" spans="1:2" x14ac:dyDescent="0.2">
      <c r="A112" t="s">
        <v>1795</v>
      </c>
      <c r="B112">
        <v>0</v>
      </c>
    </row>
    <row r="113" spans="1:2" x14ac:dyDescent="0.2">
      <c r="A113" t="s">
        <v>1796</v>
      </c>
      <c r="B113">
        <v>0</v>
      </c>
    </row>
    <row r="114" spans="1:2" x14ac:dyDescent="0.2">
      <c r="A114" t="s">
        <v>1797</v>
      </c>
      <c r="B114">
        <v>0</v>
      </c>
    </row>
    <row r="115" spans="1:2" x14ac:dyDescent="0.2">
      <c r="A115" t="s">
        <v>1798</v>
      </c>
      <c r="B115">
        <v>0</v>
      </c>
    </row>
    <row r="116" spans="1:2" x14ac:dyDescent="0.2">
      <c r="A116" t="s">
        <v>1799</v>
      </c>
      <c r="B116">
        <v>0</v>
      </c>
    </row>
    <row r="117" spans="1:2" x14ac:dyDescent="0.2">
      <c r="A117" t="s">
        <v>1800</v>
      </c>
      <c r="B117">
        <v>0</v>
      </c>
    </row>
    <row r="118" spans="1:2" x14ac:dyDescent="0.2">
      <c r="A118" t="s">
        <v>1801</v>
      </c>
      <c r="B118">
        <v>0</v>
      </c>
    </row>
    <row r="119" spans="1:2" x14ac:dyDescent="0.2">
      <c r="A119" t="s">
        <v>1802</v>
      </c>
      <c r="B119">
        <v>0</v>
      </c>
    </row>
    <row r="120" spans="1:2" x14ac:dyDescent="0.2">
      <c r="A120" t="s">
        <v>1803</v>
      </c>
      <c r="B120">
        <v>0</v>
      </c>
    </row>
    <row r="121" spans="1:2" x14ac:dyDescent="0.2">
      <c r="A121" t="s">
        <v>1804</v>
      </c>
      <c r="B121">
        <v>0</v>
      </c>
    </row>
    <row r="122" spans="1:2" x14ac:dyDescent="0.2">
      <c r="A122" t="s">
        <v>1805</v>
      </c>
      <c r="B122">
        <v>0</v>
      </c>
    </row>
    <row r="123" spans="1:2" x14ac:dyDescent="0.2">
      <c r="A123" t="s">
        <v>1806</v>
      </c>
      <c r="B123">
        <v>0</v>
      </c>
    </row>
    <row r="124" spans="1:2" x14ac:dyDescent="0.2">
      <c r="A124" t="s">
        <v>1807</v>
      </c>
      <c r="B124">
        <v>0</v>
      </c>
    </row>
    <row r="125" spans="1:2" x14ac:dyDescent="0.2">
      <c r="A125" t="s">
        <v>1808</v>
      </c>
      <c r="B125">
        <v>0</v>
      </c>
    </row>
    <row r="126" spans="1:2" x14ac:dyDescent="0.2">
      <c r="A126" t="s">
        <v>1809</v>
      </c>
      <c r="B126">
        <v>0</v>
      </c>
    </row>
    <row r="127" spans="1:2" x14ac:dyDescent="0.2">
      <c r="A127" t="s">
        <v>1810</v>
      </c>
      <c r="B127">
        <v>0</v>
      </c>
    </row>
    <row r="128" spans="1:2" x14ac:dyDescent="0.2">
      <c r="A128" t="s">
        <v>1811</v>
      </c>
      <c r="B128">
        <v>0</v>
      </c>
    </row>
    <row r="129" spans="1:2" x14ac:dyDescent="0.2">
      <c r="A129" t="s">
        <v>1812</v>
      </c>
      <c r="B129">
        <v>0</v>
      </c>
    </row>
    <row r="130" spans="1:2" x14ac:dyDescent="0.2">
      <c r="A130" t="s">
        <v>1813</v>
      </c>
      <c r="B130">
        <v>0</v>
      </c>
    </row>
    <row r="131" spans="1:2" x14ac:dyDescent="0.2">
      <c r="A131" t="s">
        <v>1814</v>
      </c>
      <c r="B131">
        <v>0</v>
      </c>
    </row>
    <row r="132" spans="1:2" x14ac:dyDescent="0.2">
      <c r="A132" t="s">
        <v>1815</v>
      </c>
      <c r="B132">
        <v>0</v>
      </c>
    </row>
    <row r="133" spans="1:2" x14ac:dyDescent="0.2">
      <c r="A133" t="s">
        <v>1816</v>
      </c>
      <c r="B133">
        <v>0</v>
      </c>
    </row>
    <row r="134" spans="1:2" x14ac:dyDescent="0.2">
      <c r="A134" t="s">
        <v>1817</v>
      </c>
      <c r="B134">
        <v>0</v>
      </c>
    </row>
    <row r="135" spans="1:2" x14ac:dyDescent="0.2">
      <c r="A135" t="s">
        <v>1818</v>
      </c>
      <c r="B135">
        <v>0</v>
      </c>
    </row>
    <row r="136" spans="1:2" x14ac:dyDescent="0.2">
      <c r="A136" t="s">
        <v>1819</v>
      </c>
      <c r="B136">
        <v>0</v>
      </c>
    </row>
    <row r="137" spans="1:2" x14ac:dyDescent="0.2">
      <c r="A137" t="s">
        <v>1820</v>
      </c>
      <c r="B137">
        <v>0</v>
      </c>
    </row>
    <row r="138" spans="1:2" x14ac:dyDescent="0.2">
      <c r="A138" t="s">
        <v>1821</v>
      </c>
      <c r="B138">
        <v>0</v>
      </c>
    </row>
    <row r="139" spans="1:2" x14ac:dyDescent="0.2">
      <c r="A139" t="s">
        <v>1822</v>
      </c>
      <c r="B139">
        <v>0</v>
      </c>
    </row>
    <row r="140" spans="1:2" x14ac:dyDescent="0.2">
      <c r="A140" t="s">
        <v>1823</v>
      </c>
      <c r="B140">
        <v>0</v>
      </c>
    </row>
    <row r="141" spans="1:2" x14ac:dyDescent="0.2">
      <c r="A141" t="s">
        <v>1824</v>
      </c>
      <c r="B141" t="s">
        <v>7572</v>
      </c>
    </row>
    <row r="142" spans="1:2" x14ac:dyDescent="0.2">
      <c r="A142" t="s">
        <v>1825</v>
      </c>
      <c r="B142" t="s">
        <v>3484</v>
      </c>
    </row>
    <row r="143" spans="1:2" x14ac:dyDescent="0.2">
      <c r="A143" t="s">
        <v>1826</v>
      </c>
      <c r="B143" t="s">
        <v>3484</v>
      </c>
    </row>
    <row r="144" spans="1:2" x14ac:dyDescent="0.2">
      <c r="A144" t="s">
        <v>1827</v>
      </c>
      <c r="B144" t="s">
        <v>3484</v>
      </c>
    </row>
    <row r="145" spans="1:2" x14ac:dyDescent="0.2">
      <c r="A145" t="s">
        <v>1828</v>
      </c>
      <c r="B145" t="s">
        <v>3484</v>
      </c>
    </row>
    <row r="146" spans="1:2" x14ac:dyDescent="0.2">
      <c r="A146" t="s">
        <v>1829</v>
      </c>
      <c r="B146" t="s">
        <v>3484</v>
      </c>
    </row>
    <row r="147" spans="1:2" x14ac:dyDescent="0.2">
      <c r="A147" t="s">
        <v>1830</v>
      </c>
      <c r="B147" t="s">
        <v>3484</v>
      </c>
    </row>
    <row r="148" spans="1:2" x14ac:dyDescent="0.2">
      <c r="A148" t="s">
        <v>1831</v>
      </c>
      <c r="B148" t="s">
        <v>3484</v>
      </c>
    </row>
    <row r="149" spans="1:2" x14ac:dyDescent="0.2">
      <c r="A149" t="s">
        <v>1832</v>
      </c>
      <c r="B149" t="s">
        <v>3484</v>
      </c>
    </row>
    <row r="150" spans="1:2" x14ac:dyDescent="0.2">
      <c r="A150" t="s">
        <v>1833</v>
      </c>
      <c r="B150" t="s">
        <v>3484</v>
      </c>
    </row>
    <row r="151" spans="1:2" x14ac:dyDescent="0.2">
      <c r="A151" t="s">
        <v>1834</v>
      </c>
      <c r="B151" t="s">
        <v>3484</v>
      </c>
    </row>
    <row r="152" spans="1:2" x14ac:dyDescent="0.2">
      <c r="A152" t="s">
        <v>1835</v>
      </c>
      <c r="B152" t="s">
        <v>3484</v>
      </c>
    </row>
    <row r="153" spans="1:2" x14ac:dyDescent="0.2">
      <c r="A153" t="s">
        <v>1836</v>
      </c>
      <c r="B153" t="s">
        <v>3484</v>
      </c>
    </row>
    <row r="154" spans="1:2" x14ac:dyDescent="0.2">
      <c r="A154" t="s">
        <v>1837</v>
      </c>
      <c r="B154" t="s">
        <v>3484</v>
      </c>
    </row>
    <row r="155" spans="1:2" x14ac:dyDescent="0.2">
      <c r="A155" t="s">
        <v>1838</v>
      </c>
      <c r="B155" t="s">
        <v>3484</v>
      </c>
    </row>
    <row r="156" spans="1:2" x14ac:dyDescent="0.2">
      <c r="A156" t="s">
        <v>1839</v>
      </c>
      <c r="B156" t="s">
        <v>3484</v>
      </c>
    </row>
    <row r="157" spans="1:2" x14ac:dyDescent="0.2">
      <c r="A157" t="s">
        <v>1840</v>
      </c>
      <c r="B157" t="s">
        <v>3484</v>
      </c>
    </row>
    <row r="158" spans="1:2" x14ac:dyDescent="0.2">
      <c r="A158" t="s">
        <v>1841</v>
      </c>
      <c r="B158" t="s">
        <v>3484</v>
      </c>
    </row>
    <row r="159" spans="1:2" x14ac:dyDescent="0.2">
      <c r="A159" t="s">
        <v>1842</v>
      </c>
      <c r="B159" t="s">
        <v>3484</v>
      </c>
    </row>
    <row r="160" spans="1:2" x14ac:dyDescent="0.2">
      <c r="A160" t="s">
        <v>1843</v>
      </c>
      <c r="B160" t="s">
        <v>3484</v>
      </c>
    </row>
    <row r="161" spans="1:2" x14ac:dyDescent="0.2">
      <c r="A161" t="s">
        <v>1844</v>
      </c>
      <c r="B161" t="s">
        <v>3484</v>
      </c>
    </row>
    <row r="162" spans="1:2" x14ac:dyDescent="0.2">
      <c r="A162" t="s">
        <v>1845</v>
      </c>
      <c r="B162" t="s">
        <v>3484</v>
      </c>
    </row>
    <row r="163" spans="1:2" x14ac:dyDescent="0.2">
      <c r="A163" t="s">
        <v>1846</v>
      </c>
      <c r="B163" t="s">
        <v>3484</v>
      </c>
    </row>
    <row r="164" spans="1:2" x14ac:dyDescent="0.2">
      <c r="A164" t="s">
        <v>1847</v>
      </c>
      <c r="B164" t="s">
        <v>3484</v>
      </c>
    </row>
    <row r="165" spans="1:2" x14ac:dyDescent="0.2">
      <c r="A165" t="s">
        <v>1848</v>
      </c>
      <c r="B165" t="s">
        <v>3484</v>
      </c>
    </row>
    <row r="166" spans="1:2" x14ac:dyDescent="0.2">
      <c r="A166" t="s">
        <v>1849</v>
      </c>
      <c r="B166" t="s">
        <v>3484</v>
      </c>
    </row>
    <row r="167" spans="1:2" x14ac:dyDescent="0.2">
      <c r="A167" t="s">
        <v>1850</v>
      </c>
      <c r="B167" t="s">
        <v>3484</v>
      </c>
    </row>
    <row r="168" spans="1:2" x14ac:dyDescent="0.2">
      <c r="A168" t="s">
        <v>1851</v>
      </c>
      <c r="B168" t="s">
        <v>3484</v>
      </c>
    </row>
    <row r="169" spans="1:2" x14ac:dyDescent="0.2">
      <c r="A169" t="s">
        <v>1852</v>
      </c>
      <c r="B169" t="s">
        <v>3484</v>
      </c>
    </row>
    <row r="170" spans="1:2" x14ac:dyDescent="0.2">
      <c r="A170" t="s">
        <v>1853</v>
      </c>
      <c r="B170" t="s">
        <v>3484</v>
      </c>
    </row>
    <row r="171" spans="1:2" x14ac:dyDescent="0.2">
      <c r="A171" t="s">
        <v>5701</v>
      </c>
      <c r="B171">
        <v>6</v>
      </c>
    </row>
    <row r="172" spans="1:2" x14ac:dyDescent="0.2">
      <c r="A172" t="s">
        <v>5703</v>
      </c>
      <c r="B172">
        <v>1</v>
      </c>
    </row>
    <row r="173" spans="1:2" x14ac:dyDescent="0.2">
      <c r="A173" t="s">
        <v>5705</v>
      </c>
      <c r="B173">
        <v>1</v>
      </c>
    </row>
    <row r="174" spans="1:2" x14ac:dyDescent="0.2">
      <c r="A174" t="s">
        <v>5707</v>
      </c>
      <c r="B174">
        <v>1</v>
      </c>
    </row>
    <row r="175" spans="1:2" x14ac:dyDescent="0.2">
      <c r="A175" t="s">
        <v>5709</v>
      </c>
      <c r="B175">
        <v>1</v>
      </c>
    </row>
    <row r="176" spans="1:2" x14ac:dyDescent="0.2">
      <c r="A176" t="s">
        <v>5711</v>
      </c>
      <c r="B176">
        <v>1</v>
      </c>
    </row>
    <row r="177" spans="1:2" x14ac:dyDescent="0.2">
      <c r="A177" t="s">
        <v>5713</v>
      </c>
      <c r="B177">
        <v>1</v>
      </c>
    </row>
    <row r="178" spans="1:2" x14ac:dyDescent="0.2">
      <c r="A178" t="s">
        <v>5715</v>
      </c>
      <c r="B178">
        <v>1</v>
      </c>
    </row>
    <row r="179" spans="1:2" x14ac:dyDescent="0.2">
      <c r="A179" t="s">
        <v>5717</v>
      </c>
      <c r="B179">
        <v>1</v>
      </c>
    </row>
    <row r="180" spans="1:2" x14ac:dyDescent="0.2">
      <c r="A180" t="s">
        <v>5719</v>
      </c>
      <c r="B180">
        <v>1</v>
      </c>
    </row>
    <row r="181" spans="1:2" x14ac:dyDescent="0.2">
      <c r="A181" t="s">
        <v>5721</v>
      </c>
      <c r="B181">
        <v>1</v>
      </c>
    </row>
    <row r="182" spans="1:2" x14ac:dyDescent="0.2">
      <c r="A182" t="s">
        <v>5723</v>
      </c>
      <c r="B182">
        <v>1</v>
      </c>
    </row>
    <row r="183" spans="1:2" x14ac:dyDescent="0.2">
      <c r="A183" t="s">
        <v>5725</v>
      </c>
      <c r="B183">
        <v>1</v>
      </c>
    </row>
    <row r="184" spans="1:2" x14ac:dyDescent="0.2">
      <c r="A184" t="s">
        <v>5727</v>
      </c>
      <c r="B184">
        <v>1</v>
      </c>
    </row>
    <row r="185" spans="1:2" x14ac:dyDescent="0.2">
      <c r="A185" t="s">
        <v>5729</v>
      </c>
      <c r="B185">
        <v>1</v>
      </c>
    </row>
    <row r="186" spans="1:2" x14ac:dyDescent="0.2">
      <c r="A186" t="s">
        <v>5731</v>
      </c>
      <c r="B186">
        <v>1</v>
      </c>
    </row>
    <row r="187" spans="1:2" x14ac:dyDescent="0.2">
      <c r="A187" t="s">
        <v>5733</v>
      </c>
      <c r="B187">
        <v>1</v>
      </c>
    </row>
    <row r="188" spans="1:2" x14ac:dyDescent="0.2">
      <c r="A188" t="s">
        <v>5735</v>
      </c>
      <c r="B188">
        <v>1</v>
      </c>
    </row>
    <row r="189" spans="1:2" x14ac:dyDescent="0.2">
      <c r="A189" t="s">
        <v>5737</v>
      </c>
      <c r="B189">
        <v>1</v>
      </c>
    </row>
    <row r="190" spans="1:2" x14ac:dyDescent="0.2">
      <c r="A190" t="s">
        <v>5739</v>
      </c>
      <c r="B190">
        <v>1</v>
      </c>
    </row>
    <row r="191" spans="1:2" x14ac:dyDescent="0.2">
      <c r="A191" t="s">
        <v>5741</v>
      </c>
      <c r="B191">
        <v>1</v>
      </c>
    </row>
    <row r="192" spans="1:2" x14ac:dyDescent="0.2">
      <c r="A192" t="s">
        <v>5743</v>
      </c>
      <c r="B192">
        <v>1</v>
      </c>
    </row>
    <row r="193" spans="1:2" x14ac:dyDescent="0.2">
      <c r="A193" t="s">
        <v>5745</v>
      </c>
      <c r="B193">
        <v>1</v>
      </c>
    </row>
    <row r="194" spans="1:2" x14ac:dyDescent="0.2">
      <c r="A194" t="s">
        <v>5747</v>
      </c>
      <c r="B194">
        <v>1</v>
      </c>
    </row>
    <row r="195" spans="1:2" x14ac:dyDescent="0.2">
      <c r="A195" t="s">
        <v>5749</v>
      </c>
      <c r="B195">
        <v>1</v>
      </c>
    </row>
    <row r="196" spans="1:2" x14ac:dyDescent="0.2">
      <c r="A196" t="s">
        <v>5751</v>
      </c>
      <c r="B196">
        <v>1</v>
      </c>
    </row>
    <row r="197" spans="1:2" x14ac:dyDescent="0.2">
      <c r="A197" t="s">
        <v>5753</v>
      </c>
      <c r="B197">
        <v>1</v>
      </c>
    </row>
    <row r="198" spans="1:2" x14ac:dyDescent="0.2">
      <c r="A198" t="s">
        <v>5755</v>
      </c>
      <c r="B198">
        <v>1</v>
      </c>
    </row>
    <row r="199" spans="1:2" x14ac:dyDescent="0.2">
      <c r="A199" t="s">
        <v>5757</v>
      </c>
      <c r="B199">
        <v>1</v>
      </c>
    </row>
    <row r="200" spans="1:2" x14ac:dyDescent="0.2">
      <c r="A200" t="s">
        <v>5759</v>
      </c>
      <c r="B200">
        <v>1</v>
      </c>
    </row>
    <row r="201" spans="1:2" x14ac:dyDescent="0.2">
      <c r="A201" t="s">
        <v>5970</v>
      </c>
      <c r="B201" t="s">
        <v>7573</v>
      </c>
    </row>
    <row r="202" spans="1:2" x14ac:dyDescent="0.2">
      <c r="A202" t="s">
        <v>5971</v>
      </c>
      <c r="B202" t="s">
        <v>3484</v>
      </c>
    </row>
    <row r="203" spans="1:2" x14ac:dyDescent="0.2">
      <c r="A203" t="s">
        <v>5972</v>
      </c>
      <c r="B203" t="s">
        <v>3484</v>
      </c>
    </row>
    <row r="204" spans="1:2" x14ac:dyDescent="0.2">
      <c r="A204" t="s">
        <v>5973</v>
      </c>
      <c r="B204" t="s">
        <v>3484</v>
      </c>
    </row>
    <row r="205" spans="1:2" x14ac:dyDescent="0.2">
      <c r="A205" t="s">
        <v>5974</v>
      </c>
      <c r="B205" t="s">
        <v>3484</v>
      </c>
    </row>
    <row r="206" spans="1:2" x14ac:dyDescent="0.2">
      <c r="A206" t="s">
        <v>5975</v>
      </c>
      <c r="B206" t="s">
        <v>3484</v>
      </c>
    </row>
    <row r="207" spans="1:2" x14ac:dyDescent="0.2">
      <c r="A207" t="s">
        <v>5976</v>
      </c>
      <c r="B207" t="s">
        <v>3484</v>
      </c>
    </row>
    <row r="208" spans="1:2" x14ac:dyDescent="0.2">
      <c r="A208" t="s">
        <v>5977</v>
      </c>
      <c r="B208" t="s">
        <v>3484</v>
      </c>
    </row>
    <row r="209" spans="1:2" x14ac:dyDescent="0.2">
      <c r="A209" t="s">
        <v>5978</v>
      </c>
      <c r="B209" t="s">
        <v>3484</v>
      </c>
    </row>
    <row r="210" spans="1:2" x14ac:dyDescent="0.2">
      <c r="A210" t="s">
        <v>5979</v>
      </c>
      <c r="B210" t="s">
        <v>3484</v>
      </c>
    </row>
    <row r="211" spans="1:2" x14ac:dyDescent="0.2">
      <c r="A211" t="s">
        <v>5980</v>
      </c>
      <c r="B211" t="s">
        <v>3484</v>
      </c>
    </row>
    <row r="212" spans="1:2" x14ac:dyDescent="0.2">
      <c r="A212" t="s">
        <v>5981</v>
      </c>
      <c r="B212" t="s">
        <v>3484</v>
      </c>
    </row>
    <row r="213" spans="1:2" x14ac:dyDescent="0.2">
      <c r="A213" t="s">
        <v>5982</v>
      </c>
      <c r="B213" t="s">
        <v>3484</v>
      </c>
    </row>
    <row r="214" spans="1:2" x14ac:dyDescent="0.2">
      <c r="A214" t="s">
        <v>5983</v>
      </c>
      <c r="B214" t="s">
        <v>3484</v>
      </c>
    </row>
    <row r="215" spans="1:2" x14ac:dyDescent="0.2">
      <c r="A215" t="s">
        <v>5984</v>
      </c>
      <c r="B215" t="s">
        <v>3484</v>
      </c>
    </row>
    <row r="216" spans="1:2" x14ac:dyDescent="0.2">
      <c r="A216" t="s">
        <v>5985</v>
      </c>
      <c r="B216" t="s">
        <v>3484</v>
      </c>
    </row>
    <row r="217" spans="1:2" x14ac:dyDescent="0.2">
      <c r="A217" t="s">
        <v>5986</v>
      </c>
      <c r="B217" t="s">
        <v>3484</v>
      </c>
    </row>
    <row r="218" spans="1:2" x14ac:dyDescent="0.2">
      <c r="A218" t="s">
        <v>5987</v>
      </c>
      <c r="B218" t="s">
        <v>3484</v>
      </c>
    </row>
    <row r="219" spans="1:2" x14ac:dyDescent="0.2">
      <c r="A219" t="s">
        <v>5988</v>
      </c>
      <c r="B219" t="s">
        <v>3484</v>
      </c>
    </row>
    <row r="220" spans="1:2" x14ac:dyDescent="0.2">
      <c r="A220" t="s">
        <v>5989</v>
      </c>
      <c r="B220" t="s">
        <v>3484</v>
      </c>
    </row>
    <row r="221" spans="1:2" x14ac:dyDescent="0.2">
      <c r="A221" t="s">
        <v>5990</v>
      </c>
      <c r="B221" t="s">
        <v>3484</v>
      </c>
    </row>
    <row r="222" spans="1:2" x14ac:dyDescent="0.2">
      <c r="A222" t="s">
        <v>5991</v>
      </c>
      <c r="B222" t="s">
        <v>3484</v>
      </c>
    </row>
    <row r="223" spans="1:2" x14ac:dyDescent="0.2">
      <c r="A223" t="s">
        <v>5992</v>
      </c>
      <c r="B223" t="s">
        <v>3484</v>
      </c>
    </row>
    <row r="224" spans="1:2" x14ac:dyDescent="0.2">
      <c r="A224" t="s">
        <v>5993</v>
      </c>
      <c r="B224" t="s">
        <v>3484</v>
      </c>
    </row>
    <row r="225" spans="1:2" x14ac:dyDescent="0.2">
      <c r="A225" t="s">
        <v>5994</v>
      </c>
      <c r="B225" t="s">
        <v>3484</v>
      </c>
    </row>
    <row r="226" spans="1:2" x14ac:dyDescent="0.2">
      <c r="A226" t="s">
        <v>5995</v>
      </c>
      <c r="B226" t="s">
        <v>3484</v>
      </c>
    </row>
    <row r="227" spans="1:2" x14ac:dyDescent="0.2">
      <c r="A227" t="s">
        <v>5996</v>
      </c>
      <c r="B227" t="s">
        <v>3484</v>
      </c>
    </row>
    <row r="228" spans="1:2" x14ac:dyDescent="0.2">
      <c r="A228" t="s">
        <v>5997</v>
      </c>
      <c r="B228" t="s">
        <v>3484</v>
      </c>
    </row>
    <row r="229" spans="1:2" x14ac:dyDescent="0.2">
      <c r="A229" t="s">
        <v>5998</v>
      </c>
      <c r="B229" t="s">
        <v>3484</v>
      </c>
    </row>
    <row r="230" spans="1:2" x14ac:dyDescent="0.2">
      <c r="A230" t="s">
        <v>5999</v>
      </c>
      <c r="B230" t="s">
        <v>3484</v>
      </c>
    </row>
    <row r="231" spans="1:2" x14ac:dyDescent="0.2">
      <c r="A231" t="s">
        <v>1854</v>
      </c>
      <c r="B231" t="s">
        <v>7574</v>
      </c>
    </row>
    <row r="232" spans="1:2" x14ac:dyDescent="0.2">
      <c r="A232" t="s">
        <v>1855</v>
      </c>
      <c r="B232" t="s">
        <v>3484</v>
      </c>
    </row>
    <row r="233" spans="1:2" x14ac:dyDescent="0.2">
      <c r="A233" t="s">
        <v>1856</v>
      </c>
      <c r="B233" t="s">
        <v>3484</v>
      </c>
    </row>
    <row r="234" spans="1:2" x14ac:dyDescent="0.2">
      <c r="A234" t="s">
        <v>1857</v>
      </c>
      <c r="B234" t="s">
        <v>3484</v>
      </c>
    </row>
    <row r="235" spans="1:2" x14ac:dyDescent="0.2">
      <c r="A235" t="s">
        <v>1858</v>
      </c>
      <c r="B235" t="s">
        <v>3484</v>
      </c>
    </row>
    <row r="236" spans="1:2" x14ac:dyDescent="0.2">
      <c r="A236" t="s">
        <v>1859</v>
      </c>
      <c r="B236" t="s">
        <v>3484</v>
      </c>
    </row>
    <row r="237" spans="1:2" x14ac:dyDescent="0.2">
      <c r="A237" t="s">
        <v>1860</v>
      </c>
      <c r="B237" t="s">
        <v>3484</v>
      </c>
    </row>
    <row r="238" spans="1:2" x14ac:dyDescent="0.2">
      <c r="A238" t="s">
        <v>1861</v>
      </c>
      <c r="B238" t="s">
        <v>3484</v>
      </c>
    </row>
    <row r="239" spans="1:2" x14ac:dyDescent="0.2">
      <c r="A239" t="s">
        <v>1862</v>
      </c>
      <c r="B239" t="s">
        <v>3484</v>
      </c>
    </row>
    <row r="240" spans="1:2" x14ac:dyDescent="0.2">
      <c r="A240" t="s">
        <v>1863</v>
      </c>
      <c r="B240" t="s">
        <v>3484</v>
      </c>
    </row>
    <row r="241" spans="1:2" x14ac:dyDescent="0.2">
      <c r="A241" t="s">
        <v>1864</v>
      </c>
      <c r="B241" t="s">
        <v>3484</v>
      </c>
    </row>
    <row r="242" spans="1:2" x14ac:dyDescent="0.2">
      <c r="A242" t="s">
        <v>1865</v>
      </c>
      <c r="B242" t="s">
        <v>3484</v>
      </c>
    </row>
    <row r="243" spans="1:2" x14ac:dyDescent="0.2">
      <c r="A243" t="s">
        <v>1866</v>
      </c>
      <c r="B243" t="s">
        <v>3484</v>
      </c>
    </row>
    <row r="244" spans="1:2" x14ac:dyDescent="0.2">
      <c r="A244" t="s">
        <v>1867</v>
      </c>
      <c r="B244" t="s">
        <v>3484</v>
      </c>
    </row>
    <row r="245" spans="1:2" x14ac:dyDescent="0.2">
      <c r="A245" t="s">
        <v>1868</v>
      </c>
      <c r="B245" t="s">
        <v>3484</v>
      </c>
    </row>
    <row r="246" spans="1:2" x14ac:dyDescent="0.2">
      <c r="A246" t="s">
        <v>1869</v>
      </c>
      <c r="B246" t="s">
        <v>3484</v>
      </c>
    </row>
    <row r="247" spans="1:2" x14ac:dyDescent="0.2">
      <c r="A247" t="s">
        <v>1870</v>
      </c>
      <c r="B247" t="s">
        <v>3484</v>
      </c>
    </row>
    <row r="248" spans="1:2" x14ac:dyDescent="0.2">
      <c r="A248" t="s">
        <v>1871</v>
      </c>
      <c r="B248" t="s">
        <v>3484</v>
      </c>
    </row>
    <row r="249" spans="1:2" x14ac:dyDescent="0.2">
      <c r="A249" t="s">
        <v>1872</v>
      </c>
      <c r="B249" t="s">
        <v>3484</v>
      </c>
    </row>
    <row r="250" spans="1:2" x14ac:dyDescent="0.2">
      <c r="A250" t="s">
        <v>1873</v>
      </c>
      <c r="B250" t="s">
        <v>3484</v>
      </c>
    </row>
    <row r="251" spans="1:2" x14ac:dyDescent="0.2">
      <c r="A251" t="s">
        <v>1874</v>
      </c>
      <c r="B251" t="s">
        <v>3484</v>
      </c>
    </row>
    <row r="252" spans="1:2" x14ac:dyDescent="0.2">
      <c r="A252" t="s">
        <v>1875</v>
      </c>
      <c r="B252" t="s">
        <v>3484</v>
      </c>
    </row>
    <row r="253" spans="1:2" x14ac:dyDescent="0.2">
      <c r="A253" t="s">
        <v>1876</v>
      </c>
      <c r="B253" t="s">
        <v>3484</v>
      </c>
    </row>
    <row r="254" spans="1:2" x14ac:dyDescent="0.2">
      <c r="A254" t="s">
        <v>1877</v>
      </c>
      <c r="B254" t="s">
        <v>3484</v>
      </c>
    </row>
    <row r="255" spans="1:2" x14ac:dyDescent="0.2">
      <c r="A255" t="s">
        <v>1878</v>
      </c>
      <c r="B255" t="s">
        <v>3484</v>
      </c>
    </row>
    <row r="256" spans="1:2" x14ac:dyDescent="0.2">
      <c r="A256" t="s">
        <v>1879</v>
      </c>
      <c r="B256" t="s">
        <v>3484</v>
      </c>
    </row>
    <row r="257" spans="1:2" x14ac:dyDescent="0.2">
      <c r="A257" t="s">
        <v>1880</v>
      </c>
      <c r="B257" t="s">
        <v>3484</v>
      </c>
    </row>
    <row r="258" spans="1:2" x14ac:dyDescent="0.2">
      <c r="A258" t="s">
        <v>1881</v>
      </c>
      <c r="B258" t="s">
        <v>3484</v>
      </c>
    </row>
    <row r="259" spans="1:2" x14ac:dyDescent="0.2">
      <c r="A259" t="s">
        <v>1882</v>
      </c>
      <c r="B259" t="s">
        <v>3484</v>
      </c>
    </row>
    <row r="260" spans="1:2" x14ac:dyDescent="0.2">
      <c r="A260" t="s">
        <v>1883</v>
      </c>
      <c r="B260" t="s">
        <v>3484</v>
      </c>
    </row>
    <row r="261" spans="1:2" x14ac:dyDescent="0.2">
      <c r="A261" t="s">
        <v>1884</v>
      </c>
      <c r="B261">
        <v>121967</v>
      </c>
    </row>
    <row r="262" spans="1:2" x14ac:dyDescent="0.2">
      <c r="A262" t="s">
        <v>1885</v>
      </c>
      <c r="B262">
        <v>0</v>
      </c>
    </row>
    <row r="263" spans="1:2" x14ac:dyDescent="0.2">
      <c r="A263" t="s">
        <v>1886</v>
      </c>
      <c r="B263">
        <v>0</v>
      </c>
    </row>
    <row r="264" spans="1:2" x14ac:dyDescent="0.2">
      <c r="A264" t="s">
        <v>1887</v>
      </c>
      <c r="B264" t="s">
        <v>3484</v>
      </c>
    </row>
    <row r="265" spans="1:2" x14ac:dyDescent="0.2">
      <c r="A265" t="s">
        <v>1888</v>
      </c>
      <c r="B265" t="s">
        <v>3484</v>
      </c>
    </row>
    <row r="266" spans="1:2" x14ac:dyDescent="0.2">
      <c r="A266" t="s">
        <v>1889</v>
      </c>
      <c r="B266" t="s">
        <v>3484</v>
      </c>
    </row>
    <row r="267" spans="1:2" x14ac:dyDescent="0.2">
      <c r="A267" t="s">
        <v>1890</v>
      </c>
      <c r="B267" t="s">
        <v>3484</v>
      </c>
    </row>
    <row r="268" spans="1:2" x14ac:dyDescent="0.2">
      <c r="A268" t="s">
        <v>1891</v>
      </c>
      <c r="B268" t="s">
        <v>3484</v>
      </c>
    </row>
    <row r="269" spans="1:2" x14ac:dyDescent="0.2">
      <c r="A269" t="s">
        <v>1892</v>
      </c>
      <c r="B269" t="s">
        <v>3484</v>
      </c>
    </row>
    <row r="270" spans="1:2" x14ac:dyDescent="0.2">
      <c r="A270" t="s">
        <v>1893</v>
      </c>
      <c r="B270" t="s">
        <v>3484</v>
      </c>
    </row>
    <row r="271" spans="1:2" x14ac:dyDescent="0.2">
      <c r="A271" t="s">
        <v>1894</v>
      </c>
      <c r="B271" t="s">
        <v>3484</v>
      </c>
    </row>
    <row r="272" spans="1:2" x14ac:dyDescent="0.2">
      <c r="A272" t="s">
        <v>1895</v>
      </c>
      <c r="B272" t="s">
        <v>3484</v>
      </c>
    </row>
    <row r="273" spans="1:2" x14ac:dyDescent="0.2">
      <c r="A273" t="s">
        <v>1896</v>
      </c>
      <c r="B273" t="s">
        <v>3484</v>
      </c>
    </row>
    <row r="274" spans="1:2" x14ac:dyDescent="0.2">
      <c r="A274" t="s">
        <v>1897</v>
      </c>
      <c r="B274" t="s">
        <v>3484</v>
      </c>
    </row>
    <row r="275" spans="1:2" x14ac:dyDescent="0.2">
      <c r="A275" t="s">
        <v>1898</v>
      </c>
      <c r="B275" t="s">
        <v>3484</v>
      </c>
    </row>
    <row r="276" spans="1:2" x14ac:dyDescent="0.2">
      <c r="A276" t="s">
        <v>1899</v>
      </c>
      <c r="B276" t="s">
        <v>3484</v>
      </c>
    </row>
    <row r="277" spans="1:2" x14ac:dyDescent="0.2">
      <c r="A277" t="s">
        <v>1900</v>
      </c>
      <c r="B277" t="s">
        <v>3484</v>
      </c>
    </row>
    <row r="278" spans="1:2" x14ac:dyDescent="0.2">
      <c r="A278" t="s">
        <v>1901</v>
      </c>
      <c r="B278" t="s">
        <v>3484</v>
      </c>
    </row>
    <row r="279" spans="1:2" x14ac:dyDescent="0.2">
      <c r="A279" t="s">
        <v>1902</v>
      </c>
      <c r="B279" t="s">
        <v>3484</v>
      </c>
    </row>
    <row r="280" spans="1:2" x14ac:dyDescent="0.2">
      <c r="A280" t="s">
        <v>1903</v>
      </c>
      <c r="B280" t="s">
        <v>3484</v>
      </c>
    </row>
    <row r="281" spans="1:2" x14ac:dyDescent="0.2">
      <c r="A281" t="s">
        <v>1904</v>
      </c>
      <c r="B281" t="s">
        <v>3484</v>
      </c>
    </row>
    <row r="282" spans="1:2" x14ac:dyDescent="0.2">
      <c r="A282" t="s">
        <v>1905</v>
      </c>
      <c r="B282" t="s">
        <v>3484</v>
      </c>
    </row>
    <row r="283" spans="1:2" x14ac:dyDescent="0.2">
      <c r="A283" t="s">
        <v>1906</v>
      </c>
      <c r="B283" t="s">
        <v>3484</v>
      </c>
    </row>
    <row r="284" spans="1:2" x14ac:dyDescent="0.2">
      <c r="A284" t="s">
        <v>1907</v>
      </c>
      <c r="B284" t="s">
        <v>3484</v>
      </c>
    </row>
    <row r="285" spans="1:2" x14ac:dyDescent="0.2">
      <c r="A285" t="s">
        <v>1908</v>
      </c>
      <c r="B285" t="s">
        <v>3484</v>
      </c>
    </row>
    <row r="286" spans="1:2" x14ac:dyDescent="0.2">
      <c r="A286" t="s">
        <v>1909</v>
      </c>
      <c r="B286" t="s">
        <v>3484</v>
      </c>
    </row>
    <row r="287" spans="1:2" x14ac:dyDescent="0.2">
      <c r="A287" t="s">
        <v>1910</v>
      </c>
      <c r="B287" t="s">
        <v>3484</v>
      </c>
    </row>
    <row r="288" spans="1:2" x14ac:dyDescent="0.2">
      <c r="A288" t="s">
        <v>1911</v>
      </c>
      <c r="B288" t="s">
        <v>3484</v>
      </c>
    </row>
    <row r="289" spans="1:2" x14ac:dyDescent="0.2">
      <c r="A289" t="s">
        <v>1912</v>
      </c>
      <c r="B289" t="s">
        <v>3484</v>
      </c>
    </row>
    <row r="290" spans="1:2" x14ac:dyDescent="0.2">
      <c r="A290" t="s">
        <v>1913</v>
      </c>
      <c r="B290" t="s">
        <v>3484</v>
      </c>
    </row>
    <row r="291" spans="1:2" x14ac:dyDescent="0.2">
      <c r="A291" t="s">
        <v>7207</v>
      </c>
      <c r="B291" t="b">
        <v>1</v>
      </c>
    </row>
    <row r="292" spans="1:2" x14ac:dyDescent="0.2">
      <c r="A292" t="s">
        <v>7209</v>
      </c>
      <c r="B292" t="b">
        <v>1</v>
      </c>
    </row>
    <row r="293" spans="1:2" x14ac:dyDescent="0.2">
      <c r="A293" t="s">
        <v>7211</v>
      </c>
      <c r="B293" t="b">
        <v>1</v>
      </c>
    </row>
    <row r="294" spans="1:2" x14ac:dyDescent="0.2">
      <c r="A294" t="s">
        <v>7213</v>
      </c>
      <c r="B294" t="b">
        <v>1</v>
      </c>
    </row>
    <row r="295" spans="1:2" x14ac:dyDescent="0.2">
      <c r="A295" t="s">
        <v>7215</v>
      </c>
      <c r="B295" t="b">
        <v>1</v>
      </c>
    </row>
    <row r="296" spans="1:2" x14ac:dyDescent="0.2">
      <c r="A296" t="s">
        <v>7217</v>
      </c>
      <c r="B296" t="b">
        <v>1</v>
      </c>
    </row>
    <row r="297" spans="1:2" x14ac:dyDescent="0.2">
      <c r="A297" t="s">
        <v>7219</v>
      </c>
      <c r="B297" t="b">
        <v>1</v>
      </c>
    </row>
    <row r="298" spans="1:2" x14ac:dyDescent="0.2">
      <c r="A298" t="s">
        <v>7221</v>
      </c>
      <c r="B298" t="b">
        <v>1</v>
      </c>
    </row>
    <row r="299" spans="1:2" x14ac:dyDescent="0.2">
      <c r="A299" t="s">
        <v>7223</v>
      </c>
      <c r="B299" t="b">
        <v>1</v>
      </c>
    </row>
    <row r="300" spans="1:2" x14ac:dyDescent="0.2">
      <c r="A300" t="s">
        <v>7225</v>
      </c>
      <c r="B300" t="b">
        <v>1</v>
      </c>
    </row>
    <row r="301" spans="1:2" x14ac:dyDescent="0.2">
      <c r="A301" t="s">
        <v>7227</v>
      </c>
      <c r="B301" t="b">
        <v>1</v>
      </c>
    </row>
    <row r="302" spans="1:2" x14ac:dyDescent="0.2">
      <c r="A302" t="s">
        <v>7229</v>
      </c>
      <c r="B302" t="b">
        <v>1</v>
      </c>
    </row>
    <row r="303" spans="1:2" x14ac:dyDescent="0.2">
      <c r="A303" t="s">
        <v>7231</v>
      </c>
      <c r="B303" t="b">
        <v>1</v>
      </c>
    </row>
    <row r="304" spans="1:2" x14ac:dyDescent="0.2">
      <c r="A304" t="s">
        <v>7233</v>
      </c>
      <c r="B304" t="b">
        <v>1</v>
      </c>
    </row>
    <row r="305" spans="1:2" x14ac:dyDescent="0.2">
      <c r="A305" t="s">
        <v>7235</v>
      </c>
      <c r="B305" t="b">
        <v>1</v>
      </c>
    </row>
    <row r="306" spans="1:2" x14ac:dyDescent="0.2">
      <c r="A306" t="s">
        <v>7237</v>
      </c>
      <c r="B306" t="b">
        <v>1</v>
      </c>
    </row>
    <row r="307" spans="1:2" x14ac:dyDescent="0.2">
      <c r="A307" t="s">
        <v>7239</v>
      </c>
      <c r="B307" t="b">
        <v>1</v>
      </c>
    </row>
    <row r="308" spans="1:2" x14ac:dyDescent="0.2">
      <c r="A308" t="s">
        <v>7241</v>
      </c>
      <c r="B308" t="b">
        <v>1</v>
      </c>
    </row>
    <row r="309" spans="1:2" x14ac:dyDescent="0.2">
      <c r="A309" t="s">
        <v>7243</v>
      </c>
      <c r="B309" t="b">
        <v>1</v>
      </c>
    </row>
    <row r="310" spans="1:2" x14ac:dyDescent="0.2">
      <c r="A310" t="s">
        <v>7245</v>
      </c>
      <c r="B310" t="b">
        <v>1</v>
      </c>
    </row>
    <row r="311" spans="1:2" x14ac:dyDescent="0.2">
      <c r="A311" t="s">
        <v>7247</v>
      </c>
      <c r="B311" t="b">
        <v>1</v>
      </c>
    </row>
    <row r="312" spans="1:2" x14ac:dyDescent="0.2">
      <c r="A312" t="s">
        <v>7249</v>
      </c>
      <c r="B312" t="b">
        <v>1</v>
      </c>
    </row>
    <row r="313" spans="1:2" x14ac:dyDescent="0.2">
      <c r="A313" t="s">
        <v>7251</v>
      </c>
      <c r="B313" t="b">
        <v>1</v>
      </c>
    </row>
    <row r="314" spans="1:2" x14ac:dyDescent="0.2">
      <c r="A314" t="s">
        <v>7253</v>
      </c>
      <c r="B314" t="b">
        <v>1</v>
      </c>
    </row>
    <row r="315" spans="1:2" x14ac:dyDescent="0.2">
      <c r="A315" t="s">
        <v>7255</v>
      </c>
      <c r="B315" t="b">
        <v>1</v>
      </c>
    </row>
    <row r="316" spans="1:2" x14ac:dyDescent="0.2">
      <c r="A316" t="s">
        <v>7257</v>
      </c>
      <c r="B316" t="b">
        <v>1</v>
      </c>
    </row>
    <row r="317" spans="1:2" x14ac:dyDescent="0.2">
      <c r="A317" t="s">
        <v>7259</v>
      </c>
      <c r="B317" t="b">
        <v>1</v>
      </c>
    </row>
    <row r="318" spans="1:2" x14ac:dyDescent="0.2">
      <c r="A318" t="s">
        <v>7261</v>
      </c>
      <c r="B318" t="b">
        <v>1</v>
      </c>
    </row>
    <row r="319" spans="1:2" x14ac:dyDescent="0.2">
      <c r="A319" t="s">
        <v>7263</v>
      </c>
      <c r="B319" t="b">
        <v>1</v>
      </c>
    </row>
    <row r="320" spans="1:2" x14ac:dyDescent="0.2">
      <c r="A320" t="s">
        <v>7265</v>
      </c>
      <c r="B320" t="b">
        <v>1</v>
      </c>
    </row>
    <row r="321" spans="1:2" x14ac:dyDescent="0.2">
      <c r="A321" t="s">
        <v>1914</v>
      </c>
      <c r="B321" t="s">
        <v>7575</v>
      </c>
    </row>
    <row r="322" spans="1:2" x14ac:dyDescent="0.2">
      <c r="A322" t="s">
        <v>1915</v>
      </c>
      <c r="B322" t="s">
        <v>3484</v>
      </c>
    </row>
    <row r="323" spans="1:2" x14ac:dyDescent="0.2">
      <c r="A323" t="s">
        <v>1916</v>
      </c>
      <c r="B323" t="s">
        <v>3484</v>
      </c>
    </row>
    <row r="324" spans="1:2" x14ac:dyDescent="0.2">
      <c r="A324" t="s">
        <v>1917</v>
      </c>
      <c r="B324" t="s">
        <v>3484</v>
      </c>
    </row>
    <row r="325" spans="1:2" x14ac:dyDescent="0.2">
      <c r="A325" t="s">
        <v>1918</v>
      </c>
      <c r="B325" t="s">
        <v>3484</v>
      </c>
    </row>
    <row r="326" spans="1:2" x14ac:dyDescent="0.2">
      <c r="A326" t="s">
        <v>1919</v>
      </c>
      <c r="B326" t="s">
        <v>3484</v>
      </c>
    </row>
    <row r="327" spans="1:2" x14ac:dyDescent="0.2">
      <c r="A327" t="s">
        <v>1920</v>
      </c>
      <c r="B327" t="s">
        <v>3484</v>
      </c>
    </row>
    <row r="328" spans="1:2" x14ac:dyDescent="0.2">
      <c r="A328" t="s">
        <v>1921</v>
      </c>
      <c r="B328" t="s">
        <v>3484</v>
      </c>
    </row>
    <row r="329" spans="1:2" x14ac:dyDescent="0.2">
      <c r="A329" t="s">
        <v>1922</v>
      </c>
      <c r="B329" t="s">
        <v>3484</v>
      </c>
    </row>
    <row r="330" spans="1:2" x14ac:dyDescent="0.2">
      <c r="A330" t="s">
        <v>1923</v>
      </c>
      <c r="B330" t="s">
        <v>3484</v>
      </c>
    </row>
    <row r="331" spans="1:2" x14ac:dyDescent="0.2">
      <c r="A331" t="s">
        <v>1924</v>
      </c>
      <c r="B331" t="s">
        <v>3484</v>
      </c>
    </row>
    <row r="332" spans="1:2" x14ac:dyDescent="0.2">
      <c r="A332" t="s">
        <v>1925</v>
      </c>
      <c r="B332" t="s">
        <v>3484</v>
      </c>
    </row>
    <row r="333" spans="1:2" x14ac:dyDescent="0.2">
      <c r="A333" t="s">
        <v>1926</v>
      </c>
      <c r="B333" t="s">
        <v>3484</v>
      </c>
    </row>
    <row r="334" spans="1:2" x14ac:dyDescent="0.2">
      <c r="A334" t="s">
        <v>1927</v>
      </c>
      <c r="B334" t="s">
        <v>3484</v>
      </c>
    </row>
    <row r="335" spans="1:2" x14ac:dyDescent="0.2">
      <c r="A335" t="s">
        <v>1928</v>
      </c>
      <c r="B335" t="s">
        <v>3484</v>
      </c>
    </row>
    <row r="336" spans="1:2" x14ac:dyDescent="0.2">
      <c r="A336" t="s">
        <v>1929</v>
      </c>
      <c r="B336" t="s">
        <v>3484</v>
      </c>
    </row>
    <row r="337" spans="1:2" x14ac:dyDescent="0.2">
      <c r="A337" t="s">
        <v>1930</v>
      </c>
      <c r="B337" t="s">
        <v>3484</v>
      </c>
    </row>
    <row r="338" spans="1:2" x14ac:dyDescent="0.2">
      <c r="A338" t="s">
        <v>1931</v>
      </c>
      <c r="B338" t="s">
        <v>3484</v>
      </c>
    </row>
    <row r="339" spans="1:2" x14ac:dyDescent="0.2">
      <c r="A339" t="s">
        <v>1932</v>
      </c>
      <c r="B339" t="s">
        <v>3484</v>
      </c>
    </row>
    <row r="340" spans="1:2" x14ac:dyDescent="0.2">
      <c r="A340" t="s">
        <v>1933</v>
      </c>
      <c r="B340" t="s">
        <v>3484</v>
      </c>
    </row>
    <row r="341" spans="1:2" x14ac:dyDescent="0.2">
      <c r="A341" t="s">
        <v>1934</v>
      </c>
      <c r="B341" t="s">
        <v>3484</v>
      </c>
    </row>
    <row r="342" spans="1:2" x14ac:dyDescent="0.2">
      <c r="A342" t="s">
        <v>1935</v>
      </c>
      <c r="B342" t="s">
        <v>3484</v>
      </c>
    </row>
    <row r="343" spans="1:2" x14ac:dyDescent="0.2">
      <c r="A343" t="s">
        <v>1936</v>
      </c>
      <c r="B343" t="s">
        <v>3484</v>
      </c>
    </row>
    <row r="344" spans="1:2" x14ac:dyDescent="0.2">
      <c r="A344" t="s">
        <v>1937</v>
      </c>
      <c r="B344" t="s">
        <v>3484</v>
      </c>
    </row>
    <row r="345" spans="1:2" x14ac:dyDescent="0.2">
      <c r="A345" t="s">
        <v>1938</v>
      </c>
      <c r="B345" t="s">
        <v>3484</v>
      </c>
    </row>
    <row r="346" spans="1:2" x14ac:dyDescent="0.2">
      <c r="A346" t="s">
        <v>1939</v>
      </c>
      <c r="B346" t="s">
        <v>3484</v>
      </c>
    </row>
    <row r="347" spans="1:2" x14ac:dyDescent="0.2">
      <c r="A347" t="s">
        <v>1940</v>
      </c>
      <c r="B347" t="s">
        <v>3484</v>
      </c>
    </row>
    <row r="348" spans="1:2" x14ac:dyDescent="0.2">
      <c r="A348" t="s">
        <v>1941</v>
      </c>
      <c r="B348" t="s">
        <v>3484</v>
      </c>
    </row>
    <row r="349" spans="1:2" x14ac:dyDescent="0.2">
      <c r="A349" t="s">
        <v>1942</v>
      </c>
      <c r="B349" t="s">
        <v>3484</v>
      </c>
    </row>
    <row r="350" spans="1:2" x14ac:dyDescent="0.2">
      <c r="A350" t="s">
        <v>1943</v>
      </c>
      <c r="B350" t="s">
        <v>3484</v>
      </c>
    </row>
    <row r="351" spans="1:2" x14ac:dyDescent="0.2">
      <c r="A351" t="s">
        <v>1944</v>
      </c>
      <c r="B351">
        <v>0</v>
      </c>
    </row>
    <row r="352" spans="1:2" x14ac:dyDescent="0.2">
      <c r="A352" t="s">
        <v>1945</v>
      </c>
      <c r="B352">
        <v>0</v>
      </c>
    </row>
    <row r="353" spans="1:2" x14ac:dyDescent="0.2">
      <c r="A353" t="s">
        <v>1946</v>
      </c>
      <c r="B353">
        <v>0</v>
      </c>
    </row>
    <row r="354" spans="1:2" x14ac:dyDescent="0.2">
      <c r="A354" t="s">
        <v>1947</v>
      </c>
      <c r="B354">
        <v>0</v>
      </c>
    </row>
    <row r="355" spans="1:2" x14ac:dyDescent="0.2">
      <c r="A355" t="s">
        <v>1948</v>
      </c>
      <c r="B355">
        <v>0</v>
      </c>
    </row>
    <row r="356" spans="1:2" x14ac:dyDescent="0.2">
      <c r="A356" t="s">
        <v>1949</v>
      </c>
      <c r="B356">
        <v>0</v>
      </c>
    </row>
    <row r="357" spans="1:2" x14ac:dyDescent="0.2">
      <c r="A357" t="s">
        <v>1950</v>
      </c>
      <c r="B357">
        <v>0</v>
      </c>
    </row>
    <row r="358" spans="1:2" x14ac:dyDescent="0.2">
      <c r="A358" t="s">
        <v>1951</v>
      </c>
      <c r="B358">
        <v>0</v>
      </c>
    </row>
    <row r="359" spans="1:2" x14ac:dyDescent="0.2">
      <c r="A359" t="s">
        <v>1952</v>
      </c>
      <c r="B359">
        <v>0</v>
      </c>
    </row>
    <row r="360" spans="1:2" x14ac:dyDescent="0.2">
      <c r="A360" t="s">
        <v>1953</v>
      </c>
      <c r="B360">
        <v>0</v>
      </c>
    </row>
    <row r="361" spans="1:2" x14ac:dyDescent="0.2">
      <c r="A361" t="s">
        <v>1954</v>
      </c>
      <c r="B361">
        <v>0</v>
      </c>
    </row>
    <row r="362" spans="1:2" x14ac:dyDescent="0.2">
      <c r="A362" t="s">
        <v>1955</v>
      </c>
      <c r="B362">
        <v>0</v>
      </c>
    </row>
    <row r="363" spans="1:2" x14ac:dyDescent="0.2">
      <c r="A363" t="s">
        <v>1956</v>
      </c>
      <c r="B363">
        <v>0</v>
      </c>
    </row>
    <row r="364" spans="1:2" x14ac:dyDescent="0.2">
      <c r="A364" t="s">
        <v>1957</v>
      </c>
      <c r="B364">
        <v>0</v>
      </c>
    </row>
    <row r="365" spans="1:2" x14ac:dyDescent="0.2">
      <c r="A365" t="s">
        <v>1958</v>
      </c>
      <c r="B365">
        <v>0</v>
      </c>
    </row>
    <row r="366" spans="1:2" x14ac:dyDescent="0.2">
      <c r="A366" t="s">
        <v>1959</v>
      </c>
      <c r="B366">
        <v>0</v>
      </c>
    </row>
    <row r="367" spans="1:2" x14ac:dyDescent="0.2">
      <c r="A367" t="s">
        <v>1960</v>
      </c>
      <c r="B367">
        <v>0</v>
      </c>
    </row>
    <row r="368" spans="1:2" x14ac:dyDescent="0.2">
      <c r="A368" t="s">
        <v>1961</v>
      </c>
      <c r="B368">
        <v>0</v>
      </c>
    </row>
    <row r="369" spans="1:2" x14ac:dyDescent="0.2">
      <c r="A369" t="s">
        <v>1962</v>
      </c>
      <c r="B369">
        <v>0</v>
      </c>
    </row>
    <row r="370" spans="1:2" x14ac:dyDescent="0.2">
      <c r="A370" t="s">
        <v>1963</v>
      </c>
      <c r="B370">
        <v>0</v>
      </c>
    </row>
    <row r="371" spans="1:2" x14ac:dyDescent="0.2">
      <c r="A371" t="s">
        <v>1964</v>
      </c>
      <c r="B371">
        <v>0</v>
      </c>
    </row>
    <row r="372" spans="1:2" x14ac:dyDescent="0.2">
      <c r="A372" t="s">
        <v>1965</v>
      </c>
      <c r="B372">
        <v>0</v>
      </c>
    </row>
    <row r="373" spans="1:2" x14ac:dyDescent="0.2">
      <c r="A373" t="s">
        <v>1966</v>
      </c>
      <c r="B373">
        <v>0</v>
      </c>
    </row>
    <row r="374" spans="1:2" x14ac:dyDescent="0.2">
      <c r="A374" t="s">
        <v>1967</v>
      </c>
      <c r="B374">
        <v>0</v>
      </c>
    </row>
    <row r="375" spans="1:2" x14ac:dyDescent="0.2">
      <c r="A375" t="s">
        <v>1968</v>
      </c>
      <c r="B375">
        <v>0</v>
      </c>
    </row>
    <row r="376" spans="1:2" x14ac:dyDescent="0.2">
      <c r="A376" t="s">
        <v>1969</v>
      </c>
      <c r="B376">
        <v>0</v>
      </c>
    </row>
    <row r="377" spans="1:2" x14ac:dyDescent="0.2">
      <c r="A377" t="s">
        <v>1970</v>
      </c>
      <c r="B377">
        <v>0</v>
      </c>
    </row>
    <row r="378" spans="1:2" x14ac:dyDescent="0.2">
      <c r="A378" t="s">
        <v>1971</v>
      </c>
      <c r="B378">
        <v>0</v>
      </c>
    </row>
    <row r="379" spans="1:2" x14ac:dyDescent="0.2">
      <c r="A379" t="s">
        <v>1972</v>
      </c>
      <c r="B379">
        <v>0</v>
      </c>
    </row>
    <row r="380" spans="1:2" x14ac:dyDescent="0.2">
      <c r="A380" t="s">
        <v>1973</v>
      </c>
      <c r="B380">
        <v>0</v>
      </c>
    </row>
    <row r="381" spans="1:2" x14ac:dyDescent="0.2">
      <c r="A381" t="s">
        <v>5414</v>
      </c>
      <c r="B381">
        <v>0</v>
      </c>
    </row>
    <row r="382" spans="1:2" x14ac:dyDescent="0.2">
      <c r="A382" t="s">
        <v>5416</v>
      </c>
      <c r="B382">
        <v>0</v>
      </c>
    </row>
    <row r="383" spans="1:2" x14ac:dyDescent="0.2">
      <c r="A383" t="s">
        <v>5418</v>
      </c>
      <c r="B383">
        <v>0</v>
      </c>
    </row>
    <row r="384" spans="1:2" x14ac:dyDescent="0.2">
      <c r="A384" t="s">
        <v>5420</v>
      </c>
      <c r="B384" t="s">
        <v>3484</v>
      </c>
    </row>
    <row r="385" spans="1:2" x14ac:dyDescent="0.2">
      <c r="A385" t="s">
        <v>5422</v>
      </c>
      <c r="B385" t="s">
        <v>3484</v>
      </c>
    </row>
    <row r="386" spans="1:2" x14ac:dyDescent="0.2">
      <c r="A386" t="s">
        <v>5424</v>
      </c>
      <c r="B386" t="s">
        <v>3484</v>
      </c>
    </row>
    <row r="387" spans="1:2" x14ac:dyDescent="0.2">
      <c r="A387" t="s">
        <v>5426</v>
      </c>
      <c r="B387" t="s">
        <v>3484</v>
      </c>
    </row>
    <row r="388" spans="1:2" x14ac:dyDescent="0.2">
      <c r="A388" t="s">
        <v>5428</v>
      </c>
      <c r="B388" t="s">
        <v>3484</v>
      </c>
    </row>
    <row r="389" spans="1:2" x14ac:dyDescent="0.2">
      <c r="A389" t="s">
        <v>5430</v>
      </c>
      <c r="B389" t="s">
        <v>3484</v>
      </c>
    </row>
    <row r="390" spans="1:2" x14ac:dyDescent="0.2">
      <c r="A390" t="s">
        <v>5432</v>
      </c>
      <c r="B390" t="s">
        <v>3484</v>
      </c>
    </row>
    <row r="391" spans="1:2" x14ac:dyDescent="0.2">
      <c r="A391" t="s">
        <v>5434</v>
      </c>
      <c r="B391" t="s">
        <v>3484</v>
      </c>
    </row>
    <row r="392" spans="1:2" x14ac:dyDescent="0.2">
      <c r="A392" t="s">
        <v>5436</v>
      </c>
      <c r="B392" t="s">
        <v>3484</v>
      </c>
    </row>
    <row r="393" spans="1:2" x14ac:dyDescent="0.2">
      <c r="A393" t="s">
        <v>5438</v>
      </c>
      <c r="B393" t="s">
        <v>3484</v>
      </c>
    </row>
    <row r="394" spans="1:2" x14ac:dyDescent="0.2">
      <c r="A394" t="s">
        <v>5440</v>
      </c>
      <c r="B394" t="s">
        <v>3484</v>
      </c>
    </row>
    <row r="395" spans="1:2" x14ac:dyDescent="0.2">
      <c r="A395" t="s">
        <v>5442</v>
      </c>
      <c r="B395" t="s">
        <v>3484</v>
      </c>
    </row>
    <row r="396" spans="1:2" x14ac:dyDescent="0.2">
      <c r="A396" t="s">
        <v>5444</v>
      </c>
      <c r="B396" t="s">
        <v>3484</v>
      </c>
    </row>
    <row r="397" spans="1:2" x14ac:dyDescent="0.2">
      <c r="A397" t="s">
        <v>5446</v>
      </c>
      <c r="B397" t="s">
        <v>3484</v>
      </c>
    </row>
    <row r="398" spans="1:2" x14ac:dyDescent="0.2">
      <c r="A398" t="s">
        <v>5448</v>
      </c>
      <c r="B398" t="s">
        <v>3484</v>
      </c>
    </row>
    <row r="399" spans="1:2" x14ac:dyDescent="0.2">
      <c r="A399" t="s">
        <v>5450</v>
      </c>
      <c r="B399" t="s">
        <v>3484</v>
      </c>
    </row>
    <row r="400" spans="1:2" x14ac:dyDescent="0.2">
      <c r="A400" t="s">
        <v>5452</v>
      </c>
      <c r="B400" t="s">
        <v>3484</v>
      </c>
    </row>
    <row r="401" spans="1:2" x14ac:dyDescent="0.2">
      <c r="A401" t="s">
        <v>5454</v>
      </c>
      <c r="B401" t="s">
        <v>3484</v>
      </c>
    </row>
    <row r="402" spans="1:2" x14ac:dyDescent="0.2">
      <c r="A402" t="s">
        <v>5456</v>
      </c>
      <c r="B402" t="s">
        <v>3484</v>
      </c>
    </row>
    <row r="403" spans="1:2" x14ac:dyDescent="0.2">
      <c r="A403" t="s">
        <v>5458</v>
      </c>
      <c r="B403" t="s">
        <v>3484</v>
      </c>
    </row>
    <row r="404" spans="1:2" x14ac:dyDescent="0.2">
      <c r="A404" t="s">
        <v>5460</v>
      </c>
      <c r="B404" t="s">
        <v>3484</v>
      </c>
    </row>
    <row r="405" spans="1:2" x14ac:dyDescent="0.2">
      <c r="A405" t="s">
        <v>5462</v>
      </c>
      <c r="B405" t="s">
        <v>3484</v>
      </c>
    </row>
    <row r="406" spans="1:2" x14ac:dyDescent="0.2">
      <c r="A406" t="s">
        <v>5464</v>
      </c>
      <c r="B406" t="s">
        <v>3484</v>
      </c>
    </row>
    <row r="407" spans="1:2" x14ac:dyDescent="0.2">
      <c r="A407" t="s">
        <v>5466</v>
      </c>
      <c r="B407" t="s">
        <v>3484</v>
      </c>
    </row>
    <row r="408" spans="1:2" x14ac:dyDescent="0.2">
      <c r="A408" t="s">
        <v>5468</v>
      </c>
      <c r="B408" t="s">
        <v>3484</v>
      </c>
    </row>
    <row r="409" spans="1:2" x14ac:dyDescent="0.2">
      <c r="A409" t="s">
        <v>5470</v>
      </c>
      <c r="B409" t="s">
        <v>3484</v>
      </c>
    </row>
    <row r="410" spans="1:2" x14ac:dyDescent="0.2">
      <c r="A410" t="s">
        <v>5472</v>
      </c>
      <c r="B410" t="s">
        <v>3484</v>
      </c>
    </row>
    <row r="411" spans="1:2" x14ac:dyDescent="0.2">
      <c r="A411" t="s">
        <v>5761</v>
      </c>
      <c r="B411">
        <v>4000</v>
      </c>
    </row>
    <row r="412" spans="1:2" x14ac:dyDescent="0.2">
      <c r="A412" t="s">
        <v>5763</v>
      </c>
      <c r="B412">
        <v>0</v>
      </c>
    </row>
    <row r="413" spans="1:2" x14ac:dyDescent="0.2">
      <c r="A413" t="s">
        <v>5765</v>
      </c>
      <c r="B413">
        <v>0</v>
      </c>
    </row>
    <row r="414" spans="1:2" x14ac:dyDescent="0.2">
      <c r="A414" t="s">
        <v>5767</v>
      </c>
      <c r="B414" t="s">
        <v>3484</v>
      </c>
    </row>
    <row r="415" spans="1:2" x14ac:dyDescent="0.2">
      <c r="A415" t="s">
        <v>5769</v>
      </c>
      <c r="B415" t="s">
        <v>3484</v>
      </c>
    </row>
    <row r="416" spans="1:2" x14ac:dyDescent="0.2">
      <c r="A416" t="s">
        <v>5771</v>
      </c>
      <c r="B416" t="s">
        <v>3484</v>
      </c>
    </row>
    <row r="417" spans="1:2" x14ac:dyDescent="0.2">
      <c r="A417" t="s">
        <v>5773</v>
      </c>
      <c r="B417" t="s">
        <v>3484</v>
      </c>
    </row>
    <row r="418" spans="1:2" x14ac:dyDescent="0.2">
      <c r="A418" t="s">
        <v>5775</v>
      </c>
      <c r="B418" t="s">
        <v>3484</v>
      </c>
    </row>
    <row r="419" spans="1:2" x14ac:dyDescent="0.2">
      <c r="A419" t="s">
        <v>5777</v>
      </c>
      <c r="B419" t="s">
        <v>3484</v>
      </c>
    </row>
    <row r="420" spans="1:2" x14ac:dyDescent="0.2">
      <c r="A420" t="s">
        <v>5779</v>
      </c>
      <c r="B420" t="s">
        <v>3484</v>
      </c>
    </row>
    <row r="421" spans="1:2" x14ac:dyDescent="0.2">
      <c r="A421" t="s">
        <v>5781</v>
      </c>
      <c r="B421" t="s">
        <v>3484</v>
      </c>
    </row>
    <row r="422" spans="1:2" x14ac:dyDescent="0.2">
      <c r="A422" t="s">
        <v>5783</v>
      </c>
      <c r="B422" t="s">
        <v>3484</v>
      </c>
    </row>
    <row r="423" spans="1:2" x14ac:dyDescent="0.2">
      <c r="A423" t="s">
        <v>5785</v>
      </c>
      <c r="B423" t="s">
        <v>3484</v>
      </c>
    </row>
    <row r="424" spans="1:2" x14ac:dyDescent="0.2">
      <c r="A424" t="s">
        <v>5787</v>
      </c>
      <c r="B424" t="s">
        <v>3484</v>
      </c>
    </row>
    <row r="425" spans="1:2" x14ac:dyDescent="0.2">
      <c r="A425" t="s">
        <v>5789</v>
      </c>
      <c r="B425" t="s">
        <v>3484</v>
      </c>
    </row>
    <row r="426" spans="1:2" x14ac:dyDescent="0.2">
      <c r="A426" t="s">
        <v>5791</v>
      </c>
      <c r="B426" t="s">
        <v>3484</v>
      </c>
    </row>
    <row r="427" spans="1:2" x14ac:dyDescent="0.2">
      <c r="A427" t="s">
        <v>5793</v>
      </c>
      <c r="B427" t="s">
        <v>3484</v>
      </c>
    </row>
    <row r="428" spans="1:2" x14ac:dyDescent="0.2">
      <c r="A428" t="s">
        <v>5795</v>
      </c>
      <c r="B428" t="s">
        <v>3484</v>
      </c>
    </row>
    <row r="429" spans="1:2" x14ac:dyDescent="0.2">
      <c r="A429" t="s">
        <v>5797</v>
      </c>
      <c r="B429" t="s">
        <v>3484</v>
      </c>
    </row>
    <row r="430" spans="1:2" x14ac:dyDescent="0.2">
      <c r="A430" t="s">
        <v>5799</v>
      </c>
      <c r="B430" t="s">
        <v>3484</v>
      </c>
    </row>
    <row r="431" spans="1:2" x14ac:dyDescent="0.2">
      <c r="A431" t="s">
        <v>5801</v>
      </c>
      <c r="B431" t="s">
        <v>3484</v>
      </c>
    </row>
    <row r="432" spans="1:2" x14ac:dyDescent="0.2">
      <c r="A432" t="s">
        <v>5803</v>
      </c>
      <c r="B432" t="s">
        <v>3484</v>
      </c>
    </row>
    <row r="433" spans="1:2" x14ac:dyDescent="0.2">
      <c r="A433" t="s">
        <v>5805</v>
      </c>
      <c r="B433" t="s">
        <v>3484</v>
      </c>
    </row>
    <row r="434" spans="1:2" x14ac:dyDescent="0.2">
      <c r="A434" t="s">
        <v>5807</v>
      </c>
      <c r="B434" t="s">
        <v>3484</v>
      </c>
    </row>
    <row r="435" spans="1:2" x14ac:dyDescent="0.2">
      <c r="A435" t="s">
        <v>5809</v>
      </c>
      <c r="B435" t="s">
        <v>3484</v>
      </c>
    </row>
    <row r="436" spans="1:2" x14ac:dyDescent="0.2">
      <c r="A436" t="s">
        <v>5811</v>
      </c>
      <c r="B436" t="s">
        <v>3484</v>
      </c>
    </row>
    <row r="437" spans="1:2" x14ac:dyDescent="0.2">
      <c r="A437" t="s">
        <v>5813</v>
      </c>
      <c r="B437" t="s">
        <v>3484</v>
      </c>
    </row>
    <row r="438" spans="1:2" x14ac:dyDescent="0.2">
      <c r="A438" t="s">
        <v>5815</v>
      </c>
      <c r="B438" t="s">
        <v>3484</v>
      </c>
    </row>
    <row r="439" spans="1:2" x14ac:dyDescent="0.2">
      <c r="A439" t="s">
        <v>5817</v>
      </c>
      <c r="B439" t="s">
        <v>3484</v>
      </c>
    </row>
    <row r="440" spans="1:2" x14ac:dyDescent="0.2">
      <c r="A440" t="s">
        <v>5819</v>
      </c>
      <c r="B440" t="s">
        <v>3484</v>
      </c>
    </row>
    <row r="441" spans="1:2" x14ac:dyDescent="0.2">
      <c r="A441" t="s">
        <v>5474</v>
      </c>
      <c r="B441">
        <v>0</v>
      </c>
    </row>
    <row r="442" spans="1:2" x14ac:dyDescent="0.2">
      <c r="A442" t="s">
        <v>5476</v>
      </c>
      <c r="B442">
        <v>0</v>
      </c>
    </row>
    <row r="443" spans="1:2" x14ac:dyDescent="0.2">
      <c r="A443" t="s">
        <v>5478</v>
      </c>
      <c r="B443">
        <v>0</v>
      </c>
    </row>
    <row r="444" spans="1:2" x14ac:dyDescent="0.2">
      <c r="A444" t="s">
        <v>5480</v>
      </c>
      <c r="B444" t="s">
        <v>3484</v>
      </c>
    </row>
    <row r="445" spans="1:2" x14ac:dyDescent="0.2">
      <c r="A445" t="s">
        <v>5482</v>
      </c>
      <c r="B445" t="s">
        <v>3484</v>
      </c>
    </row>
    <row r="446" spans="1:2" x14ac:dyDescent="0.2">
      <c r="A446" t="s">
        <v>5484</v>
      </c>
      <c r="B446" t="s">
        <v>3484</v>
      </c>
    </row>
    <row r="447" spans="1:2" x14ac:dyDescent="0.2">
      <c r="A447" t="s">
        <v>5486</v>
      </c>
      <c r="B447" t="s">
        <v>3484</v>
      </c>
    </row>
    <row r="448" spans="1:2" x14ac:dyDescent="0.2">
      <c r="A448" t="s">
        <v>5488</v>
      </c>
      <c r="B448" t="s">
        <v>3484</v>
      </c>
    </row>
    <row r="449" spans="1:2" x14ac:dyDescent="0.2">
      <c r="A449" t="s">
        <v>5490</v>
      </c>
      <c r="B449" t="s">
        <v>3484</v>
      </c>
    </row>
    <row r="450" spans="1:2" x14ac:dyDescent="0.2">
      <c r="A450" t="s">
        <v>5492</v>
      </c>
      <c r="B450" t="s">
        <v>3484</v>
      </c>
    </row>
    <row r="451" spans="1:2" x14ac:dyDescent="0.2">
      <c r="A451" t="s">
        <v>5494</v>
      </c>
      <c r="B451" t="s">
        <v>3484</v>
      </c>
    </row>
    <row r="452" spans="1:2" x14ac:dyDescent="0.2">
      <c r="A452" t="s">
        <v>5496</v>
      </c>
      <c r="B452" t="s">
        <v>3484</v>
      </c>
    </row>
    <row r="453" spans="1:2" x14ac:dyDescent="0.2">
      <c r="A453" t="s">
        <v>5498</v>
      </c>
      <c r="B453" t="s">
        <v>3484</v>
      </c>
    </row>
    <row r="454" spans="1:2" x14ac:dyDescent="0.2">
      <c r="A454" t="s">
        <v>5500</v>
      </c>
      <c r="B454" t="s">
        <v>3484</v>
      </c>
    </row>
    <row r="455" spans="1:2" x14ac:dyDescent="0.2">
      <c r="A455" t="s">
        <v>5502</v>
      </c>
      <c r="B455" t="s">
        <v>3484</v>
      </c>
    </row>
    <row r="456" spans="1:2" x14ac:dyDescent="0.2">
      <c r="A456" t="s">
        <v>5504</v>
      </c>
      <c r="B456" t="s">
        <v>3484</v>
      </c>
    </row>
    <row r="457" spans="1:2" x14ac:dyDescent="0.2">
      <c r="A457" t="s">
        <v>5506</v>
      </c>
      <c r="B457" t="s">
        <v>3484</v>
      </c>
    </row>
    <row r="458" spans="1:2" x14ac:dyDescent="0.2">
      <c r="A458" t="s">
        <v>5508</v>
      </c>
      <c r="B458" t="s">
        <v>3484</v>
      </c>
    </row>
    <row r="459" spans="1:2" x14ac:dyDescent="0.2">
      <c r="A459" t="s">
        <v>5510</v>
      </c>
      <c r="B459" t="s">
        <v>3484</v>
      </c>
    </row>
    <row r="460" spans="1:2" x14ac:dyDescent="0.2">
      <c r="A460" t="s">
        <v>5512</v>
      </c>
      <c r="B460" t="s">
        <v>3484</v>
      </c>
    </row>
    <row r="461" spans="1:2" x14ac:dyDescent="0.2">
      <c r="A461" t="s">
        <v>5514</v>
      </c>
      <c r="B461" t="s">
        <v>3484</v>
      </c>
    </row>
    <row r="462" spans="1:2" x14ac:dyDescent="0.2">
      <c r="A462" t="s">
        <v>5516</v>
      </c>
      <c r="B462" t="s">
        <v>3484</v>
      </c>
    </row>
    <row r="463" spans="1:2" x14ac:dyDescent="0.2">
      <c r="A463" t="s">
        <v>5518</v>
      </c>
      <c r="B463" t="s">
        <v>3484</v>
      </c>
    </row>
    <row r="464" spans="1:2" x14ac:dyDescent="0.2">
      <c r="A464" t="s">
        <v>5520</v>
      </c>
      <c r="B464" t="s">
        <v>3484</v>
      </c>
    </row>
    <row r="465" spans="1:2" x14ac:dyDescent="0.2">
      <c r="A465" t="s">
        <v>5522</v>
      </c>
      <c r="B465" t="s">
        <v>3484</v>
      </c>
    </row>
    <row r="466" spans="1:2" x14ac:dyDescent="0.2">
      <c r="A466" t="s">
        <v>5524</v>
      </c>
      <c r="B466" t="s">
        <v>3484</v>
      </c>
    </row>
    <row r="467" spans="1:2" x14ac:dyDescent="0.2">
      <c r="A467" t="s">
        <v>5526</v>
      </c>
      <c r="B467" t="s">
        <v>3484</v>
      </c>
    </row>
    <row r="468" spans="1:2" x14ac:dyDescent="0.2">
      <c r="A468" t="s">
        <v>5528</v>
      </c>
      <c r="B468" t="s">
        <v>3484</v>
      </c>
    </row>
    <row r="469" spans="1:2" x14ac:dyDescent="0.2">
      <c r="A469" t="s">
        <v>5530</v>
      </c>
      <c r="B469" t="s">
        <v>3484</v>
      </c>
    </row>
    <row r="470" spans="1:2" x14ac:dyDescent="0.2">
      <c r="A470" t="s">
        <v>5532</v>
      </c>
      <c r="B470" t="s">
        <v>3484</v>
      </c>
    </row>
    <row r="471" spans="1:2" x14ac:dyDescent="0.2">
      <c r="A471" t="s">
        <v>5821</v>
      </c>
      <c r="B471">
        <v>40</v>
      </c>
    </row>
    <row r="472" spans="1:2" x14ac:dyDescent="0.2">
      <c r="A472" t="s">
        <v>5823</v>
      </c>
      <c r="B472">
        <v>0</v>
      </c>
    </row>
    <row r="473" spans="1:2" x14ac:dyDescent="0.2">
      <c r="A473" t="s">
        <v>5825</v>
      </c>
      <c r="B473">
        <v>0</v>
      </c>
    </row>
    <row r="474" spans="1:2" x14ac:dyDescent="0.2">
      <c r="A474" t="s">
        <v>5827</v>
      </c>
      <c r="B474" t="s">
        <v>3484</v>
      </c>
    </row>
    <row r="475" spans="1:2" x14ac:dyDescent="0.2">
      <c r="A475" t="s">
        <v>5829</v>
      </c>
      <c r="B475" t="s">
        <v>3484</v>
      </c>
    </row>
    <row r="476" spans="1:2" x14ac:dyDescent="0.2">
      <c r="A476" t="s">
        <v>5831</v>
      </c>
      <c r="B476" t="s">
        <v>3484</v>
      </c>
    </row>
    <row r="477" spans="1:2" x14ac:dyDescent="0.2">
      <c r="A477" t="s">
        <v>5833</v>
      </c>
      <c r="B477" t="s">
        <v>3484</v>
      </c>
    </row>
    <row r="478" spans="1:2" x14ac:dyDescent="0.2">
      <c r="A478" t="s">
        <v>5835</v>
      </c>
      <c r="B478" t="s">
        <v>3484</v>
      </c>
    </row>
    <row r="479" spans="1:2" x14ac:dyDescent="0.2">
      <c r="A479" t="s">
        <v>5837</v>
      </c>
      <c r="B479" t="s">
        <v>3484</v>
      </c>
    </row>
    <row r="480" spans="1:2" x14ac:dyDescent="0.2">
      <c r="A480" t="s">
        <v>5839</v>
      </c>
      <c r="B480" t="s">
        <v>3484</v>
      </c>
    </row>
    <row r="481" spans="1:2" x14ac:dyDescent="0.2">
      <c r="A481" t="s">
        <v>5841</v>
      </c>
      <c r="B481" t="s">
        <v>3484</v>
      </c>
    </row>
    <row r="482" spans="1:2" x14ac:dyDescent="0.2">
      <c r="A482" t="s">
        <v>5843</v>
      </c>
      <c r="B482" t="s">
        <v>3484</v>
      </c>
    </row>
    <row r="483" spans="1:2" x14ac:dyDescent="0.2">
      <c r="A483" t="s">
        <v>5845</v>
      </c>
      <c r="B483" t="s">
        <v>3484</v>
      </c>
    </row>
    <row r="484" spans="1:2" x14ac:dyDescent="0.2">
      <c r="A484" t="s">
        <v>5847</v>
      </c>
      <c r="B484" t="s">
        <v>3484</v>
      </c>
    </row>
    <row r="485" spans="1:2" x14ac:dyDescent="0.2">
      <c r="A485" t="s">
        <v>5849</v>
      </c>
      <c r="B485" t="s">
        <v>3484</v>
      </c>
    </row>
    <row r="486" spans="1:2" x14ac:dyDescent="0.2">
      <c r="A486" t="s">
        <v>5851</v>
      </c>
      <c r="B486" t="s">
        <v>3484</v>
      </c>
    </row>
    <row r="487" spans="1:2" x14ac:dyDescent="0.2">
      <c r="A487" t="s">
        <v>5853</v>
      </c>
      <c r="B487" t="s">
        <v>3484</v>
      </c>
    </row>
    <row r="488" spans="1:2" x14ac:dyDescent="0.2">
      <c r="A488" t="s">
        <v>5855</v>
      </c>
      <c r="B488" t="s">
        <v>3484</v>
      </c>
    </row>
    <row r="489" spans="1:2" x14ac:dyDescent="0.2">
      <c r="A489" t="s">
        <v>5857</v>
      </c>
      <c r="B489" t="s">
        <v>3484</v>
      </c>
    </row>
    <row r="490" spans="1:2" x14ac:dyDescent="0.2">
      <c r="A490" t="s">
        <v>5859</v>
      </c>
      <c r="B490" t="s">
        <v>3484</v>
      </c>
    </row>
    <row r="491" spans="1:2" x14ac:dyDescent="0.2">
      <c r="A491" t="s">
        <v>5861</v>
      </c>
      <c r="B491" t="s">
        <v>3484</v>
      </c>
    </row>
    <row r="492" spans="1:2" x14ac:dyDescent="0.2">
      <c r="A492" t="s">
        <v>5863</v>
      </c>
      <c r="B492" t="s">
        <v>3484</v>
      </c>
    </row>
    <row r="493" spans="1:2" x14ac:dyDescent="0.2">
      <c r="A493" t="s">
        <v>5865</v>
      </c>
      <c r="B493" t="s">
        <v>3484</v>
      </c>
    </row>
    <row r="494" spans="1:2" x14ac:dyDescent="0.2">
      <c r="A494" t="s">
        <v>5867</v>
      </c>
      <c r="B494" t="s">
        <v>3484</v>
      </c>
    </row>
    <row r="495" spans="1:2" x14ac:dyDescent="0.2">
      <c r="A495" t="s">
        <v>5869</v>
      </c>
      <c r="B495" t="s">
        <v>3484</v>
      </c>
    </row>
    <row r="496" spans="1:2" x14ac:dyDescent="0.2">
      <c r="A496" t="s">
        <v>5871</v>
      </c>
      <c r="B496" t="s">
        <v>3484</v>
      </c>
    </row>
    <row r="497" spans="1:2" x14ac:dyDescent="0.2">
      <c r="A497" t="s">
        <v>5873</v>
      </c>
      <c r="B497" t="s">
        <v>3484</v>
      </c>
    </row>
    <row r="498" spans="1:2" x14ac:dyDescent="0.2">
      <c r="A498" t="s">
        <v>5875</v>
      </c>
      <c r="B498" t="s">
        <v>3484</v>
      </c>
    </row>
    <row r="499" spans="1:2" x14ac:dyDescent="0.2">
      <c r="A499" t="s">
        <v>5877</v>
      </c>
      <c r="B499" t="s">
        <v>3484</v>
      </c>
    </row>
    <row r="500" spans="1:2" x14ac:dyDescent="0.2">
      <c r="A500" t="s">
        <v>5879</v>
      </c>
      <c r="B500" t="s">
        <v>3484</v>
      </c>
    </row>
    <row r="501" spans="1:2" x14ac:dyDescent="0.2">
      <c r="A501" t="s">
        <v>5534</v>
      </c>
      <c r="B501">
        <v>20</v>
      </c>
    </row>
    <row r="502" spans="1:2" x14ac:dyDescent="0.2">
      <c r="A502" t="s">
        <v>5536</v>
      </c>
      <c r="B502">
        <v>0</v>
      </c>
    </row>
    <row r="503" spans="1:2" x14ac:dyDescent="0.2">
      <c r="A503" t="s">
        <v>5538</v>
      </c>
      <c r="B503">
        <v>0</v>
      </c>
    </row>
    <row r="504" spans="1:2" x14ac:dyDescent="0.2">
      <c r="A504" t="s">
        <v>5540</v>
      </c>
      <c r="B504" t="s">
        <v>3484</v>
      </c>
    </row>
    <row r="505" spans="1:2" x14ac:dyDescent="0.2">
      <c r="A505" t="s">
        <v>5542</v>
      </c>
      <c r="B505" t="s">
        <v>3484</v>
      </c>
    </row>
    <row r="506" spans="1:2" x14ac:dyDescent="0.2">
      <c r="A506" t="s">
        <v>5544</v>
      </c>
      <c r="B506" t="s">
        <v>3484</v>
      </c>
    </row>
    <row r="507" spans="1:2" x14ac:dyDescent="0.2">
      <c r="A507" t="s">
        <v>5546</v>
      </c>
      <c r="B507" t="s">
        <v>3484</v>
      </c>
    </row>
    <row r="508" spans="1:2" x14ac:dyDescent="0.2">
      <c r="A508" t="s">
        <v>5548</v>
      </c>
      <c r="B508" t="s">
        <v>3484</v>
      </c>
    </row>
    <row r="509" spans="1:2" x14ac:dyDescent="0.2">
      <c r="A509" t="s">
        <v>5550</v>
      </c>
      <c r="B509" t="s">
        <v>3484</v>
      </c>
    </row>
    <row r="510" spans="1:2" x14ac:dyDescent="0.2">
      <c r="A510" t="s">
        <v>5552</v>
      </c>
      <c r="B510" t="s">
        <v>3484</v>
      </c>
    </row>
    <row r="511" spans="1:2" x14ac:dyDescent="0.2">
      <c r="A511" t="s">
        <v>5554</v>
      </c>
      <c r="B511" t="s">
        <v>3484</v>
      </c>
    </row>
    <row r="512" spans="1:2" x14ac:dyDescent="0.2">
      <c r="A512" t="s">
        <v>5556</v>
      </c>
      <c r="B512" t="s">
        <v>3484</v>
      </c>
    </row>
    <row r="513" spans="1:2" x14ac:dyDescent="0.2">
      <c r="A513" t="s">
        <v>5558</v>
      </c>
      <c r="B513" t="s">
        <v>3484</v>
      </c>
    </row>
    <row r="514" spans="1:2" x14ac:dyDescent="0.2">
      <c r="A514" t="s">
        <v>5560</v>
      </c>
      <c r="B514" t="s">
        <v>3484</v>
      </c>
    </row>
    <row r="515" spans="1:2" x14ac:dyDescent="0.2">
      <c r="A515" t="s">
        <v>5562</v>
      </c>
      <c r="B515" t="s">
        <v>3484</v>
      </c>
    </row>
    <row r="516" spans="1:2" x14ac:dyDescent="0.2">
      <c r="A516" t="s">
        <v>5564</v>
      </c>
      <c r="B516" t="s">
        <v>3484</v>
      </c>
    </row>
    <row r="517" spans="1:2" x14ac:dyDescent="0.2">
      <c r="A517" t="s">
        <v>5566</v>
      </c>
      <c r="B517" t="s">
        <v>3484</v>
      </c>
    </row>
    <row r="518" spans="1:2" x14ac:dyDescent="0.2">
      <c r="A518" t="s">
        <v>5568</v>
      </c>
      <c r="B518" t="s">
        <v>3484</v>
      </c>
    </row>
    <row r="519" spans="1:2" x14ac:dyDescent="0.2">
      <c r="A519" t="s">
        <v>5570</v>
      </c>
      <c r="B519" t="s">
        <v>3484</v>
      </c>
    </row>
    <row r="520" spans="1:2" x14ac:dyDescent="0.2">
      <c r="A520" t="s">
        <v>5572</v>
      </c>
      <c r="B520" t="s">
        <v>3484</v>
      </c>
    </row>
    <row r="521" spans="1:2" x14ac:dyDescent="0.2">
      <c r="A521" t="s">
        <v>5574</v>
      </c>
      <c r="B521" t="s">
        <v>3484</v>
      </c>
    </row>
    <row r="522" spans="1:2" x14ac:dyDescent="0.2">
      <c r="A522" t="s">
        <v>5576</v>
      </c>
      <c r="B522" t="s">
        <v>3484</v>
      </c>
    </row>
    <row r="523" spans="1:2" x14ac:dyDescent="0.2">
      <c r="A523" t="s">
        <v>5578</v>
      </c>
      <c r="B523" t="s">
        <v>3484</v>
      </c>
    </row>
    <row r="524" spans="1:2" x14ac:dyDescent="0.2">
      <c r="A524" t="s">
        <v>5580</v>
      </c>
      <c r="B524" t="s">
        <v>3484</v>
      </c>
    </row>
    <row r="525" spans="1:2" x14ac:dyDescent="0.2">
      <c r="A525" t="s">
        <v>5582</v>
      </c>
      <c r="B525" t="s">
        <v>3484</v>
      </c>
    </row>
    <row r="526" spans="1:2" x14ac:dyDescent="0.2">
      <c r="A526" t="s">
        <v>5584</v>
      </c>
      <c r="B526" t="s">
        <v>3484</v>
      </c>
    </row>
    <row r="527" spans="1:2" x14ac:dyDescent="0.2">
      <c r="A527" t="s">
        <v>5586</v>
      </c>
      <c r="B527" t="s">
        <v>3484</v>
      </c>
    </row>
    <row r="528" spans="1:2" x14ac:dyDescent="0.2">
      <c r="A528" t="s">
        <v>5588</v>
      </c>
      <c r="B528" t="s">
        <v>3484</v>
      </c>
    </row>
    <row r="529" spans="1:2" x14ac:dyDescent="0.2">
      <c r="A529" t="s">
        <v>5590</v>
      </c>
      <c r="B529" t="s">
        <v>3484</v>
      </c>
    </row>
    <row r="530" spans="1:2" x14ac:dyDescent="0.2">
      <c r="A530" t="s">
        <v>5592</v>
      </c>
      <c r="B530" t="s">
        <v>3484</v>
      </c>
    </row>
    <row r="531" spans="1:2" x14ac:dyDescent="0.2">
      <c r="A531" t="s">
        <v>1974</v>
      </c>
      <c r="B531">
        <v>1</v>
      </c>
    </row>
    <row r="532" spans="1:2" x14ac:dyDescent="0.2">
      <c r="A532" t="s">
        <v>1975</v>
      </c>
      <c r="B532">
        <v>1</v>
      </c>
    </row>
    <row r="533" spans="1:2" x14ac:dyDescent="0.2">
      <c r="A533" t="s">
        <v>1976</v>
      </c>
      <c r="B533">
        <v>1</v>
      </c>
    </row>
    <row r="534" spans="1:2" x14ac:dyDescent="0.2">
      <c r="A534" t="s">
        <v>1977</v>
      </c>
      <c r="B534">
        <v>1</v>
      </c>
    </row>
    <row r="535" spans="1:2" x14ac:dyDescent="0.2">
      <c r="A535" t="s">
        <v>1978</v>
      </c>
      <c r="B535">
        <v>1</v>
      </c>
    </row>
    <row r="536" spans="1:2" x14ac:dyDescent="0.2">
      <c r="A536" t="s">
        <v>1979</v>
      </c>
      <c r="B536">
        <v>1</v>
      </c>
    </row>
    <row r="537" spans="1:2" x14ac:dyDescent="0.2">
      <c r="A537" t="s">
        <v>1980</v>
      </c>
      <c r="B537">
        <v>1</v>
      </c>
    </row>
    <row r="538" spans="1:2" x14ac:dyDescent="0.2">
      <c r="A538" t="s">
        <v>1981</v>
      </c>
      <c r="B538">
        <v>1</v>
      </c>
    </row>
    <row r="539" spans="1:2" x14ac:dyDescent="0.2">
      <c r="A539" t="s">
        <v>1982</v>
      </c>
      <c r="B539">
        <v>1</v>
      </c>
    </row>
    <row r="540" spans="1:2" x14ac:dyDescent="0.2">
      <c r="A540" t="s">
        <v>1983</v>
      </c>
      <c r="B540">
        <v>1</v>
      </c>
    </row>
    <row r="541" spans="1:2" x14ac:dyDescent="0.2">
      <c r="A541" t="s">
        <v>1984</v>
      </c>
      <c r="B541">
        <v>1</v>
      </c>
    </row>
    <row r="542" spans="1:2" x14ac:dyDescent="0.2">
      <c r="A542" t="s">
        <v>1985</v>
      </c>
      <c r="B542">
        <v>1</v>
      </c>
    </row>
    <row r="543" spans="1:2" x14ac:dyDescent="0.2">
      <c r="A543" t="s">
        <v>1986</v>
      </c>
      <c r="B543">
        <v>1</v>
      </c>
    </row>
    <row r="544" spans="1:2" x14ac:dyDescent="0.2">
      <c r="A544" t="s">
        <v>1987</v>
      </c>
      <c r="B544">
        <v>1</v>
      </c>
    </row>
    <row r="545" spans="1:2" x14ac:dyDescent="0.2">
      <c r="A545" t="s">
        <v>1988</v>
      </c>
      <c r="B545">
        <v>1</v>
      </c>
    </row>
    <row r="546" spans="1:2" x14ac:dyDescent="0.2">
      <c r="A546" t="s">
        <v>1989</v>
      </c>
      <c r="B546">
        <v>1</v>
      </c>
    </row>
    <row r="547" spans="1:2" x14ac:dyDescent="0.2">
      <c r="A547" t="s">
        <v>1990</v>
      </c>
      <c r="B547">
        <v>1</v>
      </c>
    </row>
    <row r="548" spans="1:2" x14ac:dyDescent="0.2">
      <c r="A548" t="s">
        <v>1991</v>
      </c>
      <c r="B548">
        <v>1</v>
      </c>
    </row>
    <row r="549" spans="1:2" x14ac:dyDescent="0.2">
      <c r="A549" t="s">
        <v>1992</v>
      </c>
      <c r="B549">
        <v>1</v>
      </c>
    </row>
    <row r="550" spans="1:2" x14ac:dyDescent="0.2">
      <c r="A550" t="s">
        <v>1993</v>
      </c>
      <c r="B550">
        <v>1</v>
      </c>
    </row>
    <row r="551" spans="1:2" x14ac:dyDescent="0.2">
      <c r="A551" t="s">
        <v>1994</v>
      </c>
      <c r="B551">
        <v>1</v>
      </c>
    </row>
    <row r="552" spans="1:2" x14ac:dyDescent="0.2">
      <c r="A552" t="s">
        <v>1995</v>
      </c>
      <c r="B552">
        <v>1</v>
      </c>
    </row>
    <row r="553" spans="1:2" x14ac:dyDescent="0.2">
      <c r="A553" t="s">
        <v>1996</v>
      </c>
      <c r="B553">
        <v>1</v>
      </c>
    </row>
    <row r="554" spans="1:2" x14ac:dyDescent="0.2">
      <c r="A554" t="s">
        <v>1997</v>
      </c>
      <c r="B554">
        <v>1</v>
      </c>
    </row>
    <row r="555" spans="1:2" x14ac:dyDescent="0.2">
      <c r="A555" t="s">
        <v>1998</v>
      </c>
      <c r="B555">
        <v>1</v>
      </c>
    </row>
    <row r="556" spans="1:2" x14ac:dyDescent="0.2">
      <c r="A556" t="s">
        <v>1999</v>
      </c>
      <c r="B556">
        <v>1</v>
      </c>
    </row>
    <row r="557" spans="1:2" x14ac:dyDescent="0.2">
      <c r="A557" t="s">
        <v>2000</v>
      </c>
      <c r="B557">
        <v>1</v>
      </c>
    </row>
    <row r="558" spans="1:2" x14ac:dyDescent="0.2">
      <c r="A558" t="s">
        <v>2001</v>
      </c>
      <c r="B558">
        <v>1</v>
      </c>
    </row>
    <row r="559" spans="1:2" x14ac:dyDescent="0.2">
      <c r="A559" t="s">
        <v>2002</v>
      </c>
      <c r="B559">
        <v>1</v>
      </c>
    </row>
    <row r="560" spans="1:2" x14ac:dyDescent="0.2">
      <c r="A560" t="s">
        <v>2003</v>
      </c>
      <c r="B560">
        <v>1</v>
      </c>
    </row>
    <row r="561" spans="1:2" x14ac:dyDescent="0.2">
      <c r="A561" t="s">
        <v>5594</v>
      </c>
      <c r="B561" t="s">
        <v>3484</v>
      </c>
    </row>
    <row r="562" spans="1:2" x14ac:dyDescent="0.2">
      <c r="A562" t="s">
        <v>5596</v>
      </c>
      <c r="B562" t="s">
        <v>3484</v>
      </c>
    </row>
    <row r="563" spans="1:2" x14ac:dyDescent="0.2">
      <c r="A563" t="s">
        <v>5598</v>
      </c>
      <c r="B563" t="s">
        <v>3484</v>
      </c>
    </row>
    <row r="564" spans="1:2" x14ac:dyDescent="0.2">
      <c r="A564" t="s">
        <v>5600</v>
      </c>
      <c r="B564" t="s">
        <v>3484</v>
      </c>
    </row>
    <row r="565" spans="1:2" x14ac:dyDescent="0.2">
      <c r="A565" t="s">
        <v>5602</v>
      </c>
      <c r="B565" t="s">
        <v>3484</v>
      </c>
    </row>
    <row r="566" spans="1:2" x14ac:dyDescent="0.2">
      <c r="A566" t="s">
        <v>5604</v>
      </c>
      <c r="B566" t="s">
        <v>3484</v>
      </c>
    </row>
    <row r="567" spans="1:2" x14ac:dyDescent="0.2">
      <c r="A567" t="s">
        <v>5606</v>
      </c>
      <c r="B567" t="s">
        <v>3484</v>
      </c>
    </row>
    <row r="568" spans="1:2" x14ac:dyDescent="0.2">
      <c r="A568" t="s">
        <v>5608</v>
      </c>
      <c r="B568" t="s">
        <v>3484</v>
      </c>
    </row>
    <row r="569" spans="1:2" x14ac:dyDescent="0.2">
      <c r="A569" t="s">
        <v>5610</v>
      </c>
      <c r="B569" t="s">
        <v>3484</v>
      </c>
    </row>
    <row r="570" spans="1:2" x14ac:dyDescent="0.2">
      <c r="A570" t="s">
        <v>5612</v>
      </c>
      <c r="B570" t="s">
        <v>3484</v>
      </c>
    </row>
    <row r="571" spans="1:2" x14ac:dyDescent="0.2">
      <c r="A571" t="s">
        <v>5614</v>
      </c>
      <c r="B571" t="s">
        <v>3484</v>
      </c>
    </row>
    <row r="572" spans="1:2" x14ac:dyDescent="0.2">
      <c r="A572" t="s">
        <v>5616</v>
      </c>
      <c r="B572" t="s">
        <v>3484</v>
      </c>
    </row>
    <row r="573" spans="1:2" x14ac:dyDescent="0.2">
      <c r="A573" t="s">
        <v>5618</v>
      </c>
      <c r="B573" t="s">
        <v>3484</v>
      </c>
    </row>
    <row r="574" spans="1:2" x14ac:dyDescent="0.2">
      <c r="A574" t="s">
        <v>5620</v>
      </c>
      <c r="B574" t="s">
        <v>3484</v>
      </c>
    </row>
    <row r="575" spans="1:2" x14ac:dyDescent="0.2">
      <c r="A575" t="s">
        <v>5622</v>
      </c>
      <c r="B575" t="s">
        <v>3484</v>
      </c>
    </row>
    <row r="576" spans="1:2" x14ac:dyDescent="0.2">
      <c r="A576" t="s">
        <v>5624</v>
      </c>
      <c r="B576" t="s">
        <v>3484</v>
      </c>
    </row>
    <row r="577" spans="1:2" x14ac:dyDescent="0.2">
      <c r="A577" t="s">
        <v>5626</v>
      </c>
      <c r="B577" t="s">
        <v>3484</v>
      </c>
    </row>
    <row r="578" spans="1:2" x14ac:dyDescent="0.2">
      <c r="A578" t="s">
        <v>5628</v>
      </c>
      <c r="B578" t="s">
        <v>3484</v>
      </c>
    </row>
    <row r="579" spans="1:2" x14ac:dyDescent="0.2">
      <c r="A579" t="s">
        <v>5630</v>
      </c>
      <c r="B579" t="s">
        <v>3484</v>
      </c>
    </row>
    <row r="580" spans="1:2" x14ac:dyDescent="0.2">
      <c r="A580" t="s">
        <v>5632</v>
      </c>
      <c r="B580" t="s">
        <v>3484</v>
      </c>
    </row>
    <row r="581" spans="1:2" x14ac:dyDescent="0.2">
      <c r="A581" t="s">
        <v>5634</v>
      </c>
      <c r="B581" t="s">
        <v>3484</v>
      </c>
    </row>
    <row r="582" spans="1:2" x14ac:dyDescent="0.2">
      <c r="A582" t="s">
        <v>5636</v>
      </c>
      <c r="B582" t="s">
        <v>3484</v>
      </c>
    </row>
    <row r="583" spans="1:2" x14ac:dyDescent="0.2">
      <c r="A583" t="s">
        <v>5638</v>
      </c>
      <c r="B583" t="s">
        <v>3484</v>
      </c>
    </row>
    <row r="584" spans="1:2" x14ac:dyDescent="0.2">
      <c r="A584" t="s">
        <v>5640</v>
      </c>
      <c r="B584" t="s">
        <v>3484</v>
      </c>
    </row>
    <row r="585" spans="1:2" x14ac:dyDescent="0.2">
      <c r="A585" t="s">
        <v>5642</v>
      </c>
      <c r="B585" t="s">
        <v>3484</v>
      </c>
    </row>
    <row r="586" spans="1:2" x14ac:dyDescent="0.2">
      <c r="A586" t="s">
        <v>5644</v>
      </c>
      <c r="B586" t="s">
        <v>3484</v>
      </c>
    </row>
    <row r="587" spans="1:2" x14ac:dyDescent="0.2">
      <c r="A587" t="s">
        <v>5646</v>
      </c>
      <c r="B587" t="s">
        <v>3484</v>
      </c>
    </row>
    <row r="588" spans="1:2" x14ac:dyDescent="0.2">
      <c r="A588" t="s">
        <v>5648</v>
      </c>
      <c r="B588" t="s">
        <v>3484</v>
      </c>
    </row>
    <row r="589" spans="1:2" x14ac:dyDescent="0.2">
      <c r="A589" t="s">
        <v>5650</v>
      </c>
      <c r="B589" t="s">
        <v>3484</v>
      </c>
    </row>
    <row r="590" spans="1:2" x14ac:dyDescent="0.2">
      <c r="A590" t="s">
        <v>5652</v>
      </c>
      <c r="B590" t="s">
        <v>3484</v>
      </c>
    </row>
    <row r="591" spans="1:2" x14ac:dyDescent="0.2">
      <c r="A591" t="s">
        <v>2004</v>
      </c>
      <c r="B591">
        <v>0</v>
      </c>
    </row>
    <row r="592" spans="1:2" x14ac:dyDescent="0.2">
      <c r="A592" t="s">
        <v>2005</v>
      </c>
      <c r="B592">
        <v>0</v>
      </c>
    </row>
    <row r="593" spans="1:2" x14ac:dyDescent="0.2">
      <c r="A593" t="s">
        <v>2006</v>
      </c>
      <c r="B593">
        <v>0</v>
      </c>
    </row>
    <row r="594" spans="1:2" x14ac:dyDescent="0.2">
      <c r="A594" t="s">
        <v>2007</v>
      </c>
      <c r="B594">
        <v>0</v>
      </c>
    </row>
    <row r="595" spans="1:2" x14ac:dyDescent="0.2">
      <c r="A595" t="s">
        <v>2008</v>
      </c>
      <c r="B595">
        <v>0</v>
      </c>
    </row>
    <row r="596" spans="1:2" x14ac:dyDescent="0.2">
      <c r="A596" t="s">
        <v>2009</v>
      </c>
      <c r="B596">
        <v>0</v>
      </c>
    </row>
    <row r="597" spans="1:2" x14ac:dyDescent="0.2">
      <c r="A597" t="s">
        <v>2010</v>
      </c>
      <c r="B597">
        <v>0</v>
      </c>
    </row>
    <row r="598" spans="1:2" x14ac:dyDescent="0.2">
      <c r="A598" t="s">
        <v>2011</v>
      </c>
      <c r="B598">
        <v>0</v>
      </c>
    </row>
    <row r="599" spans="1:2" x14ac:dyDescent="0.2">
      <c r="A599" t="s">
        <v>2012</v>
      </c>
      <c r="B599">
        <v>0</v>
      </c>
    </row>
    <row r="600" spans="1:2" x14ac:dyDescent="0.2">
      <c r="A600" t="s">
        <v>2013</v>
      </c>
      <c r="B600">
        <v>0</v>
      </c>
    </row>
    <row r="601" spans="1:2" x14ac:dyDescent="0.2">
      <c r="A601" t="s">
        <v>2014</v>
      </c>
      <c r="B601">
        <v>0</v>
      </c>
    </row>
    <row r="602" spans="1:2" x14ac:dyDescent="0.2">
      <c r="A602" t="s">
        <v>2015</v>
      </c>
      <c r="B602">
        <v>0</v>
      </c>
    </row>
    <row r="603" spans="1:2" x14ac:dyDescent="0.2">
      <c r="A603" t="s">
        <v>2016</v>
      </c>
      <c r="B603">
        <v>0</v>
      </c>
    </row>
    <row r="604" spans="1:2" x14ac:dyDescent="0.2">
      <c r="A604" t="s">
        <v>2017</v>
      </c>
      <c r="B604">
        <v>0</v>
      </c>
    </row>
    <row r="605" spans="1:2" x14ac:dyDescent="0.2">
      <c r="A605" t="s">
        <v>2018</v>
      </c>
      <c r="B605">
        <v>0</v>
      </c>
    </row>
    <row r="606" spans="1:2" x14ac:dyDescent="0.2">
      <c r="A606" t="s">
        <v>2019</v>
      </c>
      <c r="B606">
        <v>0</v>
      </c>
    </row>
    <row r="607" spans="1:2" x14ac:dyDescent="0.2">
      <c r="A607" t="s">
        <v>2020</v>
      </c>
      <c r="B607">
        <v>0</v>
      </c>
    </row>
    <row r="608" spans="1:2" x14ac:dyDescent="0.2">
      <c r="A608" t="s">
        <v>2021</v>
      </c>
      <c r="B608">
        <v>0</v>
      </c>
    </row>
    <row r="609" spans="1:2" x14ac:dyDescent="0.2">
      <c r="A609" t="s">
        <v>2022</v>
      </c>
      <c r="B609">
        <v>0</v>
      </c>
    </row>
    <row r="610" spans="1:2" x14ac:dyDescent="0.2">
      <c r="A610" t="s">
        <v>2023</v>
      </c>
      <c r="B610">
        <v>0</v>
      </c>
    </row>
    <row r="611" spans="1:2" x14ac:dyDescent="0.2">
      <c r="A611" t="s">
        <v>2024</v>
      </c>
      <c r="B611">
        <v>0</v>
      </c>
    </row>
    <row r="612" spans="1:2" x14ac:dyDescent="0.2">
      <c r="A612" t="s">
        <v>2025</v>
      </c>
      <c r="B612">
        <v>0</v>
      </c>
    </row>
    <row r="613" spans="1:2" x14ac:dyDescent="0.2">
      <c r="A613" t="s">
        <v>2026</v>
      </c>
      <c r="B613">
        <v>0</v>
      </c>
    </row>
    <row r="614" spans="1:2" x14ac:dyDescent="0.2">
      <c r="A614" t="s">
        <v>2027</v>
      </c>
      <c r="B614">
        <v>0</v>
      </c>
    </row>
    <row r="615" spans="1:2" x14ac:dyDescent="0.2">
      <c r="A615" t="s">
        <v>2028</v>
      </c>
      <c r="B615">
        <v>0</v>
      </c>
    </row>
    <row r="616" spans="1:2" x14ac:dyDescent="0.2">
      <c r="A616" t="s">
        <v>2029</v>
      </c>
      <c r="B616">
        <v>0</v>
      </c>
    </row>
    <row r="617" spans="1:2" x14ac:dyDescent="0.2">
      <c r="A617" t="s">
        <v>2030</v>
      </c>
      <c r="B617">
        <v>0</v>
      </c>
    </row>
    <row r="618" spans="1:2" x14ac:dyDescent="0.2">
      <c r="A618" t="s">
        <v>2031</v>
      </c>
      <c r="B618">
        <v>0</v>
      </c>
    </row>
    <row r="619" spans="1:2" x14ac:dyDescent="0.2">
      <c r="A619" t="s">
        <v>2032</v>
      </c>
      <c r="B619">
        <v>0</v>
      </c>
    </row>
    <row r="620" spans="1:2" x14ac:dyDescent="0.2">
      <c r="A620" t="s">
        <v>2033</v>
      </c>
      <c r="B620">
        <v>0</v>
      </c>
    </row>
    <row r="621" spans="1:2" x14ac:dyDescent="0.2">
      <c r="A621" t="s">
        <v>2034</v>
      </c>
      <c r="B621" t="s">
        <v>3484</v>
      </c>
    </row>
    <row r="622" spans="1:2" x14ac:dyDescent="0.2">
      <c r="A622" t="s">
        <v>2035</v>
      </c>
      <c r="B622" t="s">
        <v>3484</v>
      </c>
    </row>
    <row r="623" spans="1:2" x14ac:dyDescent="0.2">
      <c r="A623" t="s">
        <v>2036</v>
      </c>
      <c r="B623" t="s">
        <v>3484</v>
      </c>
    </row>
    <row r="624" spans="1:2" x14ac:dyDescent="0.2">
      <c r="A624" t="s">
        <v>2037</v>
      </c>
      <c r="B624" t="s">
        <v>3484</v>
      </c>
    </row>
    <row r="625" spans="1:2" x14ac:dyDescent="0.2">
      <c r="A625" t="s">
        <v>2038</v>
      </c>
      <c r="B625" t="s">
        <v>3484</v>
      </c>
    </row>
    <row r="626" spans="1:2" x14ac:dyDescent="0.2">
      <c r="A626" t="s">
        <v>2039</v>
      </c>
      <c r="B626" t="s">
        <v>3484</v>
      </c>
    </row>
    <row r="627" spans="1:2" x14ac:dyDescent="0.2">
      <c r="A627" t="s">
        <v>2040</v>
      </c>
      <c r="B627" t="s">
        <v>3484</v>
      </c>
    </row>
    <row r="628" spans="1:2" x14ac:dyDescent="0.2">
      <c r="A628" t="s">
        <v>2041</v>
      </c>
      <c r="B628" t="s">
        <v>3484</v>
      </c>
    </row>
    <row r="629" spans="1:2" x14ac:dyDescent="0.2">
      <c r="A629" t="s">
        <v>2042</v>
      </c>
      <c r="B629" t="s">
        <v>3484</v>
      </c>
    </row>
    <row r="630" spans="1:2" x14ac:dyDescent="0.2">
      <c r="A630" t="s">
        <v>2043</v>
      </c>
      <c r="B630" t="s">
        <v>3484</v>
      </c>
    </row>
    <row r="631" spans="1:2" x14ac:dyDescent="0.2">
      <c r="A631" t="s">
        <v>2044</v>
      </c>
      <c r="B631" t="s">
        <v>3484</v>
      </c>
    </row>
    <row r="632" spans="1:2" x14ac:dyDescent="0.2">
      <c r="A632" t="s">
        <v>2045</v>
      </c>
      <c r="B632" t="s">
        <v>3484</v>
      </c>
    </row>
    <row r="633" spans="1:2" x14ac:dyDescent="0.2">
      <c r="A633" t="s">
        <v>2046</v>
      </c>
      <c r="B633" t="s">
        <v>3484</v>
      </c>
    </row>
    <row r="634" spans="1:2" x14ac:dyDescent="0.2">
      <c r="A634" t="s">
        <v>2047</v>
      </c>
      <c r="B634" t="s">
        <v>3484</v>
      </c>
    </row>
    <row r="635" spans="1:2" x14ac:dyDescent="0.2">
      <c r="A635" t="s">
        <v>2048</v>
      </c>
      <c r="B635" t="s">
        <v>3484</v>
      </c>
    </row>
    <row r="636" spans="1:2" x14ac:dyDescent="0.2">
      <c r="A636" t="s">
        <v>2049</v>
      </c>
      <c r="B636" t="s">
        <v>3484</v>
      </c>
    </row>
    <row r="637" spans="1:2" x14ac:dyDescent="0.2">
      <c r="A637" t="s">
        <v>2050</v>
      </c>
      <c r="B637" t="s">
        <v>3484</v>
      </c>
    </row>
    <row r="638" spans="1:2" x14ac:dyDescent="0.2">
      <c r="A638" t="s">
        <v>2051</v>
      </c>
      <c r="B638" t="s">
        <v>3484</v>
      </c>
    </row>
    <row r="639" spans="1:2" x14ac:dyDescent="0.2">
      <c r="A639" t="s">
        <v>2052</v>
      </c>
      <c r="B639" t="s">
        <v>3484</v>
      </c>
    </row>
    <row r="640" spans="1:2" x14ac:dyDescent="0.2">
      <c r="A640" t="s">
        <v>2053</v>
      </c>
      <c r="B640" t="s">
        <v>3484</v>
      </c>
    </row>
    <row r="641" spans="1:2" x14ac:dyDescent="0.2">
      <c r="A641" t="s">
        <v>2054</v>
      </c>
      <c r="B641" t="s">
        <v>3484</v>
      </c>
    </row>
    <row r="642" spans="1:2" x14ac:dyDescent="0.2">
      <c r="A642" t="s">
        <v>2055</v>
      </c>
      <c r="B642" t="s">
        <v>3484</v>
      </c>
    </row>
    <row r="643" spans="1:2" x14ac:dyDescent="0.2">
      <c r="A643" t="s">
        <v>2056</v>
      </c>
      <c r="B643" t="s">
        <v>3484</v>
      </c>
    </row>
    <row r="644" spans="1:2" x14ac:dyDescent="0.2">
      <c r="A644" t="s">
        <v>2057</v>
      </c>
      <c r="B644" t="s">
        <v>3484</v>
      </c>
    </row>
    <row r="645" spans="1:2" x14ac:dyDescent="0.2">
      <c r="A645" t="s">
        <v>2058</v>
      </c>
      <c r="B645" t="s">
        <v>3484</v>
      </c>
    </row>
    <row r="646" spans="1:2" x14ac:dyDescent="0.2">
      <c r="A646" t="s">
        <v>2059</v>
      </c>
      <c r="B646" t="s">
        <v>3484</v>
      </c>
    </row>
    <row r="647" spans="1:2" x14ac:dyDescent="0.2">
      <c r="A647" t="s">
        <v>2060</v>
      </c>
      <c r="B647" t="s">
        <v>3484</v>
      </c>
    </row>
    <row r="648" spans="1:2" x14ac:dyDescent="0.2">
      <c r="A648" t="s">
        <v>2061</v>
      </c>
      <c r="B648" t="s">
        <v>3484</v>
      </c>
    </row>
    <row r="649" spans="1:2" x14ac:dyDescent="0.2">
      <c r="A649" t="s">
        <v>2062</v>
      </c>
      <c r="B649" t="s">
        <v>3484</v>
      </c>
    </row>
    <row r="650" spans="1:2" x14ac:dyDescent="0.2">
      <c r="A650" t="s">
        <v>2063</v>
      </c>
      <c r="B650" t="s">
        <v>3484</v>
      </c>
    </row>
    <row r="651" spans="1:2" x14ac:dyDescent="0.2">
      <c r="A651" t="s">
        <v>3341</v>
      </c>
      <c r="B651" t="b">
        <v>0</v>
      </c>
    </row>
    <row r="652" spans="1:2" x14ac:dyDescent="0.2">
      <c r="A652" t="s">
        <v>3342</v>
      </c>
      <c r="B652" t="b">
        <v>0</v>
      </c>
    </row>
    <row r="653" spans="1:2" x14ac:dyDescent="0.2">
      <c r="A653" t="s">
        <v>3343</v>
      </c>
      <c r="B653" t="b">
        <v>0</v>
      </c>
    </row>
    <row r="654" spans="1:2" x14ac:dyDescent="0.2">
      <c r="A654" t="s">
        <v>3344</v>
      </c>
      <c r="B654" t="b">
        <v>0</v>
      </c>
    </row>
    <row r="655" spans="1:2" x14ac:dyDescent="0.2">
      <c r="A655" t="s">
        <v>3345</v>
      </c>
      <c r="B655" t="b">
        <v>0</v>
      </c>
    </row>
    <row r="656" spans="1:2" x14ac:dyDescent="0.2">
      <c r="A656" t="s">
        <v>3346</v>
      </c>
      <c r="B656" t="b">
        <v>0</v>
      </c>
    </row>
    <row r="657" spans="1:2" x14ac:dyDescent="0.2">
      <c r="A657" t="s">
        <v>3347</v>
      </c>
      <c r="B657" t="b">
        <v>0</v>
      </c>
    </row>
    <row r="658" spans="1:2" x14ac:dyDescent="0.2">
      <c r="A658" t="s">
        <v>3348</v>
      </c>
      <c r="B658" t="b">
        <v>0</v>
      </c>
    </row>
    <row r="659" spans="1:2" x14ac:dyDescent="0.2">
      <c r="A659" t="s">
        <v>3349</v>
      </c>
      <c r="B659" t="b">
        <v>0</v>
      </c>
    </row>
    <row r="660" spans="1:2" x14ac:dyDescent="0.2">
      <c r="A660" t="s">
        <v>3350</v>
      </c>
      <c r="B660" t="b">
        <v>0</v>
      </c>
    </row>
    <row r="661" spans="1:2" x14ac:dyDescent="0.2">
      <c r="A661" t="s">
        <v>3351</v>
      </c>
      <c r="B661" t="b">
        <v>0</v>
      </c>
    </row>
    <row r="662" spans="1:2" x14ac:dyDescent="0.2">
      <c r="A662" t="s">
        <v>3352</v>
      </c>
      <c r="B662" t="b">
        <v>0</v>
      </c>
    </row>
    <row r="663" spans="1:2" x14ac:dyDescent="0.2">
      <c r="A663" t="s">
        <v>3353</v>
      </c>
      <c r="B663" t="b">
        <v>0</v>
      </c>
    </row>
    <row r="664" spans="1:2" x14ac:dyDescent="0.2">
      <c r="A664" t="s">
        <v>3354</v>
      </c>
      <c r="B664" t="b">
        <v>0</v>
      </c>
    </row>
    <row r="665" spans="1:2" x14ac:dyDescent="0.2">
      <c r="A665" t="s">
        <v>3355</v>
      </c>
      <c r="B665" t="b">
        <v>0</v>
      </c>
    </row>
    <row r="666" spans="1:2" x14ac:dyDescent="0.2">
      <c r="A666" t="s">
        <v>3356</v>
      </c>
      <c r="B666" t="b">
        <v>0</v>
      </c>
    </row>
    <row r="667" spans="1:2" x14ac:dyDescent="0.2">
      <c r="A667" t="s">
        <v>3357</v>
      </c>
      <c r="B667" t="b">
        <v>0</v>
      </c>
    </row>
    <row r="668" spans="1:2" x14ac:dyDescent="0.2">
      <c r="A668" t="s">
        <v>3358</v>
      </c>
      <c r="B668" t="b">
        <v>0</v>
      </c>
    </row>
    <row r="669" spans="1:2" x14ac:dyDescent="0.2">
      <c r="A669" t="s">
        <v>3359</v>
      </c>
      <c r="B669" t="b">
        <v>0</v>
      </c>
    </row>
    <row r="670" spans="1:2" x14ac:dyDescent="0.2">
      <c r="A670" t="s">
        <v>3360</v>
      </c>
      <c r="B670" t="b">
        <v>0</v>
      </c>
    </row>
    <row r="671" spans="1:2" x14ac:dyDescent="0.2">
      <c r="A671" t="s">
        <v>3361</v>
      </c>
      <c r="B671" t="b">
        <v>0</v>
      </c>
    </row>
    <row r="672" spans="1:2" x14ac:dyDescent="0.2">
      <c r="A672" t="s">
        <v>3362</v>
      </c>
      <c r="B672" t="b">
        <v>0</v>
      </c>
    </row>
    <row r="673" spans="1:2" x14ac:dyDescent="0.2">
      <c r="A673" t="s">
        <v>3363</v>
      </c>
      <c r="B673" t="b">
        <v>0</v>
      </c>
    </row>
    <row r="674" spans="1:2" x14ac:dyDescent="0.2">
      <c r="A674" t="s">
        <v>3364</v>
      </c>
      <c r="B674" t="b">
        <v>0</v>
      </c>
    </row>
    <row r="675" spans="1:2" x14ac:dyDescent="0.2">
      <c r="A675" t="s">
        <v>3365</v>
      </c>
      <c r="B675" t="b">
        <v>0</v>
      </c>
    </row>
    <row r="676" spans="1:2" x14ac:dyDescent="0.2">
      <c r="A676" t="s">
        <v>3366</v>
      </c>
      <c r="B676" t="b">
        <v>0</v>
      </c>
    </row>
    <row r="677" spans="1:2" x14ac:dyDescent="0.2">
      <c r="A677" t="s">
        <v>3367</v>
      </c>
      <c r="B677" t="b">
        <v>0</v>
      </c>
    </row>
    <row r="678" spans="1:2" x14ac:dyDescent="0.2">
      <c r="A678" t="s">
        <v>3368</v>
      </c>
      <c r="B678" t="b">
        <v>0</v>
      </c>
    </row>
    <row r="679" spans="1:2" x14ac:dyDescent="0.2">
      <c r="A679" t="s">
        <v>3369</v>
      </c>
      <c r="B679" t="b">
        <v>0</v>
      </c>
    </row>
    <row r="680" spans="1:2" x14ac:dyDescent="0.2">
      <c r="A680" t="s">
        <v>3370</v>
      </c>
      <c r="B680" t="b">
        <v>0</v>
      </c>
    </row>
    <row r="681" spans="1:2" x14ac:dyDescent="0.2">
      <c r="A681" t="s">
        <v>3371</v>
      </c>
      <c r="B681" t="s">
        <v>3484</v>
      </c>
    </row>
    <row r="682" spans="1:2" x14ac:dyDescent="0.2">
      <c r="A682" t="s">
        <v>3372</v>
      </c>
      <c r="B682" t="s">
        <v>3484</v>
      </c>
    </row>
    <row r="683" spans="1:2" x14ac:dyDescent="0.2">
      <c r="A683" t="s">
        <v>3373</v>
      </c>
      <c r="B683" t="s">
        <v>3484</v>
      </c>
    </row>
    <row r="684" spans="1:2" x14ac:dyDescent="0.2">
      <c r="A684" t="s">
        <v>3374</v>
      </c>
      <c r="B684" t="s">
        <v>3484</v>
      </c>
    </row>
    <row r="685" spans="1:2" x14ac:dyDescent="0.2">
      <c r="A685" t="s">
        <v>3375</v>
      </c>
      <c r="B685" t="s">
        <v>3484</v>
      </c>
    </row>
    <row r="686" spans="1:2" x14ac:dyDescent="0.2">
      <c r="A686" t="s">
        <v>3376</v>
      </c>
      <c r="B686" t="s">
        <v>3484</v>
      </c>
    </row>
    <row r="687" spans="1:2" x14ac:dyDescent="0.2">
      <c r="A687" t="s">
        <v>3377</v>
      </c>
      <c r="B687" t="s">
        <v>3484</v>
      </c>
    </row>
    <row r="688" spans="1:2" x14ac:dyDescent="0.2">
      <c r="A688" t="s">
        <v>3378</v>
      </c>
      <c r="B688" t="s">
        <v>3484</v>
      </c>
    </row>
    <row r="689" spans="1:2" x14ac:dyDescent="0.2">
      <c r="A689" t="s">
        <v>3379</v>
      </c>
      <c r="B689" t="s">
        <v>3484</v>
      </c>
    </row>
    <row r="690" spans="1:2" x14ac:dyDescent="0.2">
      <c r="A690" t="s">
        <v>3380</v>
      </c>
      <c r="B690" t="s">
        <v>3484</v>
      </c>
    </row>
    <row r="691" spans="1:2" x14ac:dyDescent="0.2">
      <c r="A691" t="s">
        <v>3381</v>
      </c>
      <c r="B691" t="s">
        <v>3484</v>
      </c>
    </row>
    <row r="692" spans="1:2" x14ac:dyDescent="0.2">
      <c r="A692" t="s">
        <v>3382</v>
      </c>
      <c r="B692" t="s">
        <v>3484</v>
      </c>
    </row>
    <row r="693" spans="1:2" x14ac:dyDescent="0.2">
      <c r="A693" t="s">
        <v>3383</v>
      </c>
      <c r="B693" t="s">
        <v>3484</v>
      </c>
    </row>
    <row r="694" spans="1:2" x14ac:dyDescent="0.2">
      <c r="A694" t="s">
        <v>3384</v>
      </c>
      <c r="B694" t="s">
        <v>3484</v>
      </c>
    </row>
    <row r="695" spans="1:2" x14ac:dyDescent="0.2">
      <c r="A695" t="s">
        <v>3385</v>
      </c>
      <c r="B695" t="s">
        <v>3484</v>
      </c>
    </row>
    <row r="696" spans="1:2" x14ac:dyDescent="0.2">
      <c r="A696" t="s">
        <v>3386</v>
      </c>
      <c r="B696" t="s">
        <v>3484</v>
      </c>
    </row>
    <row r="697" spans="1:2" x14ac:dyDescent="0.2">
      <c r="A697" t="s">
        <v>3387</v>
      </c>
      <c r="B697" t="s">
        <v>3484</v>
      </c>
    </row>
    <row r="698" spans="1:2" x14ac:dyDescent="0.2">
      <c r="A698" t="s">
        <v>3388</v>
      </c>
      <c r="B698" t="s">
        <v>3484</v>
      </c>
    </row>
    <row r="699" spans="1:2" x14ac:dyDescent="0.2">
      <c r="A699" t="s">
        <v>3389</v>
      </c>
      <c r="B699" t="s">
        <v>3484</v>
      </c>
    </row>
    <row r="700" spans="1:2" x14ac:dyDescent="0.2">
      <c r="A700" t="s">
        <v>3390</v>
      </c>
      <c r="B700" t="s">
        <v>3484</v>
      </c>
    </row>
    <row r="701" spans="1:2" x14ac:dyDescent="0.2">
      <c r="A701" t="s">
        <v>3391</v>
      </c>
      <c r="B701" t="s">
        <v>3484</v>
      </c>
    </row>
    <row r="702" spans="1:2" x14ac:dyDescent="0.2">
      <c r="A702" t="s">
        <v>3392</v>
      </c>
      <c r="B702" t="s">
        <v>3484</v>
      </c>
    </row>
    <row r="703" spans="1:2" x14ac:dyDescent="0.2">
      <c r="A703" t="s">
        <v>3393</v>
      </c>
      <c r="B703" t="s">
        <v>3484</v>
      </c>
    </row>
    <row r="704" spans="1:2" x14ac:dyDescent="0.2">
      <c r="A704" t="s">
        <v>3394</v>
      </c>
      <c r="B704" t="s">
        <v>3484</v>
      </c>
    </row>
    <row r="705" spans="1:2" x14ac:dyDescent="0.2">
      <c r="A705" t="s">
        <v>3395</v>
      </c>
      <c r="B705" t="s">
        <v>3484</v>
      </c>
    </row>
    <row r="706" spans="1:2" x14ac:dyDescent="0.2">
      <c r="A706" t="s">
        <v>3396</v>
      </c>
      <c r="B706" t="s">
        <v>3484</v>
      </c>
    </row>
    <row r="707" spans="1:2" x14ac:dyDescent="0.2">
      <c r="A707" t="s">
        <v>3397</v>
      </c>
      <c r="B707" t="s">
        <v>3484</v>
      </c>
    </row>
    <row r="708" spans="1:2" x14ac:dyDescent="0.2">
      <c r="A708" t="s">
        <v>3398</v>
      </c>
      <c r="B708" t="s">
        <v>3484</v>
      </c>
    </row>
    <row r="709" spans="1:2" x14ac:dyDescent="0.2">
      <c r="A709" t="s">
        <v>3399</v>
      </c>
      <c r="B709" t="s">
        <v>3484</v>
      </c>
    </row>
    <row r="710" spans="1:2" x14ac:dyDescent="0.2">
      <c r="A710" t="s">
        <v>3400</v>
      </c>
      <c r="B710" t="s">
        <v>3484</v>
      </c>
    </row>
    <row r="711" spans="1:2" x14ac:dyDescent="0.2">
      <c r="A711" t="s">
        <v>2064</v>
      </c>
      <c r="B711">
        <v>10</v>
      </c>
    </row>
    <row r="712" spans="1:2" x14ac:dyDescent="0.2">
      <c r="A712" t="s">
        <v>2065</v>
      </c>
      <c r="B712">
        <v>0</v>
      </c>
    </row>
    <row r="713" spans="1:2" x14ac:dyDescent="0.2">
      <c r="A713" t="s">
        <v>2066</v>
      </c>
      <c r="B713">
        <v>0</v>
      </c>
    </row>
    <row r="714" spans="1:2" x14ac:dyDescent="0.2">
      <c r="A714" t="s">
        <v>2067</v>
      </c>
      <c r="B714">
        <v>0</v>
      </c>
    </row>
    <row r="715" spans="1:2" x14ac:dyDescent="0.2">
      <c r="A715" t="s">
        <v>2068</v>
      </c>
      <c r="B715">
        <v>0</v>
      </c>
    </row>
    <row r="716" spans="1:2" x14ac:dyDescent="0.2">
      <c r="A716" t="s">
        <v>2069</v>
      </c>
      <c r="B716">
        <v>0</v>
      </c>
    </row>
    <row r="717" spans="1:2" x14ac:dyDescent="0.2">
      <c r="A717" t="s">
        <v>2070</v>
      </c>
      <c r="B717">
        <v>0</v>
      </c>
    </row>
    <row r="718" spans="1:2" x14ac:dyDescent="0.2">
      <c r="A718" t="s">
        <v>2071</v>
      </c>
      <c r="B718">
        <v>0</v>
      </c>
    </row>
    <row r="719" spans="1:2" x14ac:dyDescent="0.2">
      <c r="A719" t="s">
        <v>2072</v>
      </c>
      <c r="B719">
        <v>0</v>
      </c>
    </row>
    <row r="720" spans="1:2" x14ac:dyDescent="0.2">
      <c r="A720" t="s">
        <v>2073</v>
      </c>
      <c r="B720">
        <v>0</v>
      </c>
    </row>
    <row r="721" spans="1:2" x14ac:dyDescent="0.2">
      <c r="A721" t="s">
        <v>2074</v>
      </c>
      <c r="B721">
        <v>0</v>
      </c>
    </row>
    <row r="722" spans="1:2" x14ac:dyDescent="0.2">
      <c r="A722" t="s">
        <v>2075</v>
      </c>
      <c r="B722">
        <v>0</v>
      </c>
    </row>
    <row r="723" spans="1:2" x14ac:dyDescent="0.2">
      <c r="A723" t="s">
        <v>2076</v>
      </c>
      <c r="B723">
        <v>0</v>
      </c>
    </row>
    <row r="724" spans="1:2" x14ac:dyDescent="0.2">
      <c r="A724" t="s">
        <v>2077</v>
      </c>
      <c r="B724">
        <v>0</v>
      </c>
    </row>
    <row r="725" spans="1:2" x14ac:dyDescent="0.2">
      <c r="A725" t="s">
        <v>2078</v>
      </c>
      <c r="B725">
        <v>0</v>
      </c>
    </row>
    <row r="726" spans="1:2" x14ac:dyDescent="0.2">
      <c r="A726" t="s">
        <v>2079</v>
      </c>
      <c r="B726">
        <v>0</v>
      </c>
    </row>
    <row r="727" spans="1:2" x14ac:dyDescent="0.2">
      <c r="A727" t="s">
        <v>2080</v>
      </c>
      <c r="B727">
        <v>0</v>
      </c>
    </row>
    <row r="728" spans="1:2" x14ac:dyDescent="0.2">
      <c r="A728" t="s">
        <v>2081</v>
      </c>
      <c r="B728">
        <v>0</v>
      </c>
    </row>
    <row r="729" spans="1:2" x14ac:dyDescent="0.2">
      <c r="A729" t="s">
        <v>2082</v>
      </c>
      <c r="B729">
        <v>0</v>
      </c>
    </row>
    <row r="730" spans="1:2" x14ac:dyDescent="0.2">
      <c r="A730" t="s">
        <v>2083</v>
      </c>
      <c r="B730">
        <v>0</v>
      </c>
    </row>
    <row r="731" spans="1:2" x14ac:dyDescent="0.2">
      <c r="A731" t="s">
        <v>2084</v>
      </c>
      <c r="B731">
        <v>0</v>
      </c>
    </row>
    <row r="732" spans="1:2" x14ac:dyDescent="0.2">
      <c r="A732" t="s">
        <v>2085</v>
      </c>
      <c r="B732">
        <v>0</v>
      </c>
    </row>
    <row r="733" spans="1:2" x14ac:dyDescent="0.2">
      <c r="A733" t="s">
        <v>2086</v>
      </c>
      <c r="B733">
        <v>0</v>
      </c>
    </row>
    <row r="734" spans="1:2" x14ac:dyDescent="0.2">
      <c r="A734" t="s">
        <v>2087</v>
      </c>
      <c r="B734">
        <v>0</v>
      </c>
    </row>
    <row r="735" spans="1:2" x14ac:dyDescent="0.2">
      <c r="A735" t="s">
        <v>2088</v>
      </c>
      <c r="B735">
        <v>0</v>
      </c>
    </row>
    <row r="736" spans="1:2" x14ac:dyDescent="0.2">
      <c r="A736" t="s">
        <v>2089</v>
      </c>
      <c r="B736">
        <v>0</v>
      </c>
    </row>
    <row r="737" spans="1:2" x14ac:dyDescent="0.2">
      <c r="A737" t="s">
        <v>2090</v>
      </c>
      <c r="B737">
        <v>0</v>
      </c>
    </row>
    <row r="738" spans="1:2" x14ac:dyDescent="0.2">
      <c r="A738" t="s">
        <v>2091</v>
      </c>
      <c r="B738">
        <v>0</v>
      </c>
    </row>
    <row r="739" spans="1:2" x14ac:dyDescent="0.2">
      <c r="A739" t="s">
        <v>2092</v>
      </c>
      <c r="B739">
        <v>0</v>
      </c>
    </row>
    <row r="740" spans="1:2" x14ac:dyDescent="0.2">
      <c r="A740" t="s">
        <v>2093</v>
      </c>
      <c r="B740">
        <v>0</v>
      </c>
    </row>
    <row r="741" spans="1:2" x14ac:dyDescent="0.2">
      <c r="A741" t="s">
        <v>2094</v>
      </c>
      <c r="B741">
        <v>10</v>
      </c>
    </row>
    <row r="742" spans="1:2" x14ac:dyDescent="0.2">
      <c r="A742" t="s">
        <v>2095</v>
      </c>
      <c r="B742">
        <v>0</v>
      </c>
    </row>
    <row r="743" spans="1:2" x14ac:dyDescent="0.2">
      <c r="A743" t="s">
        <v>2096</v>
      </c>
      <c r="B743">
        <v>0</v>
      </c>
    </row>
    <row r="744" spans="1:2" x14ac:dyDescent="0.2">
      <c r="A744" t="s">
        <v>2097</v>
      </c>
      <c r="B744">
        <v>0</v>
      </c>
    </row>
    <row r="745" spans="1:2" x14ac:dyDescent="0.2">
      <c r="A745" t="s">
        <v>2098</v>
      </c>
      <c r="B745">
        <v>0</v>
      </c>
    </row>
    <row r="746" spans="1:2" x14ac:dyDescent="0.2">
      <c r="A746" t="s">
        <v>2099</v>
      </c>
      <c r="B746">
        <v>0</v>
      </c>
    </row>
    <row r="747" spans="1:2" x14ac:dyDescent="0.2">
      <c r="A747" t="s">
        <v>2100</v>
      </c>
      <c r="B747">
        <v>0</v>
      </c>
    </row>
    <row r="748" spans="1:2" x14ac:dyDescent="0.2">
      <c r="A748" t="s">
        <v>2101</v>
      </c>
      <c r="B748">
        <v>0</v>
      </c>
    </row>
    <row r="749" spans="1:2" x14ac:dyDescent="0.2">
      <c r="A749" t="s">
        <v>2102</v>
      </c>
      <c r="B749">
        <v>0</v>
      </c>
    </row>
    <row r="750" spans="1:2" x14ac:dyDescent="0.2">
      <c r="A750" t="s">
        <v>2103</v>
      </c>
      <c r="B750">
        <v>0</v>
      </c>
    </row>
    <row r="751" spans="1:2" x14ac:dyDescent="0.2">
      <c r="A751" t="s">
        <v>2104</v>
      </c>
      <c r="B751">
        <v>0</v>
      </c>
    </row>
    <row r="752" spans="1:2" x14ac:dyDescent="0.2">
      <c r="A752" t="s">
        <v>2105</v>
      </c>
      <c r="B752">
        <v>0</v>
      </c>
    </row>
    <row r="753" spans="1:2" x14ac:dyDescent="0.2">
      <c r="A753" t="s">
        <v>2106</v>
      </c>
      <c r="B753">
        <v>0</v>
      </c>
    </row>
    <row r="754" spans="1:2" x14ac:dyDescent="0.2">
      <c r="A754" t="s">
        <v>2107</v>
      </c>
      <c r="B754">
        <v>0</v>
      </c>
    </row>
    <row r="755" spans="1:2" x14ac:dyDescent="0.2">
      <c r="A755" t="s">
        <v>2108</v>
      </c>
      <c r="B755">
        <v>0</v>
      </c>
    </row>
    <row r="756" spans="1:2" x14ac:dyDescent="0.2">
      <c r="A756" t="s">
        <v>2109</v>
      </c>
      <c r="B756">
        <v>0</v>
      </c>
    </row>
    <row r="757" spans="1:2" x14ac:dyDescent="0.2">
      <c r="A757" t="s">
        <v>2110</v>
      </c>
      <c r="B757">
        <v>0</v>
      </c>
    </row>
    <row r="758" spans="1:2" x14ac:dyDescent="0.2">
      <c r="A758" t="s">
        <v>2111</v>
      </c>
      <c r="B758">
        <v>0</v>
      </c>
    </row>
    <row r="759" spans="1:2" x14ac:dyDescent="0.2">
      <c r="A759" t="s">
        <v>2112</v>
      </c>
      <c r="B759">
        <v>0</v>
      </c>
    </row>
    <row r="760" spans="1:2" x14ac:dyDescent="0.2">
      <c r="A760" t="s">
        <v>2113</v>
      </c>
      <c r="B760">
        <v>0</v>
      </c>
    </row>
    <row r="761" spans="1:2" x14ac:dyDescent="0.2">
      <c r="A761" t="s">
        <v>2114</v>
      </c>
      <c r="B761">
        <v>0</v>
      </c>
    </row>
    <row r="762" spans="1:2" x14ac:dyDescent="0.2">
      <c r="A762" t="s">
        <v>2115</v>
      </c>
      <c r="B762">
        <v>0</v>
      </c>
    </row>
    <row r="763" spans="1:2" x14ac:dyDescent="0.2">
      <c r="A763" t="s">
        <v>2116</v>
      </c>
      <c r="B763">
        <v>0</v>
      </c>
    </row>
    <row r="764" spans="1:2" x14ac:dyDescent="0.2">
      <c r="A764" t="s">
        <v>2117</v>
      </c>
      <c r="B764">
        <v>0</v>
      </c>
    </row>
    <row r="765" spans="1:2" x14ac:dyDescent="0.2">
      <c r="A765" t="s">
        <v>2118</v>
      </c>
      <c r="B765">
        <v>0</v>
      </c>
    </row>
    <row r="766" spans="1:2" x14ac:dyDescent="0.2">
      <c r="A766" t="s">
        <v>2119</v>
      </c>
      <c r="B766">
        <v>0</v>
      </c>
    </row>
    <row r="767" spans="1:2" x14ac:dyDescent="0.2">
      <c r="A767" t="s">
        <v>2120</v>
      </c>
      <c r="B767">
        <v>0</v>
      </c>
    </row>
    <row r="768" spans="1:2" x14ac:dyDescent="0.2">
      <c r="A768" t="s">
        <v>2121</v>
      </c>
      <c r="B768">
        <v>0</v>
      </c>
    </row>
    <row r="769" spans="1:2" x14ac:dyDescent="0.2">
      <c r="A769" t="s">
        <v>2122</v>
      </c>
      <c r="B769">
        <v>0</v>
      </c>
    </row>
    <row r="770" spans="1:2" x14ac:dyDescent="0.2">
      <c r="A770" t="s">
        <v>2123</v>
      </c>
      <c r="B770">
        <v>0</v>
      </c>
    </row>
    <row r="771" spans="1:2" x14ac:dyDescent="0.2">
      <c r="A771" t="s">
        <v>2124</v>
      </c>
      <c r="B771" t="s">
        <v>7576</v>
      </c>
    </row>
    <row r="772" spans="1:2" x14ac:dyDescent="0.2">
      <c r="A772" t="s">
        <v>2125</v>
      </c>
      <c r="B772" t="s">
        <v>3484</v>
      </c>
    </row>
    <row r="773" spans="1:2" x14ac:dyDescent="0.2">
      <c r="A773" t="s">
        <v>2126</v>
      </c>
      <c r="B773" t="s">
        <v>3484</v>
      </c>
    </row>
    <row r="774" spans="1:2" x14ac:dyDescent="0.2">
      <c r="A774" t="s">
        <v>2127</v>
      </c>
      <c r="B774" t="s">
        <v>3484</v>
      </c>
    </row>
    <row r="775" spans="1:2" x14ac:dyDescent="0.2">
      <c r="A775" t="s">
        <v>2128</v>
      </c>
      <c r="B775" t="s">
        <v>3484</v>
      </c>
    </row>
    <row r="776" spans="1:2" x14ac:dyDescent="0.2">
      <c r="A776" t="s">
        <v>2129</v>
      </c>
      <c r="B776" t="s">
        <v>3484</v>
      </c>
    </row>
    <row r="777" spans="1:2" x14ac:dyDescent="0.2">
      <c r="A777" t="s">
        <v>2130</v>
      </c>
      <c r="B777" t="s">
        <v>3484</v>
      </c>
    </row>
    <row r="778" spans="1:2" x14ac:dyDescent="0.2">
      <c r="A778" t="s">
        <v>2131</v>
      </c>
      <c r="B778" t="s">
        <v>3484</v>
      </c>
    </row>
    <row r="779" spans="1:2" x14ac:dyDescent="0.2">
      <c r="A779" t="s">
        <v>2132</v>
      </c>
      <c r="B779" t="s">
        <v>3484</v>
      </c>
    </row>
    <row r="780" spans="1:2" x14ac:dyDescent="0.2">
      <c r="A780" t="s">
        <v>2133</v>
      </c>
      <c r="B780" t="s">
        <v>3484</v>
      </c>
    </row>
    <row r="781" spans="1:2" x14ac:dyDescent="0.2">
      <c r="A781" t="s">
        <v>2134</v>
      </c>
      <c r="B781" t="s">
        <v>3484</v>
      </c>
    </row>
    <row r="782" spans="1:2" x14ac:dyDescent="0.2">
      <c r="A782" t="s">
        <v>2135</v>
      </c>
      <c r="B782" t="s">
        <v>3484</v>
      </c>
    </row>
    <row r="783" spans="1:2" x14ac:dyDescent="0.2">
      <c r="A783" t="s">
        <v>2136</v>
      </c>
      <c r="B783" t="s">
        <v>3484</v>
      </c>
    </row>
    <row r="784" spans="1:2" x14ac:dyDescent="0.2">
      <c r="A784" t="s">
        <v>2137</v>
      </c>
      <c r="B784" t="s">
        <v>3484</v>
      </c>
    </row>
    <row r="785" spans="1:2" x14ac:dyDescent="0.2">
      <c r="A785" t="s">
        <v>2138</v>
      </c>
      <c r="B785" t="s">
        <v>3484</v>
      </c>
    </row>
    <row r="786" spans="1:2" x14ac:dyDescent="0.2">
      <c r="A786" t="s">
        <v>2139</v>
      </c>
      <c r="B786" t="s">
        <v>3484</v>
      </c>
    </row>
    <row r="787" spans="1:2" x14ac:dyDescent="0.2">
      <c r="A787" t="s">
        <v>2140</v>
      </c>
      <c r="B787" t="s">
        <v>3484</v>
      </c>
    </row>
    <row r="788" spans="1:2" x14ac:dyDescent="0.2">
      <c r="A788" t="s">
        <v>2141</v>
      </c>
      <c r="B788" t="s">
        <v>3484</v>
      </c>
    </row>
    <row r="789" spans="1:2" x14ac:dyDescent="0.2">
      <c r="A789" t="s">
        <v>2142</v>
      </c>
      <c r="B789" t="s">
        <v>3484</v>
      </c>
    </row>
    <row r="790" spans="1:2" x14ac:dyDescent="0.2">
      <c r="A790" t="s">
        <v>2143</v>
      </c>
      <c r="B790" t="s">
        <v>3484</v>
      </c>
    </row>
    <row r="791" spans="1:2" x14ac:dyDescent="0.2">
      <c r="A791" t="s">
        <v>2144</v>
      </c>
      <c r="B791" t="s">
        <v>3484</v>
      </c>
    </row>
    <row r="792" spans="1:2" x14ac:dyDescent="0.2">
      <c r="A792" t="s">
        <v>2145</v>
      </c>
      <c r="B792" t="s">
        <v>3484</v>
      </c>
    </row>
    <row r="793" spans="1:2" x14ac:dyDescent="0.2">
      <c r="A793" t="s">
        <v>2146</v>
      </c>
      <c r="B793" t="s">
        <v>3484</v>
      </c>
    </row>
    <row r="794" spans="1:2" x14ac:dyDescent="0.2">
      <c r="A794" t="s">
        <v>2147</v>
      </c>
      <c r="B794" t="s">
        <v>3484</v>
      </c>
    </row>
    <row r="795" spans="1:2" x14ac:dyDescent="0.2">
      <c r="A795" t="s">
        <v>2148</v>
      </c>
      <c r="B795" t="s">
        <v>3484</v>
      </c>
    </row>
    <row r="796" spans="1:2" x14ac:dyDescent="0.2">
      <c r="A796" t="s">
        <v>2149</v>
      </c>
      <c r="B796" t="s">
        <v>3484</v>
      </c>
    </row>
    <row r="797" spans="1:2" x14ac:dyDescent="0.2">
      <c r="A797" t="s">
        <v>2150</v>
      </c>
      <c r="B797" t="s">
        <v>3484</v>
      </c>
    </row>
    <row r="798" spans="1:2" x14ac:dyDescent="0.2">
      <c r="A798" t="s">
        <v>2151</v>
      </c>
      <c r="B798" t="s">
        <v>3484</v>
      </c>
    </row>
    <row r="799" spans="1:2" x14ac:dyDescent="0.2">
      <c r="A799" t="s">
        <v>2152</v>
      </c>
      <c r="B799" t="s">
        <v>3484</v>
      </c>
    </row>
    <row r="800" spans="1:2" x14ac:dyDescent="0.2">
      <c r="A800" t="s">
        <v>2153</v>
      </c>
      <c r="B800" t="s">
        <v>3484</v>
      </c>
    </row>
    <row r="801" spans="1:2" x14ac:dyDescent="0.2">
      <c r="A801" t="s">
        <v>2154</v>
      </c>
      <c r="B801" t="s">
        <v>7577</v>
      </c>
    </row>
    <row r="802" spans="1:2" x14ac:dyDescent="0.2">
      <c r="A802" t="s">
        <v>2155</v>
      </c>
      <c r="B802" t="s">
        <v>3484</v>
      </c>
    </row>
    <row r="803" spans="1:2" x14ac:dyDescent="0.2">
      <c r="A803" t="s">
        <v>2156</v>
      </c>
      <c r="B803" t="s">
        <v>3484</v>
      </c>
    </row>
    <row r="804" spans="1:2" x14ac:dyDescent="0.2">
      <c r="A804" t="s">
        <v>2157</v>
      </c>
      <c r="B804" t="s">
        <v>3484</v>
      </c>
    </row>
    <row r="805" spans="1:2" x14ac:dyDescent="0.2">
      <c r="A805" t="s">
        <v>2158</v>
      </c>
      <c r="B805" t="s">
        <v>3484</v>
      </c>
    </row>
    <row r="806" spans="1:2" x14ac:dyDescent="0.2">
      <c r="A806" t="s">
        <v>2159</v>
      </c>
      <c r="B806" t="s">
        <v>3484</v>
      </c>
    </row>
    <row r="807" spans="1:2" x14ac:dyDescent="0.2">
      <c r="A807" t="s">
        <v>2160</v>
      </c>
      <c r="B807" t="s">
        <v>3484</v>
      </c>
    </row>
    <row r="808" spans="1:2" x14ac:dyDescent="0.2">
      <c r="A808" t="s">
        <v>2161</v>
      </c>
      <c r="B808" t="s">
        <v>3484</v>
      </c>
    </row>
    <row r="809" spans="1:2" x14ac:dyDescent="0.2">
      <c r="A809" t="s">
        <v>2162</v>
      </c>
      <c r="B809" t="s">
        <v>3484</v>
      </c>
    </row>
    <row r="810" spans="1:2" x14ac:dyDescent="0.2">
      <c r="A810" t="s">
        <v>2163</v>
      </c>
      <c r="B810" t="s">
        <v>3484</v>
      </c>
    </row>
    <row r="811" spans="1:2" x14ac:dyDescent="0.2">
      <c r="A811" t="s">
        <v>2164</v>
      </c>
      <c r="B811" t="s">
        <v>3484</v>
      </c>
    </row>
    <row r="812" spans="1:2" x14ac:dyDescent="0.2">
      <c r="A812" t="s">
        <v>2165</v>
      </c>
      <c r="B812" t="s">
        <v>3484</v>
      </c>
    </row>
    <row r="813" spans="1:2" x14ac:dyDescent="0.2">
      <c r="A813" t="s">
        <v>2166</v>
      </c>
      <c r="B813" t="s">
        <v>3484</v>
      </c>
    </row>
    <row r="814" spans="1:2" x14ac:dyDescent="0.2">
      <c r="A814" t="s">
        <v>2167</v>
      </c>
      <c r="B814" t="s">
        <v>3484</v>
      </c>
    </row>
    <row r="815" spans="1:2" x14ac:dyDescent="0.2">
      <c r="A815" t="s">
        <v>2168</v>
      </c>
      <c r="B815" t="s">
        <v>3484</v>
      </c>
    </row>
    <row r="816" spans="1:2" x14ac:dyDescent="0.2">
      <c r="A816" t="s">
        <v>2169</v>
      </c>
      <c r="B816" t="s">
        <v>3484</v>
      </c>
    </row>
    <row r="817" spans="1:2" x14ac:dyDescent="0.2">
      <c r="A817" t="s">
        <v>2170</v>
      </c>
      <c r="B817" t="s">
        <v>3484</v>
      </c>
    </row>
    <row r="818" spans="1:2" x14ac:dyDescent="0.2">
      <c r="A818" t="s">
        <v>2171</v>
      </c>
      <c r="B818" t="s">
        <v>3484</v>
      </c>
    </row>
    <row r="819" spans="1:2" x14ac:dyDescent="0.2">
      <c r="A819" t="s">
        <v>2172</v>
      </c>
      <c r="B819" t="s">
        <v>3484</v>
      </c>
    </row>
    <row r="820" spans="1:2" x14ac:dyDescent="0.2">
      <c r="A820" t="s">
        <v>2173</v>
      </c>
      <c r="B820" t="s">
        <v>3484</v>
      </c>
    </row>
    <row r="821" spans="1:2" x14ac:dyDescent="0.2">
      <c r="A821" t="s">
        <v>2174</v>
      </c>
      <c r="B821" t="s">
        <v>3484</v>
      </c>
    </row>
    <row r="822" spans="1:2" x14ac:dyDescent="0.2">
      <c r="A822" t="s">
        <v>2175</v>
      </c>
      <c r="B822" t="s">
        <v>3484</v>
      </c>
    </row>
    <row r="823" spans="1:2" x14ac:dyDescent="0.2">
      <c r="A823" t="s">
        <v>2176</v>
      </c>
      <c r="B823" t="s">
        <v>3484</v>
      </c>
    </row>
    <row r="824" spans="1:2" x14ac:dyDescent="0.2">
      <c r="A824" t="s">
        <v>2177</v>
      </c>
      <c r="B824" t="s">
        <v>3484</v>
      </c>
    </row>
    <row r="825" spans="1:2" x14ac:dyDescent="0.2">
      <c r="A825" t="s">
        <v>2178</v>
      </c>
      <c r="B825" t="s">
        <v>3484</v>
      </c>
    </row>
    <row r="826" spans="1:2" x14ac:dyDescent="0.2">
      <c r="A826" t="s">
        <v>2179</v>
      </c>
      <c r="B826" t="s">
        <v>3484</v>
      </c>
    </row>
    <row r="827" spans="1:2" x14ac:dyDescent="0.2">
      <c r="A827" t="s">
        <v>2180</v>
      </c>
      <c r="B827" t="s">
        <v>3484</v>
      </c>
    </row>
    <row r="828" spans="1:2" x14ac:dyDescent="0.2">
      <c r="A828" t="s">
        <v>2181</v>
      </c>
      <c r="B828" t="s">
        <v>3484</v>
      </c>
    </row>
    <row r="829" spans="1:2" x14ac:dyDescent="0.2">
      <c r="A829" t="s">
        <v>2182</v>
      </c>
      <c r="B829" t="s">
        <v>3484</v>
      </c>
    </row>
    <row r="830" spans="1:2" x14ac:dyDescent="0.2">
      <c r="A830" t="s">
        <v>2183</v>
      </c>
      <c r="B830" t="s">
        <v>3484</v>
      </c>
    </row>
    <row r="831" spans="1:2" x14ac:dyDescent="0.2">
      <c r="A831" t="s">
        <v>3433</v>
      </c>
      <c r="B831" t="s">
        <v>7578</v>
      </c>
    </row>
    <row r="832" spans="1:2" x14ac:dyDescent="0.2">
      <c r="A832" t="s">
        <v>3434</v>
      </c>
      <c r="B832" t="s">
        <v>3484</v>
      </c>
    </row>
    <row r="833" spans="1:2" x14ac:dyDescent="0.2">
      <c r="A833" t="s">
        <v>3435</v>
      </c>
      <c r="B833" t="s">
        <v>3484</v>
      </c>
    </row>
    <row r="834" spans="1:2" x14ac:dyDescent="0.2">
      <c r="A834" t="s">
        <v>3436</v>
      </c>
      <c r="B834" t="s">
        <v>3484</v>
      </c>
    </row>
    <row r="835" spans="1:2" x14ac:dyDescent="0.2">
      <c r="A835" t="s">
        <v>3437</v>
      </c>
      <c r="B835" t="s">
        <v>3484</v>
      </c>
    </row>
    <row r="836" spans="1:2" x14ac:dyDescent="0.2">
      <c r="A836" t="s">
        <v>3438</v>
      </c>
      <c r="B836" t="s">
        <v>3484</v>
      </c>
    </row>
    <row r="837" spans="1:2" x14ac:dyDescent="0.2">
      <c r="A837" t="s">
        <v>3439</v>
      </c>
      <c r="B837" t="s">
        <v>3484</v>
      </c>
    </row>
    <row r="838" spans="1:2" x14ac:dyDescent="0.2">
      <c r="A838" t="s">
        <v>3440</v>
      </c>
      <c r="B838" t="s">
        <v>3484</v>
      </c>
    </row>
    <row r="839" spans="1:2" x14ac:dyDescent="0.2">
      <c r="A839" t="s">
        <v>3441</v>
      </c>
      <c r="B839" t="s">
        <v>3484</v>
      </c>
    </row>
    <row r="840" spans="1:2" x14ac:dyDescent="0.2">
      <c r="A840" t="s">
        <v>3442</v>
      </c>
      <c r="B840" t="s">
        <v>3484</v>
      </c>
    </row>
    <row r="841" spans="1:2" x14ac:dyDescent="0.2">
      <c r="A841" t="s">
        <v>3443</v>
      </c>
      <c r="B841" t="s">
        <v>3484</v>
      </c>
    </row>
    <row r="842" spans="1:2" x14ac:dyDescent="0.2">
      <c r="A842" t="s">
        <v>3444</v>
      </c>
      <c r="B842" t="s">
        <v>3484</v>
      </c>
    </row>
    <row r="843" spans="1:2" x14ac:dyDescent="0.2">
      <c r="A843" t="s">
        <v>3445</v>
      </c>
      <c r="B843" t="s">
        <v>3484</v>
      </c>
    </row>
    <row r="844" spans="1:2" x14ac:dyDescent="0.2">
      <c r="A844" t="s">
        <v>3446</v>
      </c>
      <c r="B844" t="s">
        <v>3484</v>
      </c>
    </row>
    <row r="845" spans="1:2" x14ac:dyDescent="0.2">
      <c r="A845" t="s">
        <v>3447</v>
      </c>
      <c r="B845" t="s">
        <v>3484</v>
      </c>
    </row>
    <row r="846" spans="1:2" x14ac:dyDescent="0.2">
      <c r="A846" t="s">
        <v>3448</v>
      </c>
      <c r="B846" t="s">
        <v>3484</v>
      </c>
    </row>
    <row r="847" spans="1:2" x14ac:dyDescent="0.2">
      <c r="A847" t="s">
        <v>3449</v>
      </c>
      <c r="B847" t="s">
        <v>3484</v>
      </c>
    </row>
    <row r="848" spans="1:2" x14ac:dyDescent="0.2">
      <c r="A848" t="s">
        <v>3450</v>
      </c>
      <c r="B848" t="s">
        <v>3484</v>
      </c>
    </row>
    <row r="849" spans="1:2" x14ac:dyDescent="0.2">
      <c r="A849" t="s">
        <v>3451</v>
      </c>
      <c r="B849" t="s">
        <v>3484</v>
      </c>
    </row>
    <row r="850" spans="1:2" x14ac:dyDescent="0.2">
      <c r="A850" t="s">
        <v>3452</v>
      </c>
      <c r="B850" t="s">
        <v>3484</v>
      </c>
    </row>
    <row r="851" spans="1:2" x14ac:dyDescent="0.2">
      <c r="A851" t="s">
        <v>3453</v>
      </c>
      <c r="B851" t="s">
        <v>3484</v>
      </c>
    </row>
    <row r="852" spans="1:2" x14ac:dyDescent="0.2">
      <c r="A852" t="s">
        <v>3454</v>
      </c>
      <c r="B852" t="s">
        <v>3484</v>
      </c>
    </row>
    <row r="853" spans="1:2" x14ac:dyDescent="0.2">
      <c r="A853" t="s">
        <v>3455</v>
      </c>
      <c r="B853" t="s">
        <v>3484</v>
      </c>
    </row>
    <row r="854" spans="1:2" x14ac:dyDescent="0.2">
      <c r="A854" t="s">
        <v>3456</v>
      </c>
      <c r="B854" t="s">
        <v>3484</v>
      </c>
    </row>
    <row r="855" spans="1:2" x14ac:dyDescent="0.2">
      <c r="A855" t="s">
        <v>3457</v>
      </c>
      <c r="B855" t="s">
        <v>3484</v>
      </c>
    </row>
    <row r="856" spans="1:2" x14ac:dyDescent="0.2">
      <c r="A856" t="s">
        <v>3458</v>
      </c>
      <c r="B856" t="s">
        <v>3484</v>
      </c>
    </row>
    <row r="857" spans="1:2" x14ac:dyDescent="0.2">
      <c r="A857" t="s">
        <v>3459</v>
      </c>
      <c r="B857" t="s">
        <v>3484</v>
      </c>
    </row>
    <row r="858" spans="1:2" x14ac:dyDescent="0.2">
      <c r="A858" t="s">
        <v>3460</v>
      </c>
      <c r="B858" t="s">
        <v>3484</v>
      </c>
    </row>
    <row r="859" spans="1:2" x14ac:dyDescent="0.2">
      <c r="A859" t="s">
        <v>3461</v>
      </c>
      <c r="B859" t="s">
        <v>3484</v>
      </c>
    </row>
    <row r="860" spans="1:2" x14ac:dyDescent="0.2">
      <c r="A860" t="s">
        <v>3462</v>
      </c>
      <c r="B860" t="s">
        <v>3484</v>
      </c>
    </row>
    <row r="861" spans="1:2" x14ac:dyDescent="0.2">
      <c r="A861" t="s">
        <v>4099</v>
      </c>
      <c r="B861">
        <v>0</v>
      </c>
    </row>
    <row r="862" spans="1:2" x14ac:dyDescent="0.2">
      <c r="A862" t="s">
        <v>4101</v>
      </c>
      <c r="B862">
        <v>0</v>
      </c>
    </row>
    <row r="863" spans="1:2" x14ac:dyDescent="0.2">
      <c r="A863" t="s">
        <v>4103</v>
      </c>
      <c r="B863">
        <v>0</v>
      </c>
    </row>
    <row r="864" spans="1:2" x14ac:dyDescent="0.2">
      <c r="A864" t="s">
        <v>4105</v>
      </c>
      <c r="B864">
        <v>0</v>
      </c>
    </row>
    <row r="865" spans="1:2" x14ac:dyDescent="0.2">
      <c r="A865" t="s">
        <v>4107</v>
      </c>
      <c r="B865">
        <v>0</v>
      </c>
    </row>
    <row r="866" spans="1:2" x14ac:dyDescent="0.2">
      <c r="A866" t="s">
        <v>4109</v>
      </c>
      <c r="B866">
        <v>0</v>
      </c>
    </row>
    <row r="867" spans="1:2" x14ac:dyDescent="0.2">
      <c r="A867" t="s">
        <v>4111</v>
      </c>
      <c r="B867">
        <v>0</v>
      </c>
    </row>
    <row r="868" spans="1:2" x14ac:dyDescent="0.2">
      <c r="A868" t="s">
        <v>4113</v>
      </c>
      <c r="B868">
        <v>0</v>
      </c>
    </row>
    <row r="869" spans="1:2" x14ac:dyDescent="0.2">
      <c r="A869" t="s">
        <v>4115</v>
      </c>
      <c r="B869">
        <v>0</v>
      </c>
    </row>
    <row r="870" spans="1:2" x14ac:dyDescent="0.2">
      <c r="A870" t="s">
        <v>4117</v>
      </c>
      <c r="B870">
        <v>0</v>
      </c>
    </row>
    <row r="871" spans="1:2" x14ac:dyDescent="0.2">
      <c r="A871" t="s">
        <v>4119</v>
      </c>
      <c r="B871">
        <v>0</v>
      </c>
    </row>
    <row r="872" spans="1:2" x14ac:dyDescent="0.2">
      <c r="A872" t="s">
        <v>4121</v>
      </c>
      <c r="B872">
        <v>0</v>
      </c>
    </row>
    <row r="873" spans="1:2" x14ac:dyDescent="0.2">
      <c r="A873" t="s">
        <v>3815</v>
      </c>
      <c r="B873">
        <v>0</v>
      </c>
    </row>
    <row r="874" spans="1:2" x14ac:dyDescent="0.2">
      <c r="A874" t="s">
        <v>4458</v>
      </c>
      <c r="B874">
        <v>1</v>
      </c>
    </row>
    <row r="875" spans="1:2" x14ac:dyDescent="0.2">
      <c r="A875" t="s">
        <v>4459</v>
      </c>
      <c r="B875">
        <v>1</v>
      </c>
    </row>
    <row r="876" spans="1:2" x14ac:dyDescent="0.2">
      <c r="A876" t="s">
        <v>4460</v>
      </c>
      <c r="B876">
        <v>1</v>
      </c>
    </row>
    <row r="877" spans="1:2" x14ac:dyDescent="0.2">
      <c r="A877" t="s">
        <v>4461</v>
      </c>
      <c r="B877">
        <v>1</v>
      </c>
    </row>
    <row r="878" spans="1:2" x14ac:dyDescent="0.2">
      <c r="A878" t="s">
        <v>4462</v>
      </c>
      <c r="B878">
        <v>1</v>
      </c>
    </row>
    <row r="879" spans="1:2" x14ac:dyDescent="0.2">
      <c r="A879" t="s">
        <v>4463</v>
      </c>
      <c r="B879">
        <v>1</v>
      </c>
    </row>
    <row r="880" spans="1:2" x14ac:dyDescent="0.2">
      <c r="A880" t="s">
        <v>4464</v>
      </c>
      <c r="B880">
        <v>1</v>
      </c>
    </row>
    <row r="881" spans="1:2" x14ac:dyDescent="0.2">
      <c r="A881" t="s">
        <v>4465</v>
      </c>
      <c r="B881">
        <v>1</v>
      </c>
    </row>
    <row r="882" spans="1:2" x14ac:dyDescent="0.2">
      <c r="A882" t="s">
        <v>4466</v>
      </c>
      <c r="B882">
        <v>1</v>
      </c>
    </row>
    <row r="883" spans="1:2" x14ac:dyDescent="0.2">
      <c r="A883" t="s">
        <v>4467</v>
      </c>
      <c r="B883">
        <v>1</v>
      </c>
    </row>
    <row r="884" spans="1:2" x14ac:dyDescent="0.2">
      <c r="A884" t="s">
        <v>4274</v>
      </c>
      <c r="B884">
        <v>0</v>
      </c>
    </row>
    <row r="885" spans="1:2" x14ac:dyDescent="0.2">
      <c r="A885" t="s">
        <v>4275</v>
      </c>
      <c r="B885">
        <v>0</v>
      </c>
    </row>
    <row r="886" spans="1:2" x14ac:dyDescent="0.2">
      <c r="A886" t="s">
        <v>4276</v>
      </c>
      <c r="B886">
        <v>0</v>
      </c>
    </row>
    <row r="887" spans="1:2" x14ac:dyDescent="0.2">
      <c r="A887" t="s">
        <v>4277</v>
      </c>
      <c r="B887">
        <v>0</v>
      </c>
    </row>
    <row r="888" spans="1:2" x14ac:dyDescent="0.2">
      <c r="A888" t="s">
        <v>4278</v>
      </c>
      <c r="B888">
        <v>0</v>
      </c>
    </row>
    <row r="889" spans="1:2" x14ac:dyDescent="0.2">
      <c r="A889" t="s">
        <v>4279</v>
      </c>
      <c r="B889">
        <v>0</v>
      </c>
    </row>
    <row r="890" spans="1:2" x14ac:dyDescent="0.2">
      <c r="A890" t="s">
        <v>4280</v>
      </c>
      <c r="B890">
        <v>0</v>
      </c>
    </row>
    <row r="891" spans="1:2" x14ac:dyDescent="0.2">
      <c r="A891" t="s">
        <v>4281</v>
      </c>
      <c r="B891">
        <v>0</v>
      </c>
    </row>
    <row r="892" spans="1:2" x14ac:dyDescent="0.2">
      <c r="A892" t="s">
        <v>4282</v>
      </c>
      <c r="B892">
        <v>0</v>
      </c>
    </row>
    <row r="893" spans="1:2" x14ac:dyDescent="0.2">
      <c r="A893" t="s">
        <v>4283</v>
      </c>
      <c r="B893">
        <v>0</v>
      </c>
    </row>
    <row r="894" spans="1:2" x14ac:dyDescent="0.2">
      <c r="A894" t="s">
        <v>3816</v>
      </c>
      <c r="B894" t="s">
        <v>3484</v>
      </c>
    </row>
    <row r="895" spans="1:2" x14ac:dyDescent="0.2">
      <c r="A895" t="s">
        <v>3817</v>
      </c>
      <c r="B895" t="s">
        <v>3484</v>
      </c>
    </row>
    <row r="896" spans="1:2" x14ac:dyDescent="0.2">
      <c r="A896" t="s">
        <v>4284</v>
      </c>
      <c r="B896">
        <v>0</v>
      </c>
    </row>
    <row r="897" spans="1:2" x14ac:dyDescent="0.2">
      <c r="A897" t="s">
        <v>4285</v>
      </c>
      <c r="B897">
        <v>0</v>
      </c>
    </row>
    <row r="898" spans="1:2" x14ac:dyDescent="0.2">
      <c r="A898" t="s">
        <v>4286</v>
      </c>
      <c r="B898">
        <v>0</v>
      </c>
    </row>
    <row r="899" spans="1:2" x14ac:dyDescent="0.2">
      <c r="A899" t="s">
        <v>4287</v>
      </c>
      <c r="B899">
        <v>0</v>
      </c>
    </row>
    <row r="900" spans="1:2" x14ac:dyDescent="0.2">
      <c r="A900" t="s">
        <v>4288</v>
      </c>
      <c r="B900">
        <v>0</v>
      </c>
    </row>
    <row r="901" spans="1:2" x14ac:dyDescent="0.2">
      <c r="A901" t="s">
        <v>4289</v>
      </c>
      <c r="B901">
        <v>0</v>
      </c>
    </row>
    <row r="902" spans="1:2" x14ac:dyDescent="0.2">
      <c r="A902" t="s">
        <v>4290</v>
      </c>
      <c r="B902">
        <v>0</v>
      </c>
    </row>
    <row r="903" spans="1:2" x14ac:dyDescent="0.2">
      <c r="A903" t="s">
        <v>4291</v>
      </c>
      <c r="B903">
        <v>0</v>
      </c>
    </row>
    <row r="904" spans="1:2" x14ac:dyDescent="0.2">
      <c r="A904" t="s">
        <v>4292</v>
      </c>
      <c r="B904">
        <v>0</v>
      </c>
    </row>
    <row r="905" spans="1:2" x14ac:dyDescent="0.2">
      <c r="A905" t="s">
        <v>4293</v>
      </c>
      <c r="B905">
        <v>0</v>
      </c>
    </row>
    <row r="906" spans="1:2" x14ac:dyDescent="0.2">
      <c r="A906" t="s">
        <v>3818</v>
      </c>
      <c r="B906">
        <v>1</v>
      </c>
    </row>
    <row r="907" spans="1:2" x14ac:dyDescent="0.2">
      <c r="A907" t="s">
        <v>3819</v>
      </c>
      <c r="B907">
        <v>1</v>
      </c>
    </row>
    <row r="908" spans="1:2" x14ac:dyDescent="0.2">
      <c r="A908" t="s">
        <v>3820</v>
      </c>
      <c r="B908">
        <v>1</v>
      </c>
    </row>
    <row r="909" spans="1:2" x14ac:dyDescent="0.2">
      <c r="A909" t="s">
        <v>3821</v>
      </c>
      <c r="B909">
        <v>1</v>
      </c>
    </row>
    <row r="910" spans="1:2" x14ac:dyDescent="0.2">
      <c r="A910" t="s">
        <v>3822</v>
      </c>
      <c r="B910">
        <v>1</v>
      </c>
    </row>
    <row r="911" spans="1:2" x14ac:dyDescent="0.2">
      <c r="A911" t="s">
        <v>3823</v>
      </c>
      <c r="B911">
        <v>1</v>
      </c>
    </row>
    <row r="912" spans="1:2" x14ac:dyDescent="0.2">
      <c r="A912" t="s">
        <v>3824</v>
      </c>
      <c r="B912">
        <v>1</v>
      </c>
    </row>
    <row r="913" spans="1:2" x14ac:dyDescent="0.2">
      <c r="A913" t="s">
        <v>3825</v>
      </c>
      <c r="B913">
        <v>1</v>
      </c>
    </row>
    <row r="914" spans="1:2" x14ac:dyDescent="0.2">
      <c r="A914" t="s">
        <v>3826</v>
      </c>
      <c r="B914">
        <v>1</v>
      </c>
    </row>
    <row r="915" spans="1:2" x14ac:dyDescent="0.2">
      <c r="A915" t="s">
        <v>3827</v>
      </c>
      <c r="B915">
        <v>1</v>
      </c>
    </row>
    <row r="916" spans="1:2" x14ac:dyDescent="0.2">
      <c r="A916" t="s">
        <v>3828</v>
      </c>
      <c r="B916">
        <v>1</v>
      </c>
    </row>
    <row r="917" spans="1:2" x14ac:dyDescent="0.2">
      <c r="A917" t="s">
        <v>3829</v>
      </c>
      <c r="B917">
        <v>1</v>
      </c>
    </row>
    <row r="918" spans="1:2" x14ac:dyDescent="0.2">
      <c r="A918" t="s">
        <v>4294</v>
      </c>
      <c r="B918">
        <v>1</v>
      </c>
    </row>
    <row r="919" spans="1:2" x14ac:dyDescent="0.2">
      <c r="A919" t="s">
        <v>3830</v>
      </c>
      <c r="B919">
        <v>0</v>
      </c>
    </row>
    <row r="920" spans="1:2" x14ac:dyDescent="0.2">
      <c r="A920" t="s">
        <v>3831</v>
      </c>
      <c r="B920">
        <v>0</v>
      </c>
    </row>
    <row r="921" spans="1:2" x14ac:dyDescent="0.2">
      <c r="A921" t="s">
        <v>3832</v>
      </c>
      <c r="B921">
        <v>0</v>
      </c>
    </row>
    <row r="922" spans="1:2" x14ac:dyDescent="0.2">
      <c r="A922" t="s">
        <v>3833</v>
      </c>
      <c r="B922">
        <v>0</v>
      </c>
    </row>
    <row r="923" spans="1:2" x14ac:dyDescent="0.2">
      <c r="A923" t="s">
        <v>3834</v>
      </c>
      <c r="B923">
        <v>0</v>
      </c>
    </row>
    <row r="924" spans="1:2" x14ac:dyDescent="0.2">
      <c r="A924" t="s">
        <v>3835</v>
      </c>
      <c r="B924">
        <v>0</v>
      </c>
    </row>
    <row r="925" spans="1:2" x14ac:dyDescent="0.2">
      <c r="A925" t="s">
        <v>3836</v>
      </c>
      <c r="B925">
        <v>0</v>
      </c>
    </row>
    <row r="926" spans="1:2" x14ac:dyDescent="0.2">
      <c r="A926" t="s">
        <v>3837</v>
      </c>
      <c r="B926">
        <v>0</v>
      </c>
    </row>
    <row r="927" spans="1:2" x14ac:dyDescent="0.2">
      <c r="A927" t="s">
        <v>3838</v>
      </c>
      <c r="B927">
        <v>0</v>
      </c>
    </row>
    <row r="928" spans="1:2" x14ac:dyDescent="0.2">
      <c r="A928" t="s">
        <v>3839</v>
      </c>
      <c r="B928">
        <v>0</v>
      </c>
    </row>
    <row r="929" spans="1:2" x14ac:dyDescent="0.2">
      <c r="A929" t="s">
        <v>3840</v>
      </c>
      <c r="B929">
        <v>0</v>
      </c>
    </row>
    <row r="930" spans="1:2" x14ac:dyDescent="0.2">
      <c r="A930" t="s">
        <v>3841</v>
      </c>
      <c r="B930">
        <v>0</v>
      </c>
    </row>
    <row r="931" spans="1:2" x14ac:dyDescent="0.2">
      <c r="A931" t="s">
        <v>4295</v>
      </c>
      <c r="B931">
        <v>0</v>
      </c>
    </row>
    <row r="932" spans="1:2" x14ac:dyDescent="0.2">
      <c r="A932" t="s">
        <v>3842</v>
      </c>
      <c r="B932" t="b">
        <v>0</v>
      </c>
    </row>
    <row r="933" spans="1:2" x14ac:dyDescent="0.2">
      <c r="A933" t="s">
        <v>3843</v>
      </c>
      <c r="B933" t="b">
        <v>0</v>
      </c>
    </row>
    <row r="934" spans="1:2" x14ac:dyDescent="0.2">
      <c r="A934" t="s">
        <v>3844</v>
      </c>
      <c r="B934" t="b">
        <v>0</v>
      </c>
    </row>
    <row r="935" spans="1:2" x14ac:dyDescent="0.2">
      <c r="A935" t="s">
        <v>3845</v>
      </c>
      <c r="B935" t="b">
        <v>0</v>
      </c>
    </row>
    <row r="936" spans="1:2" x14ac:dyDescent="0.2">
      <c r="A936" t="s">
        <v>3846</v>
      </c>
      <c r="B936" t="b">
        <v>0</v>
      </c>
    </row>
    <row r="937" spans="1:2" x14ac:dyDescent="0.2">
      <c r="A937" t="s">
        <v>3847</v>
      </c>
      <c r="B937" t="b">
        <v>0</v>
      </c>
    </row>
    <row r="938" spans="1:2" x14ac:dyDescent="0.2">
      <c r="A938" t="s">
        <v>3848</v>
      </c>
      <c r="B938" t="b">
        <v>0</v>
      </c>
    </row>
    <row r="939" spans="1:2" x14ac:dyDescent="0.2">
      <c r="A939" t="s">
        <v>3849</v>
      </c>
      <c r="B939" t="b">
        <v>0</v>
      </c>
    </row>
    <row r="940" spans="1:2" x14ac:dyDescent="0.2">
      <c r="A940" t="s">
        <v>3850</v>
      </c>
      <c r="B940" t="b">
        <v>0</v>
      </c>
    </row>
    <row r="941" spans="1:2" x14ac:dyDescent="0.2">
      <c r="A941" t="s">
        <v>3851</v>
      </c>
      <c r="B941" t="b">
        <v>0</v>
      </c>
    </row>
    <row r="942" spans="1:2" x14ac:dyDescent="0.2">
      <c r="A942" t="s">
        <v>3852</v>
      </c>
      <c r="B942" t="b">
        <v>0</v>
      </c>
    </row>
    <row r="943" spans="1:2" x14ac:dyDescent="0.2">
      <c r="A943" t="s">
        <v>3853</v>
      </c>
      <c r="B943" t="b">
        <v>0</v>
      </c>
    </row>
    <row r="944" spans="1:2" x14ac:dyDescent="0.2">
      <c r="A944" t="s">
        <v>3854</v>
      </c>
      <c r="B944" t="b">
        <v>0</v>
      </c>
    </row>
    <row r="945" spans="1:2" x14ac:dyDescent="0.2">
      <c r="A945" t="s">
        <v>3855</v>
      </c>
      <c r="B945" t="b">
        <v>0</v>
      </c>
    </row>
    <row r="946" spans="1:2" x14ac:dyDescent="0.2">
      <c r="A946" t="s">
        <v>4468</v>
      </c>
      <c r="B946">
        <v>2</v>
      </c>
    </row>
    <row r="947" spans="1:2" x14ac:dyDescent="0.2">
      <c r="A947" t="s">
        <v>3856</v>
      </c>
      <c r="B947">
        <v>0</v>
      </c>
    </row>
    <row r="948" spans="1:2" x14ac:dyDescent="0.2">
      <c r="A948" t="s">
        <v>3857</v>
      </c>
      <c r="B948">
        <v>0</v>
      </c>
    </row>
    <row r="949" spans="1:2" x14ac:dyDescent="0.2">
      <c r="A949" t="s">
        <v>3858</v>
      </c>
      <c r="B949">
        <v>0</v>
      </c>
    </row>
    <row r="950" spans="1:2" x14ac:dyDescent="0.2">
      <c r="A950" t="s">
        <v>3859</v>
      </c>
      <c r="B950">
        <v>0</v>
      </c>
    </row>
    <row r="951" spans="1:2" x14ac:dyDescent="0.2">
      <c r="A951" t="s">
        <v>3860</v>
      </c>
      <c r="B951">
        <v>1</v>
      </c>
    </row>
    <row r="952" spans="1:2" x14ac:dyDescent="0.2">
      <c r="A952" t="s">
        <v>3861</v>
      </c>
      <c r="B952">
        <v>1</v>
      </c>
    </row>
    <row r="953" spans="1:2" x14ac:dyDescent="0.2">
      <c r="A953" t="s">
        <v>3862</v>
      </c>
      <c r="B953">
        <v>1</v>
      </c>
    </row>
    <row r="954" spans="1:2" x14ac:dyDescent="0.2">
      <c r="A954" t="s">
        <v>3863</v>
      </c>
      <c r="B954">
        <v>1</v>
      </c>
    </row>
    <row r="955" spans="1:2" x14ac:dyDescent="0.2">
      <c r="A955" t="s">
        <v>3864</v>
      </c>
      <c r="B955">
        <v>1</v>
      </c>
    </row>
    <row r="956" spans="1:2" x14ac:dyDescent="0.2">
      <c r="A956" t="s">
        <v>3865</v>
      </c>
      <c r="B956">
        <v>1</v>
      </c>
    </row>
    <row r="957" spans="1:2" x14ac:dyDescent="0.2">
      <c r="A957" t="s">
        <v>3866</v>
      </c>
      <c r="B957">
        <v>1</v>
      </c>
    </row>
    <row r="958" spans="1:2" x14ac:dyDescent="0.2">
      <c r="A958" t="s">
        <v>3867</v>
      </c>
      <c r="B958">
        <v>1</v>
      </c>
    </row>
    <row r="959" spans="1:2" x14ac:dyDescent="0.2">
      <c r="A959" t="s">
        <v>3868</v>
      </c>
      <c r="B959">
        <v>1</v>
      </c>
    </row>
    <row r="960" spans="1:2" x14ac:dyDescent="0.2">
      <c r="A960" t="s">
        <v>3869</v>
      </c>
      <c r="B960">
        <v>1</v>
      </c>
    </row>
    <row r="961" spans="1:2" x14ac:dyDescent="0.2">
      <c r="A961" t="s">
        <v>3870</v>
      </c>
      <c r="B961">
        <v>1</v>
      </c>
    </row>
    <row r="962" spans="1:2" x14ac:dyDescent="0.2">
      <c r="A962" t="s">
        <v>3871</v>
      </c>
      <c r="B962">
        <v>1</v>
      </c>
    </row>
    <row r="963" spans="1:2" x14ac:dyDescent="0.2">
      <c r="A963" t="s">
        <v>3872</v>
      </c>
      <c r="B963">
        <v>1</v>
      </c>
    </row>
    <row r="964" spans="1:2" x14ac:dyDescent="0.2">
      <c r="A964" t="s">
        <v>3873</v>
      </c>
      <c r="B964">
        <v>1</v>
      </c>
    </row>
    <row r="965" spans="1:2" x14ac:dyDescent="0.2">
      <c r="A965" t="s">
        <v>3874</v>
      </c>
      <c r="B965">
        <v>1</v>
      </c>
    </row>
    <row r="966" spans="1:2" x14ac:dyDescent="0.2">
      <c r="A966" t="s">
        <v>3875</v>
      </c>
      <c r="B966">
        <v>1</v>
      </c>
    </row>
    <row r="967" spans="1:2" x14ac:dyDescent="0.2">
      <c r="A967" t="s">
        <v>3876</v>
      </c>
      <c r="B967">
        <v>1</v>
      </c>
    </row>
    <row r="968" spans="1:2" x14ac:dyDescent="0.2">
      <c r="A968" t="s">
        <v>3877</v>
      </c>
      <c r="B968">
        <v>1</v>
      </c>
    </row>
    <row r="969" spans="1:2" x14ac:dyDescent="0.2">
      <c r="A969" t="s">
        <v>3878</v>
      </c>
      <c r="B969">
        <v>5000</v>
      </c>
    </row>
    <row r="970" spans="1:2" x14ac:dyDescent="0.2">
      <c r="A970" t="s">
        <v>3879</v>
      </c>
      <c r="B970">
        <v>1</v>
      </c>
    </row>
    <row r="971" spans="1:2" x14ac:dyDescent="0.2">
      <c r="A971" t="s">
        <v>3880</v>
      </c>
      <c r="B971">
        <v>2</v>
      </c>
    </row>
    <row r="972" spans="1:2" x14ac:dyDescent="0.2">
      <c r="A972" t="s">
        <v>3881</v>
      </c>
      <c r="B972">
        <v>2</v>
      </c>
    </row>
    <row r="973" spans="1:2" x14ac:dyDescent="0.2">
      <c r="A973" t="s">
        <v>3882</v>
      </c>
      <c r="B973">
        <v>0</v>
      </c>
    </row>
    <row r="974" spans="1:2" x14ac:dyDescent="0.2">
      <c r="A974" t="s">
        <v>3883</v>
      </c>
      <c r="B974">
        <v>5000</v>
      </c>
    </row>
    <row r="975" spans="1:2" x14ac:dyDescent="0.2">
      <c r="A975" t="s">
        <v>3884</v>
      </c>
      <c r="B975">
        <v>1</v>
      </c>
    </row>
    <row r="976" spans="1:2" x14ac:dyDescent="0.2">
      <c r="A976" t="s">
        <v>3885</v>
      </c>
      <c r="B976">
        <v>5000</v>
      </c>
    </row>
    <row r="977" spans="1:2" x14ac:dyDescent="0.2">
      <c r="A977" t="s">
        <v>3886</v>
      </c>
      <c r="B977">
        <v>5000</v>
      </c>
    </row>
    <row r="978" spans="1:2" x14ac:dyDescent="0.2">
      <c r="A978" t="s">
        <v>4702</v>
      </c>
      <c r="B978">
        <v>5000</v>
      </c>
    </row>
    <row r="979" spans="1:2" x14ac:dyDescent="0.2">
      <c r="A979" t="s">
        <v>3887</v>
      </c>
      <c r="B979">
        <v>5000</v>
      </c>
    </row>
    <row r="980" spans="1:2" x14ac:dyDescent="0.2">
      <c r="A980" t="s">
        <v>3888</v>
      </c>
      <c r="B980" t="b">
        <v>0</v>
      </c>
    </row>
    <row r="981" spans="1:2" x14ac:dyDescent="0.2">
      <c r="A981" t="s">
        <v>3889</v>
      </c>
      <c r="B981">
        <v>5000</v>
      </c>
    </row>
    <row r="982" spans="1:2" x14ac:dyDescent="0.2">
      <c r="A982" t="s">
        <v>4703</v>
      </c>
      <c r="B982">
        <v>5000</v>
      </c>
    </row>
    <row r="983" spans="1:2" x14ac:dyDescent="0.2">
      <c r="A983" t="s">
        <v>3890</v>
      </c>
      <c r="B983">
        <v>5000</v>
      </c>
    </row>
    <row r="984" spans="1:2" x14ac:dyDescent="0.2">
      <c r="A984" t="s">
        <v>1531</v>
      </c>
      <c r="B984" t="b">
        <v>0</v>
      </c>
    </row>
    <row r="985" spans="1:2" x14ac:dyDescent="0.2">
      <c r="A985" t="s">
        <v>1532</v>
      </c>
      <c r="B985" t="b">
        <v>0</v>
      </c>
    </row>
    <row r="986" spans="1:2" x14ac:dyDescent="0.2">
      <c r="A986" t="s">
        <v>1533</v>
      </c>
      <c r="B986" t="b">
        <v>0</v>
      </c>
    </row>
    <row r="987" spans="1:2" x14ac:dyDescent="0.2">
      <c r="A987" t="s">
        <v>1534</v>
      </c>
      <c r="B987" t="b">
        <v>0</v>
      </c>
    </row>
    <row r="988" spans="1:2" x14ac:dyDescent="0.2">
      <c r="A988" t="s">
        <v>1535</v>
      </c>
      <c r="B988" t="b">
        <v>0</v>
      </c>
    </row>
    <row r="989" spans="1:2" x14ac:dyDescent="0.2">
      <c r="A989" t="s">
        <v>1536</v>
      </c>
      <c r="B989" t="b">
        <v>0</v>
      </c>
    </row>
    <row r="990" spans="1:2" x14ac:dyDescent="0.2">
      <c r="A990" t="s">
        <v>1537</v>
      </c>
      <c r="B990" t="b">
        <v>0</v>
      </c>
    </row>
    <row r="991" spans="1:2" x14ac:dyDescent="0.2">
      <c r="A991" t="s">
        <v>1538</v>
      </c>
      <c r="B991" t="b">
        <v>0</v>
      </c>
    </row>
    <row r="992" spans="1:2" x14ac:dyDescent="0.2">
      <c r="A992" t="s">
        <v>1539</v>
      </c>
      <c r="B992" t="b">
        <v>0</v>
      </c>
    </row>
    <row r="993" spans="1:2" x14ac:dyDescent="0.2">
      <c r="A993" t="s">
        <v>1540</v>
      </c>
      <c r="B993" t="b">
        <v>0</v>
      </c>
    </row>
    <row r="994" spans="1:2" x14ac:dyDescent="0.2">
      <c r="A994" t="s">
        <v>1541</v>
      </c>
      <c r="B994" t="b">
        <v>0</v>
      </c>
    </row>
    <row r="995" spans="1:2" x14ac:dyDescent="0.2">
      <c r="A995" t="s">
        <v>1542</v>
      </c>
      <c r="B995" t="b">
        <v>0</v>
      </c>
    </row>
    <row r="996" spans="1:2" x14ac:dyDescent="0.2">
      <c r="A996" t="s">
        <v>1543</v>
      </c>
      <c r="B996" t="b">
        <v>0</v>
      </c>
    </row>
    <row r="997" spans="1:2" x14ac:dyDescent="0.2">
      <c r="A997" t="s">
        <v>1544</v>
      </c>
      <c r="B997" t="b">
        <v>0</v>
      </c>
    </row>
    <row r="998" spans="1:2" x14ac:dyDescent="0.2">
      <c r="A998" t="s">
        <v>1545</v>
      </c>
      <c r="B998" t="b">
        <v>0</v>
      </c>
    </row>
    <row r="999" spans="1:2" x14ac:dyDescent="0.2">
      <c r="A999" t="s">
        <v>1546</v>
      </c>
      <c r="B999" t="b">
        <v>0</v>
      </c>
    </row>
    <row r="1000" spans="1:2" x14ac:dyDescent="0.2">
      <c r="A1000" t="s">
        <v>1547</v>
      </c>
      <c r="B1000" t="b">
        <v>0</v>
      </c>
    </row>
    <row r="1001" spans="1:2" x14ac:dyDescent="0.2">
      <c r="A1001" t="s">
        <v>1548</v>
      </c>
      <c r="B1001" t="b">
        <v>0</v>
      </c>
    </row>
    <row r="1002" spans="1:2" x14ac:dyDescent="0.2">
      <c r="A1002" t="s">
        <v>1549</v>
      </c>
      <c r="B1002" t="b">
        <v>0</v>
      </c>
    </row>
    <row r="1003" spans="1:2" x14ac:dyDescent="0.2">
      <c r="A1003" t="s">
        <v>1550</v>
      </c>
      <c r="B1003" t="b">
        <v>0</v>
      </c>
    </row>
    <row r="1004" spans="1:2" x14ac:dyDescent="0.2">
      <c r="A1004" t="s">
        <v>1551</v>
      </c>
      <c r="B1004" t="b">
        <v>0</v>
      </c>
    </row>
    <row r="1005" spans="1:2" x14ac:dyDescent="0.2">
      <c r="A1005" t="s">
        <v>1552</v>
      </c>
      <c r="B1005" t="b">
        <v>0</v>
      </c>
    </row>
    <row r="1006" spans="1:2" x14ac:dyDescent="0.2">
      <c r="A1006" t="s">
        <v>1553</v>
      </c>
      <c r="B1006" t="b">
        <v>0</v>
      </c>
    </row>
    <row r="1007" spans="1:2" x14ac:dyDescent="0.2">
      <c r="A1007" t="s">
        <v>1554</v>
      </c>
      <c r="B1007" t="b">
        <v>0</v>
      </c>
    </row>
    <row r="1008" spans="1:2" x14ac:dyDescent="0.2">
      <c r="A1008" t="s">
        <v>1555</v>
      </c>
      <c r="B1008" t="b">
        <v>0</v>
      </c>
    </row>
    <row r="1009" spans="1:2" x14ac:dyDescent="0.2">
      <c r="A1009" t="s">
        <v>1556</v>
      </c>
      <c r="B1009" t="b">
        <v>0</v>
      </c>
    </row>
    <row r="1010" spans="1:2" x14ac:dyDescent="0.2">
      <c r="A1010" t="s">
        <v>7077</v>
      </c>
      <c r="B1010" t="b">
        <v>0</v>
      </c>
    </row>
    <row r="1011" spans="1:2" x14ac:dyDescent="0.2">
      <c r="A1011" t="s">
        <v>1557</v>
      </c>
      <c r="B1011" t="b">
        <v>0</v>
      </c>
    </row>
    <row r="1012" spans="1:2" x14ac:dyDescent="0.2">
      <c r="A1012" t="s">
        <v>1558</v>
      </c>
      <c r="B1012" t="b">
        <v>0</v>
      </c>
    </row>
    <row r="1013" spans="1:2" x14ac:dyDescent="0.2">
      <c r="A1013" t="s">
        <v>1559</v>
      </c>
      <c r="B1013" t="b">
        <v>0</v>
      </c>
    </row>
    <row r="1014" spans="1:2" x14ac:dyDescent="0.2">
      <c r="A1014" t="s">
        <v>1560</v>
      </c>
      <c r="B1014" t="b">
        <v>0</v>
      </c>
    </row>
    <row r="1015" spans="1:2" x14ac:dyDescent="0.2">
      <c r="A1015" t="s">
        <v>1561</v>
      </c>
      <c r="B1015" t="b">
        <v>0</v>
      </c>
    </row>
    <row r="1016" spans="1:2" x14ac:dyDescent="0.2">
      <c r="A1016" t="s">
        <v>1562</v>
      </c>
      <c r="B1016" t="b">
        <v>0</v>
      </c>
    </row>
    <row r="1017" spans="1:2" x14ac:dyDescent="0.2">
      <c r="A1017" t="s">
        <v>1563</v>
      </c>
      <c r="B1017" t="b">
        <v>0</v>
      </c>
    </row>
    <row r="1018" spans="1:2" x14ac:dyDescent="0.2">
      <c r="A1018" t="s">
        <v>1564</v>
      </c>
      <c r="B1018" t="b">
        <v>0</v>
      </c>
    </row>
    <row r="1019" spans="1:2" x14ac:dyDescent="0.2">
      <c r="A1019" t="s">
        <v>1565</v>
      </c>
      <c r="B1019" t="b">
        <v>0</v>
      </c>
    </row>
    <row r="1020" spans="1:2" x14ac:dyDescent="0.2">
      <c r="A1020" t="s">
        <v>1566</v>
      </c>
      <c r="B1020" t="b">
        <v>0</v>
      </c>
    </row>
    <row r="1021" spans="1:2" x14ac:dyDescent="0.2">
      <c r="A1021" t="s">
        <v>1567</v>
      </c>
      <c r="B1021" t="b">
        <v>0</v>
      </c>
    </row>
    <row r="1022" spans="1:2" x14ac:dyDescent="0.2">
      <c r="A1022" t="s">
        <v>1568</v>
      </c>
      <c r="B1022" t="b">
        <v>0</v>
      </c>
    </row>
    <row r="1023" spans="1:2" x14ac:dyDescent="0.2">
      <c r="A1023" t="s">
        <v>1569</v>
      </c>
      <c r="B1023" t="b">
        <v>0</v>
      </c>
    </row>
    <row r="1024" spans="1:2" x14ac:dyDescent="0.2">
      <c r="A1024" t="s">
        <v>1570</v>
      </c>
      <c r="B1024" t="b">
        <v>0</v>
      </c>
    </row>
    <row r="1025" spans="1:2" x14ac:dyDescent="0.2">
      <c r="A1025" t="s">
        <v>1571</v>
      </c>
      <c r="B1025" t="b">
        <v>0</v>
      </c>
    </row>
    <row r="1026" spans="1:2" x14ac:dyDescent="0.2">
      <c r="A1026" t="s">
        <v>1572</v>
      </c>
      <c r="B1026" t="b">
        <v>0</v>
      </c>
    </row>
    <row r="1027" spans="1:2" x14ac:dyDescent="0.2">
      <c r="A1027" t="s">
        <v>1573</v>
      </c>
      <c r="B1027" t="b">
        <v>0</v>
      </c>
    </row>
    <row r="1028" spans="1:2" x14ac:dyDescent="0.2">
      <c r="A1028" t="s">
        <v>1574</v>
      </c>
      <c r="B1028" t="b">
        <v>0</v>
      </c>
    </row>
    <row r="1029" spans="1:2" x14ac:dyDescent="0.2">
      <c r="A1029" t="s">
        <v>1575</v>
      </c>
      <c r="B1029" t="b">
        <v>0</v>
      </c>
    </row>
    <row r="1030" spans="1:2" x14ac:dyDescent="0.2">
      <c r="A1030" t="s">
        <v>1576</v>
      </c>
      <c r="B1030" t="b">
        <v>0</v>
      </c>
    </row>
    <row r="1031" spans="1:2" x14ac:dyDescent="0.2">
      <c r="A1031" t="s">
        <v>1577</v>
      </c>
      <c r="B1031" t="b">
        <v>0</v>
      </c>
    </row>
    <row r="1032" spans="1:2" x14ac:dyDescent="0.2">
      <c r="A1032" t="s">
        <v>1578</v>
      </c>
      <c r="B1032" t="b">
        <v>0</v>
      </c>
    </row>
    <row r="1033" spans="1:2" x14ac:dyDescent="0.2">
      <c r="A1033" t="s">
        <v>1579</v>
      </c>
      <c r="B1033" t="b">
        <v>0</v>
      </c>
    </row>
    <row r="1034" spans="1:2" x14ac:dyDescent="0.2">
      <c r="A1034" t="s">
        <v>1580</v>
      </c>
      <c r="B1034" t="b">
        <v>0</v>
      </c>
    </row>
    <row r="1035" spans="1:2" x14ac:dyDescent="0.2">
      <c r="A1035" t="s">
        <v>1581</v>
      </c>
      <c r="B1035" t="b">
        <v>0</v>
      </c>
    </row>
    <row r="1036" spans="1:2" x14ac:dyDescent="0.2">
      <c r="A1036" t="s">
        <v>1582</v>
      </c>
      <c r="B1036" t="b">
        <v>0</v>
      </c>
    </row>
    <row r="1037" spans="1:2" x14ac:dyDescent="0.2">
      <c r="A1037" t="s">
        <v>1583</v>
      </c>
      <c r="B1037" t="b">
        <v>0</v>
      </c>
    </row>
    <row r="1038" spans="1:2" x14ac:dyDescent="0.2">
      <c r="A1038" t="s">
        <v>1584</v>
      </c>
      <c r="B1038" t="b">
        <v>0</v>
      </c>
    </row>
    <row r="1039" spans="1:2" x14ac:dyDescent="0.2">
      <c r="A1039" t="s">
        <v>1585</v>
      </c>
      <c r="B1039" t="b">
        <v>0</v>
      </c>
    </row>
    <row r="1040" spans="1:2" x14ac:dyDescent="0.2">
      <c r="A1040" t="s">
        <v>1586</v>
      </c>
      <c r="B1040" t="b">
        <v>0</v>
      </c>
    </row>
    <row r="1041" spans="1:2" x14ac:dyDescent="0.2">
      <c r="A1041" t="s">
        <v>1587</v>
      </c>
      <c r="B1041" t="b">
        <v>0</v>
      </c>
    </row>
    <row r="1042" spans="1:2" x14ac:dyDescent="0.2">
      <c r="A1042" t="s">
        <v>1588</v>
      </c>
      <c r="B1042" t="b">
        <v>0</v>
      </c>
    </row>
    <row r="1043" spans="1:2" x14ac:dyDescent="0.2">
      <c r="A1043" t="s">
        <v>1589</v>
      </c>
      <c r="B1043" t="b">
        <v>0</v>
      </c>
    </row>
    <row r="1044" spans="1:2" x14ac:dyDescent="0.2">
      <c r="A1044" t="s">
        <v>1590</v>
      </c>
      <c r="B1044" t="b">
        <v>0</v>
      </c>
    </row>
    <row r="1045" spans="1:2" x14ac:dyDescent="0.2">
      <c r="A1045" t="s">
        <v>1591</v>
      </c>
      <c r="B1045" t="b">
        <v>0</v>
      </c>
    </row>
    <row r="1046" spans="1:2" x14ac:dyDescent="0.2">
      <c r="A1046" t="s">
        <v>1592</v>
      </c>
      <c r="B1046" t="b">
        <v>0</v>
      </c>
    </row>
    <row r="1047" spans="1:2" x14ac:dyDescent="0.2">
      <c r="A1047" t="s">
        <v>1593</v>
      </c>
      <c r="B1047" t="b">
        <v>0</v>
      </c>
    </row>
    <row r="1048" spans="1:2" x14ac:dyDescent="0.2">
      <c r="A1048" t="s">
        <v>1594</v>
      </c>
      <c r="B1048" t="b">
        <v>0</v>
      </c>
    </row>
    <row r="1049" spans="1:2" x14ac:dyDescent="0.2">
      <c r="A1049" t="s">
        <v>1595</v>
      </c>
      <c r="B1049" t="b">
        <v>0</v>
      </c>
    </row>
    <row r="1050" spans="1:2" x14ac:dyDescent="0.2">
      <c r="A1050" t="s">
        <v>1596</v>
      </c>
      <c r="B1050" t="b">
        <v>0</v>
      </c>
    </row>
    <row r="1051" spans="1:2" x14ac:dyDescent="0.2">
      <c r="A1051" t="s">
        <v>1597</v>
      </c>
      <c r="B1051" t="b">
        <v>0</v>
      </c>
    </row>
    <row r="1052" spans="1:2" x14ac:dyDescent="0.2">
      <c r="A1052" t="s">
        <v>1598</v>
      </c>
      <c r="B1052" t="b">
        <v>0</v>
      </c>
    </row>
    <row r="1053" spans="1:2" x14ac:dyDescent="0.2">
      <c r="A1053" t="s">
        <v>1599</v>
      </c>
      <c r="B1053" t="b">
        <v>0</v>
      </c>
    </row>
    <row r="1054" spans="1:2" x14ac:dyDescent="0.2">
      <c r="A1054" t="s">
        <v>1600</v>
      </c>
      <c r="B1054" t="b">
        <v>0</v>
      </c>
    </row>
    <row r="1055" spans="1:2" x14ac:dyDescent="0.2">
      <c r="A1055" t="s">
        <v>1601</v>
      </c>
      <c r="B1055" t="b">
        <v>0</v>
      </c>
    </row>
    <row r="1056" spans="1:2" x14ac:dyDescent="0.2">
      <c r="A1056" t="s">
        <v>1602</v>
      </c>
      <c r="B1056" t="b">
        <v>0</v>
      </c>
    </row>
    <row r="1057" spans="1:2" x14ac:dyDescent="0.2">
      <c r="A1057" t="s">
        <v>1603</v>
      </c>
      <c r="B1057" t="b">
        <v>0</v>
      </c>
    </row>
    <row r="1058" spans="1:2" x14ac:dyDescent="0.2">
      <c r="A1058" t="s">
        <v>1604</v>
      </c>
      <c r="B1058" t="b">
        <v>0</v>
      </c>
    </row>
    <row r="1059" spans="1:2" x14ac:dyDescent="0.2">
      <c r="A1059" t="s">
        <v>1605</v>
      </c>
      <c r="B1059" t="b">
        <v>0</v>
      </c>
    </row>
    <row r="1060" spans="1:2" x14ac:dyDescent="0.2">
      <c r="A1060" t="s">
        <v>1606</v>
      </c>
      <c r="B1060" t="b">
        <v>0</v>
      </c>
    </row>
    <row r="1061" spans="1:2" x14ac:dyDescent="0.2">
      <c r="A1061" t="s">
        <v>1607</v>
      </c>
      <c r="B1061" t="b">
        <v>0</v>
      </c>
    </row>
    <row r="1062" spans="1:2" x14ac:dyDescent="0.2">
      <c r="A1062" t="s">
        <v>1608</v>
      </c>
      <c r="B1062" t="b">
        <v>0</v>
      </c>
    </row>
    <row r="1063" spans="1:2" x14ac:dyDescent="0.2">
      <c r="A1063" t="s">
        <v>1609</v>
      </c>
      <c r="B1063" t="b">
        <v>0</v>
      </c>
    </row>
    <row r="1064" spans="1:2" x14ac:dyDescent="0.2">
      <c r="A1064" t="s">
        <v>1610</v>
      </c>
      <c r="B1064" t="b">
        <v>0</v>
      </c>
    </row>
    <row r="1065" spans="1:2" x14ac:dyDescent="0.2">
      <c r="A1065" t="s">
        <v>1611</v>
      </c>
      <c r="B1065" t="b">
        <v>0</v>
      </c>
    </row>
    <row r="1066" spans="1:2" x14ac:dyDescent="0.2">
      <c r="A1066" t="s">
        <v>1612</v>
      </c>
      <c r="B1066" t="b">
        <v>0</v>
      </c>
    </row>
    <row r="1067" spans="1:2" x14ac:dyDescent="0.2">
      <c r="A1067" t="s">
        <v>1613</v>
      </c>
      <c r="B1067" t="b">
        <v>0</v>
      </c>
    </row>
    <row r="1068" spans="1:2" x14ac:dyDescent="0.2">
      <c r="A1068" t="s">
        <v>1614</v>
      </c>
      <c r="B1068" t="b">
        <v>0</v>
      </c>
    </row>
    <row r="1069" spans="1:2" x14ac:dyDescent="0.2">
      <c r="A1069" t="s">
        <v>1615</v>
      </c>
      <c r="B1069" t="b">
        <v>0</v>
      </c>
    </row>
    <row r="1070" spans="1:2" x14ac:dyDescent="0.2">
      <c r="A1070" t="s">
        <v>1616</v>
      </c>
      <c r="B1070" t="b">
        <v>0</v>
      </c>
    </row>
    <row r="1071" spans="1:2" x14ac:dyDescent="0.2">
      <c r="A1071" t="s">
        <v>4783</v>
      </c>
      <c r="B1071" t="b">
        <v>0</v>
      </c>
    </row>
    <row r="1072" spans="1:2" x14ac:dyDescent="0.2">
      <c r="A1072" t="s">
        <v>1617</v>
      </c>
      <c r="B1072" t="b">
        <v>0</v>
      </c>
    </row>
    <row r="1073" spans="1:2" x14ac:dyDescent="0.2">
      <c r="A1073" t="s">
        <v>1618</v>
      </c>
      <c r="B1073" t="b">
        <v>0</v>
      </c>
    </row>
    <row r="1074" spans="1:2" x14ac:dyDescent="0.2">
      <c r="A1074" t="s">
        <v>1619</v>
      </c>
      <c r="B1074">
        <v>0</v>
      </c>
    </row>
    <row r="1075" spans="1:2" x14ac:dyDescent="0.2">
      <c r="A1075" t="s">
        <v>1620</v>
      </c>
      <c r="B1075">
        <v>1</v>
      </c>
    </row>
    <row r="1076" spans="1:2" x14ac:dyDescent="0.2">
      <c r="A1076" t="s">
        <v>1621</v>
      </c>
      <c r="B1076">
        <v>0</v>
      </c>
    </row>
    <row r="1077" spans="1:2" x14ac:dyDescent="0.2">
      <c r="A1077" t="s">
        <v>1622</v>
      </c>
      <c r="B1077">
        <v>1</v>
      </c>
    </row>
    <row r="1078" spans="1:2" x14ac:dyDescent="0.2">
      <c r="A1078" t="s">
        <v>1623</v>
      </c>
      <c r="B1078">
        <v>0</v>
      </c>
    </row>
    <row r="1079" spans="1:2" x14ac:dyDescent="0.2">
      <c r="A1079" t="s">
        <v>1624</v>
      </c>
      <c r="B1079">
        <v>1</v>
      </c>
    </row>
    <row r="1080" spans="1:2" x14ac:dyDescent="0.2">
      <c r="A1080" t="s">
        <v>1625</v>
      </c>
      <c r="B1080">
        <v>0</v>
      </c>
    </row>
    <row r="1081" spans="1:2" x14ac:dyDescent="0.2">
      <c r="A1081" t="s">
        <v>1626</v>
      </c>
      <c r="B1081">
        <v>1</v>
      </c>
    </row>
    <row r="1082" spans="1:2" x14ac:dyDescent="0.2">
      <c r="A1082" t="s">
        <v>1627</v>
      </c>
      <c r="B1082">
        <v>0</v>
      </c>
    </row>
    <row r="1083" spans="1:2" x14ac:dyDescent="0.2">
      <c r="A1083" t="s">
        <v>7083</v>
      </c>
      <c r="B1083" t="s">
        <v>3484</v>
      </c>
    </row>
    <row r="1084" spans="1:2" x14ac:dyDescent="0.2">
      <c r="A1084" t="s">
        <v>1628</v>
      </c>
      <c r="B1084">
        <v>0</v>
      </c>
    </row>
    <row r="1085" spans="1:2" x14ac:dyDescent="0.2">
      <c r="A1085" t="s">
        <v>1629</v>
      </c>
      <c r="B1085">
        <v>0</v>
      </c>
    </row>
    <row r="1086" spans="1:2" x14ac:dyDescent="0.2">
      <c r="A1086" t="s">
        <v>1630</v>
      </c>
      <c r="B1086">
        <v>0</v>
      </c>
    </row>
    <row r="1087" spans="1:2" x14ac:dyDescent="0.2">
      <c r="A1087" t="s">
        <v>1631</v>
      </c>
      <c r="B1087">
        <v>1</v>
      </c>
    </row>
    <row r="1088" spans="1:2" x14ac:dyDescent="0.2">
      <c r="A1088" t="s">
        <v>1632</v>
      </c>
      <c r="B1088">
        <v>1</v>
      </c>
    </row>
    <row r="1089" spans="1:2" x14ac:dyDescent="0.2">
      <c r="A1089" t="s">
        <v>1633</v>
      </c>
      <c r="B1089">
        <v>1</v>
      </c>
    </row>
    <row r="1090" spans="1:2" x14ac:dyDescent="0.2">
      <c r="A1090" t="s">
        <v>1634</v>
      </c>
      <c r="B1090">
        <v>1</v>
      </c>
    </row>
    <row r="1091" spans="1:2" x14ac:dyDescent="0.2">
      <c r="A1091" t="s">
        <v>1635</v>
      </c>
      <c r="B1091">
        <v>1</v>
      </c>
    </row>
    <row r="1092" spans="1:2" x14ac:dyDescent="0.2">
      <c r="A1092" t="s">
        <v>1636</v>
      </c>
      <c r="B1092">
        <v>1</v>
      </c>
    </row>
    <row r="1093" spans="1:2" x14ac:dyDescent="0.2">
      <c r="A1093" t="s">
        <v>1637</v>
      </c>
      <c r="B1093">
        <v>1</v>
      </c>
    </row>
    <row r="1094" spans="1:2" x14ac:dyDescent="0.2">
      <c r="A1094" t="s">
        <v>1638</v>
      </c>
      <c r="B1094">
        <v>1</v>
      </c>
    </row>
    <row r="1095" spans="1:2" x14ac:dyDescent="0.2">
      <c r="A1095" t="s">
        <v>1639</v>
      </c>
      <c r="B1095">
        <v>1</v>
      </c>
    </row>
    <row r="1096" spans="1:2" x14ac:dyDescent="0.2">
      <c r="A1096" t="s">
        <v>1640</v>
      </c>
      <c r="B1096">
        <v>1</v>
      </c>
    </row>
    <row r="1097" spans="1:2" x14ac:dyDescent="0.2">
      <c r="A1097" t="s">
        <v>1641</v>
      </c>
      <c r="B1097">
        <v>0</v>
      </c>
    </row>
    <row r="1098" spans="1:2" x14ac:dyDescent="0.2">
      <c r="A1098" t="s">
        <v>1642</v>
      </c>
      <c r="B1098">
        <v>50</v>
      </c>
    </row>
    <row r="1099" spans="1:2" x14ac:dyDescent="0.2">
      <c r="A1099" t="s">
        <v>1643</v>
      </c>
      <c r="B1099" t="s">
        <v>3484</v>
      </c>
    </row>
    <row r="1100" spans="1:2" x14ac:dyDescent="0.2">
      <c r="A1100" t="s">
        <v>1528</v>
      </c>
      <c r="B1100">
        <v>50</v>
      </c>
    </row>
    <row r="1101" spans="1:2" x14ac:dyDescent="0.2">
      <c r="A1101" t="s">
        <v>3891</v>
      </c>
      <c r="B1101">
        <v>0</v>
      </c>
    </row>
    <row r="1102" spans="1:2" x14ac:dyDescent="0.2">
      <c r="A1102" t="s">
        <v>4301</v>
      </c>
      <c r="B1102">
        <v>1</v>
      </c>
    </row>
    <row r="1103" spans="1:2" x14ac:dyDescent="0.2">
      <c r="A1103" t="s">
        <v>4302</v>
      </c>
      <c r="B1103">
        <v>1</v>
      </c>
    </row>
    <row r="1104" spans="1:2" x14ac:dyDescent="0.2">
      <c r="A1104" t="s">
        <v>4303</v>
      </c>
      <c r="B1104">
        <v>1</v>
      </c>
    </row>
    <row r="1105" spans="1:2" x14ac:dyDescent="0.2">
      <c r="A1105" t="s">
        <v>4304</v>
      </c>
      <c r="B1105">
        <v>1</v>
      </c>
    </row>
    <row r="1106" spans="1:2" x14ac:dyDescent="0.2">
      <c r="A1106" t="s">
        <v>4305</v>
      </c>
      <c r="B1106">
        <v>1</v>
      </c>
    </row>
    <row r="1107" spans="1:2" x14ac:dyDescent="0.2">
      <c r="A1107" t="s">
        <v>4306</v>
      </c>
      <c r="B1107">
        <v>1</v>
      </c>
    </row>
    <row r="1108" spans="1:2" x14ac:dyDescent="0.2">
      <c r="A1108" t="s">
        <v>4307</v>
      </c>
      <c r="B1108">
        <v>1</v>
      </c>
    </row>
    <row r="1109" spans="1:2" x14ac:dyDescent="0.2">
      <c r="A1109" t="s">
        <v>4308</v>
      </c>
      <c r="B1109">
        <v>1</v>
      </c>
    </row>
    <row r="1110" spans="1:2" x14ac:dyDescent="0.2">
      <c r="A1110" t="s">
        <v>4309</v>
      </c>
      <c r="B1110">
        <v>1</v>
      </c>
    </row>
    <row r="1111" spans="1:2" x14ac:dyDescent="0.2">
      <c r="A1111" t="s">
        <v>4310</v>
      </c>
      <c r="B1111">
        <v>1</v>
      </c>
    </row>
    <row r="1112" spans="1:2" x14ac:dyDescent="0.2">
      <c r="A1112" t="s">
        <v>4311</v>
      </c>
      <c r="B1112">
        <v>0</v>
      </c>
    </row>
    <row r="1113" spans="1:2" x14ac:dyDescent="0.2">
      <c r="A1113" t="s">
        <v>4312</v>
      </c>
      <c r="B1113">
        <v>0</v>
      </c>
    </row>
    <row r="1114" spans="1:2" x14ac:dyDescent="0.2">
      <c r="A1114" t="s">
        <v>4313</v>
      </c>
      <c r="B1114">
        <v>0</v>
      </c>
    </row>
    <row r="1115" spans="1:2" x14ac:dyDescent="0.2">
      <c r="A1115" t="s">
        <v>4314</v>
      </c>
      <c r="B1115">
        <v>0</v>
      </c>
    </row>
    <row r="1116" spans="1:2" x14ac:dyDescent="0.2">
      <c r="A1116" t="s">
        <v>4315</v>
      </c>
      <c r="B1116">
        <v>0</v>
      </c>
    </row>
    <row r="1117" spans="1:2" x14ac:dyDescent="0.2">
      <c r="A1117" t="s">
        <v>4316</v>
      </c>
      <c r="B1117">
        <v>0</v>
      </c>
    </row>
    <row r="1118" spans="1:2" x14ac:dyDescent="0.2">
      <c r="A1118" t="s">
        <v>4317</v>
      </c>
      <c r="B1118">
        <v>0</v>
      </c>
    </row>
    <row r="1119" spans="1:2" x14ac:dyDescent="0.2">
      <c r="A1119" t="s">
        <v>4318</v>
      </c>
      <c r="B1119">
        <v>0</v>
      </c>
    </row>
    <row r="1120" spans="1:2" x14ac:dyDescent="0.2">
      <c r="A1120" t="s">
        <v>4319</v>
      </c>
      <c r="B1120">
        <v>0</v>
      </c>
    </row>
    <row r="1121" spans="1:2" x14ac:dyDescent="0.2">
      <c r="A1121" t="s">
        <v>4320</v>
      </c>
      <c r="B1121">
        <v>0</v>
      </c>
    </row>
    <row r="1122" spans="1:2" x14ac:dyDescent="0.2">
      <c r="A1122" t="s">
        <v>3892</v>
      </c>
      <c r="B1122" t="s">
        <v>3484</v>
      </c>
    </row>
    <row r="1123" spans="1:2" x14ac:dyDescent="0.2">
      <c r="A1123" t="s">
        <v>3893</v>
      </c>
      <c r="B1123" t="s">
        <v>3484</v>
      </c>
    </row>
    <row r="1124" spans="1:2" x14ac:dyDescent="0.2">
      <c r="A1124" t="s">
        <v>4321</v>
      </c>
      <c r="B1124">
        <v>0</v>
      </c>
    </row>
    <row r="1125" spans="1:2" x14ac:dyDescent="0.2">
      <c r="A1125" t="s">
        <v>4322</v>
      </c>
      <c r="B1125">
        <v>0</v>
      </c>
    </row>
    <row r="1126" spans="1:2" x14ac:dyDescent="0.2">
      <c r="A1126" t="s">
        <v>4323</v>
      </c>
      <c r="B1126">
        <v>0</v>
      </c>
    </row>
    <row r="1127" spans="1:2" x14ac:dyDescent="0.2">
      <c r="A1127" t="s">
        <v>4324</v>
      </c>
      <c r="B1127">
        <v>0</v>
      </c>
    </row>
    <row r="1128" spans="1:2" x14ac:dyDescent="0.2">
      <c r="A1128" t="s">
        <v>4325</v>
      </c>
      <c r="B1128">
        <v>0</v>
      </c>
    </row>
    <row r="1129" spans="1:2" x14ac:dyDescent="0.2">
      <c r="A1129" t="s">
        <v>4326</v>
      </c>
      <c r="B1129">
        <v>0</v>
      </c>
    </row>
    <row r="1130" spans="1:2" x14ac:dyDescent="0.2">
      <c r="A1130" t="s">
        <v>4327</v>
      </c>
      <c r="B1130">
        <v>0</v>
      </c>
    </row>
    <row r="1131" spans="1:2" x14ac:dyDescent="0.2">
      <c r="A1131" t="s">
        <v>4328</v>
      </c>
      <c r="B1131">
        <v>0</v>
      </c>
    </row>
    <row r="1132" spans="1:2" x14ac:dyDescent="0.2">
      <c r="A1132" t="s">
        <v>4329</v>
      </c>
      <c r="B1132">
        <v>0</v>
      </c>
    </row>
    <row r="1133" spans="1:2" x14ac:dyDescent="0.2">
      <c r="A1133" t="s">
        <v>4330</v>
      </c>
      <c r="B1133">
        <v>0</v>
      </c>
    </row>
    <row r="1134" spans="1:2" x14ac:dyDescent="0.2">
      <c r="A1134" t="s">
        <v>3894</v>
      </c>
      <c r="B1134">
        <v>1</v>
      </c>
    </row>
    <row r="1135" spans="1:2" x14ac:dyDescent="0.2">
      <c r="A1135" t="s">
        <v>3895</v>
      </c>
      <c r="B1135">
        <v>1</v>
      </c>
    </row>
    <row r="1136" spans="1:2" x14ac:dyDescent="0.2">
      <c r="A1136" t="s">
        <v>3896</v>
      </c>
      <c r="B1136">
        <v>1</v>
      </c>
    </row>
    <row r="1137" spans="1:2" x14ac:dyDescent="0.2">
      <c r="A1137" t="s">
        <v>3897</v>
      </c>
      <c r="B1137">
        <v>1</v>
      </c>
    </row>
    <row r="1138" spans="1:2" x14ac:dyDescent="0.2">
      <c r="A1138" t="s">
        <v>3898</v>
      </c>
      <c r="B1138">
        <v>1</v>
      </c>
    </row>
    <row r="1139" spans="1:2" x14ac:dyDescent="0.2">
      <c r="A1139" t="s">
        <v>3899</v>
      </c>
      <c r="B1139">
        <v>1</v>
      </c>
    </row>
    <row r="1140" spans="1:2" x14ac:dyDescent="0.2">
      <c r="A1140" t="s">
        <v>3900</v>
      </c>
      <c r="B1140">
        <v>1</v>
      </c>
    </row>
    <row r="1141" spans="1:2" x14ac:dyDescent="0.2">
      <c r="A1141" t="s">
        <v>3901</v>
      </c>
      <c r="B1141">
        <v>1</v>
      </c>
    </row>
    <row r="1142" spans="1:2" x14ac:dyDescent="0.2">
      <c r="A1142" t="s">
        <v>3902</v>
      </c>
      <c r="B1142">
        <v>1</v>
      </c>
    </row>
    <row r="1143" spans="1:2" x14ac:dyDescent="0.2">
      <c r="A1143" t="s">
        <v>3903</v>
      </c>
      <c r="B1143">
        <v>1</v>
      </c>
    </row>
    <row r="1144" spans="1:2" x14ac:dyDescent="0.2">
      <c r="A1144" t="s">
        <v>3904</v>
      </c>
      <c r="B1144">
        <v>1</v>
      </c>
    </row>
    <row r="1145" spans="1:2" x14ac:dyDescent="0.2">
      <c r="A1145" t="s">
        <v>3905</v>
      </c>
      <c r="B1145">
        <v>1</v>
      </c>
    </row>
    <row r="1146" spans="1:2" x14ac:dyDescent="0.2">
      <c r="A1146" t="s">
        <v>4331</v>
      </c>
      <c r="B1146">
        <v>1</v>
      </c>
    </row>
    <row r="1147" spans="1:2" x14ac:dyDescent="0.2">
      <c r="A1147" t="s">
        <v>3906</v>
      </c>
      <c r="B1147">
        <v>0</v>
      </c>
    </row>
    <row r="1148" spans="1:2" x14ac:dyDescent="0.2">
      <c r="A1148" t="s">
        <v>3907</v>
      </c>
      <c r="B1148">
        <v>0</v>
      </c>
    </row>
    <row r="1149" spans="1:2" x14ac:dyDescent="0.2">
      <c r="A1149" t="s">
        <v>3908</v>
      </c>
      <c r="B1149">
        <v>0</v>
      </c>
    </row>
    <row r="1150" spans="1:2" x14ac:dyDescent="0.2">
      <c r="A1150" t="s">
        <v>3909</v>
      </c>
      <c r="B1150">
        <v>0</v>
      </c>
    </row>
    <row r="1151" spans="1:2" x14ac:dyDescent="0.2">
      <c r="A1151" t="s">
        <v>3910</v>
      </c>
      <c r="B1151">
        <v>0</v>
      </c>
    </row>
    <row r="1152" spans="1:2" x14ac:dyDescent="0.2">
      <c r="A1152" t="s">
        <v>3911</v>
      </c>
      <c r="B1152">
        <v>0</v>
      </c>
    </row>
    <row r="1153" spans="1:2" x14ac:dyDescent="0.2">
      <c r="A1153" t="s">
        <v>3912</v>
      </c>
      <c r="B1153">
        <v>0</v>
      </c>
    </row>
    <row r="1154" spans="1:2" x14ac:dyDescent="0.2">
      <c r="A1154" t="s">
        <v>3913</v>
      </c>
      <c r="B1154">
        <v>0</v>
      </c>
    </row>
    <row r="1155" spans="1:2" x14ac:dyDescent="0.2">
      <c r="A1155" t="s">
        <v>3914</v>
      </c>
      <c r="B1155">
        <v>0</v>
      </c>
    </row>
    <row r="1156" spans="1:2" x14ac:dyDescent="0.2">
      <c r="A1156" t="s">
        <v>3915</v>
      </c>
      <c r="B1156">
        <v>0</v>
      </c>
    </row>
    <row r="1157" spans="1:2" x14ac:dyDescent="0.2">
      <c r="A1157" t="s">
        <v>3916</v>
      </c>
      <c r="B1157">
        <v>0</v>
      </c>
    </row>
    <row r="1158" spans="1:2" x14ac:dyDescent="0.2">
      <c r="A1158" t="s">
        <v>3917</v>
      </c>
      <c r="B1158">
        <v>0</v>
      </c>
    </row>
    <row r="1159" spans="1:2" x14ac:dyDescent="0.2">
      <c r="A1159" t="s">
        <v>4332</v>
      </c>
      <c r="B1159">
        <v>0</v>
      </c>
    </row>
    <row r="1160" spans="1:2" x14ac:dyDescent="0.2">
      <c r="A1160" t="s">
        <v>3918</v>
      </c>
      <c r="B1160" t="b">
        <v>0</v>
      </c>
    </row>
    <row r="1161" spans="1:2" x14ac:dyDescent="0.2">
      <c r="A1161" t="s">
        <v>3919</v>
      </c>
      <c r="B1161" t="b">
        <v>0</v>
      </c>
    </row>
    <row r="1162" spans="1:2" x14ac:dyDescent="0.2">
      <c r="A1162" t="s">
        <v>3920</v>
      </c>
      <c r="B1162" t="b">
        <v>0</v>
      </c>
    </row>
    <row r="1163" spans="1:2" x14ac:dyDescent="0.2">
      <c r="A1163" t="s">
        <v>3921</v>
      </c>
      <c r="B1163" t="b">
        <v>0</v>
      </c>
    </row>
    <row r="1164" spans="1:2" x14ac:dyDescent="0.2">
      <c r="A1164" t="s">
        <v>3922</v>
      </c>
      <c r="B1164" t="b">
        <v>0</v>
      </c>
    </row>
    <row r="1165" spans="1:2" x14ac:dyDescent="0.2">
      <c r="A1165" t="s">
        <v>3923</v>
      </c>
      <c r="B1165" t="b">
        <v>0</v>
      </c>
    </row>
    <row r="1166" spans="1:2" x14ac:dyDescent="0.2">
      <c r="A1166" t="s">
        <v>3924</v>
      </c>
      <c r="B1166" t="b">
        <v>0</v>
      </c>
    </row>
    <row r="1167" spans="1:2" x14ac:dyDescent="0.2">
      <c r="A1167" t="s">
        <v>3925</v>
      </c>
      <c r="B1167" t="b">
        <v>0</v>
      </c>
    </row>
    <row r="1168" spans="1:2" x14ac:dyDescent="0.2">
      <c r="A1168" t="s">
        <v>3926</v>
      </c>
      <c r="B1168" t="b">
        <v>0</v>
      </c>
    </row>
    <row r="1169" spans="1:2" x14ac:dyDescent="0.2">
      <c r="A1169" t="s">
        <v>3927</v>
      </c>
      <c r="B1169" t="b">
        <v>0</v>
      </c>
    </row>
    <row r="1170" spans="1:2" x14ac:dyDescent="0.2">
      <c r="A1170" t="s">
        <v>3928</v>
      </c>
      <c r="B1170" t="b">
        <v>0</v>
      </c>
    </row>
    <row r="1171" spans="1:2" x14ac:dyDescent="0.2">
      <c r="A1171" t="s">
        <v>3929</v>
      </c>
      <c r="B1171" t="b">
        <v>0</v>
      </c>
    </row>
    <row r="1172" spans="1:2" x14ac:dyDescent="0.2">
      <c r="A1172" t="s">
        <v>3930</v>
      </c>
      <c r="B1172" t="b">
        <v>0</v>
      </c>
    </row>
    <row r="1173" spans="1:2" x14ac:dyDescent="0.2">
      <c r="A1173" t="s">
        <v>3931</v>
      </c>
      <c r="B1173" t="b">
        <v>0</v>
      </c>
    </row>
    <row r="1174" spans="1:2" x14ac:dyDescent="0.2">
      <c r="A1174" t="s">
        <v>4475</v>
      </c>
      <c r="B1174">
        <v>2</v>
      </c>
    </row>
    <row r="1175" spans="1:2" x14ac:dyDescent="0.2">
      <c r="A1175" t="s">
        <v>3932</v>
      </c>
      <c r="B1175">
        <v>0</v>
      </c>
    </row>
    <row r="1176" spans="1:2" x14ac:dyDescent="0.2">
      <c r="A1176" t="s">
        <v>3933</v>
      </c>
      <c r="B1176">
        <v>0</v>
      </c>
    </row>
    <row r="1177" spans="1:2" x14ac:dyDescent="0.2">
      <c r="A1177" t="s">
        <v>3934</v>
      </c>
      <c r="B1177">
        <v>0</v>
      </c>
    </row>
    <row r="1178" spans="1:2" x14ac:dyDescent="0.2">
      <c r="A1178" t="s">
        <v>3935</v>
      </c>
      <c r="B1178">
        <v>0</v>
      </c>
    </row>
    <row r="1179" spans="1:2" x14ac:dyDescent="0.2">
      <c r="A1179" t="s">
        <v>3936</v>
      </c>
      <c r="B1179">
        <v>1</v>
      </c>
    </row>
    <row r="1180" spans="1:2" x14ac:dyDescent="0.2">
      <c r="A1180" t="s">
        <v>3937</v>
      </c>
      <c r="B1180">
        <v>1</v>
      </c>
    </row>
    <row r="1181" spans="1:2" x14ac:dyDescent="0.2">
      <c r="A1181" t="s">
        <v>3938</v>
      </c>
      <c r="B1181">
        <v>1</v>
      </c>
    </row>
    <row r="1182" spans="1:2" x14ac:dyDescent="0.2">
      <c r="A1182" t="s">
        <v>3939</v>
      </c>
      <c r="B1182">
        <v>1</v>
      </c>
    </row>
    <row r="1183" spans="1:2" x14ac:dyDescent="0.2">
      <c r="A1183" t="s">
        <v>3940</v>
      </c>
      <c r="B1183">
        <v>1</v>
      </c>
    </row>
    <row r="1184" spans="1:2" x14ac:dyDescent="0.2">
      <c r="A1184" t="s">
        <v>3941</v>
      </c>
      <c r="B1184">
        <v>1</v>
      </c>
    </row>
    <row r="1185" spans="1:2" x14ac:dyDescent="0.2">
      <c r="A1185" t="s">
        <v>3942</v>
      </c>
      <c r="B1185">
        <v>1</v>
      </c>
    </row>
    <row r="1186" spans="1:2" x14ac:dyDescent="0.2">
      <c r="A1186" t="s">
        <v>3943</v>
      </c>
      <c r="B1186">
        <v>1</v>
      </c>
    </row>
    <row r="1187" spans="1:2" x14ac:dyDescent="0.2">
      <c r="A1187" t="s">
        <v>3944</v>
      </c>
      <c r="B1187">
        <v>1</v>
      </c>
    </row>
    <row r="1188" spans="1:2" x14ac:dyDescent="0.2">
      <c r="A1188" t="s">
        <v>3945</v>
      </c>
      <c r="B1188">
        <v>1</v>
      </c>
    </row>
    <row r="1189" spans="1:2" x14ac:dyDescent="0.2">
      <c r="A1189" t="s">
        <v>3946</v>
      </c>
      <c r="B1189">
        <v>1</v>
      </c>
    </row>
    <row r="1190" spans="1:2" x14ac:dyDescent="0.2">
      <c r="A1190" t="s">
        <v>3947</v>
      </c>
      <c r="B1190">
        <v>1</v>
      </c>
    </row>
    <row r="1191" spans="1:2" x14ac:dyDescent="0.2">
      <c r="A1191" t="s">
        <v>3948</v>
      </c>
      <c r="B1191">
        <v>1</v>
      </c>
    </row>
    <row r="1192" spans="1:2" x14ac:dyDescent="0.2">
      <c r="A1192" t="s">
        <v>3949</v>
      </c>
      <c r="B1192">
        <v>1</v>
      </c>
    </row>
    <row r="1193" spans="1:2" x14ac:dyDescent="0.2">
      <c r="A1193" t="s">
        <v>3950</v>
      </c>
      <c r="B1193">
        <v>1</v>
      </c>
    </row>
    <row r="1194" spans="1:2" x14ac:dyDescent="0.2">
      <c r="A1194" t="s">
        <v>3951</v>
      </c>
      <c r="B1194">
        <v>1</v>
      </c>
    </row>
    <row r="1195" spans="1:2" x14ac:dyDescent="0.2">
      <c r="A1195" t="s">
        <v>3952</v>
      </c>
      <c r="B1195">
        <v>1</v>
      </c>
    </row>
    <row r="1196" spans="1:2" x14ac:dyDescent="0.2">
      <c r="A1196" t="s">
        <v>3953</v>
      </c>
      <c r="B1196">
        <v>1</v>
      </c>
    </row>
    <row r="1197" spans="1:2" x14ac:dyDescent="0.2">
      <c r="A1197" t="s">
        <v>3954</v>
      </c>
      <c r="B1197">
        <v>5000</v>
      </c>
    </row>
    <row r="1198" spans="1:2" x14ac:dyDescent="0.2">
      <c r="A1198" t="s">
        <v>3955</v>
      </c>
      <c r="B1198">
        <v>1</v>
      </c>
    </row>
    <row r="1199" spans="1:2" x14ac:dyDescent="0.2">
      <c r="A1199" t="s">
        <v>3956</v>
      </c>
      <c r="B1199">
        <v>2</v>
      </c>
    </row>
    <row r="1200" spans="1:2" x14ac:dyDescent="0.2">
      <c r="A1200" t="s">
        <v>3957</v>
      </c>
      <c r="B1200">
        <v>2</v>
      </c>
    </row>
    <row r="1201" spans="1:2" x14ac:dyDescent="0.2">
      <c r="A1201" t="s">
        <v>3958</v>
      </c>
      <c r="B1201">
        <v>0</v>
      </c>
    </row>
    <row r="1202" spans="1:2" x14ac:dyDescent="0.2">
      <c r="A1202" t="s">
        <v>3959</v>
      </c>
      <c r="B1202">
        <v>5000</v>
      </c>
    </row>
    <row r="1203" spans="1:2" x14ac:dyDescent="0.2">
      <c r="A1203" t="s">
        <v>3960</v>
      </c>
      <c r="B1203">
        <v>1</v>
      </c>
    </row>
    <row r="1204" spans="1:2" x14ac:dyDescent="0.2">
      <c r="A1204" t="s">
        <v>3961</v>
      </c>
      <c r="B1204">
        <v>5000</v>
      </c>
    </row>
    <row r="1205" spans="1:2" x14ac:dyDescent="0.2">
      <c r="A1205" t="s">
        <v>3962</v>
      </c>
      <c r="B1205">
        <v>5000</v>
      </c>
    </row>
    <row r="1206" spans="1:2" x14ac:dyDescent="0.2">
      <c r="A1206" t="s">
        <v>4704</v>
      </c>
      <c r="B1206">
        <v>5000</v>
      </c>
    </row>
    <row r="1207" spans="1:2" x14ac:dyDescent="0.2">
      <c r="A1207" t="s">
        <v>3964</v>
      </c>
      <c r="B1207">
        <v>5000</v>
      </c>
    </row>
    <row r="1208" spans="1:2" x14ac:dyDescent="0.2">
      <c r="A1208" t="s">
        <v>3965</v>
      </c>
      <c r="B1208" t="b">
        <v>0</v>
      </c>
    </row>
    <row r="1209" spans="1:2" x14ac:dyDescent="0.2">
      <c r="A1209" t="s">
        <v>3966</v>
      </c>
      <c r="B1209">
        <v>5000</v>
      </c>
    </row>
    <row r="1210" spans="1:2" x14ac:dyDescent="0.2">
      <c r="A1210" t="s">
        <v>4705</v>
      </c>
      <c r="B1210">
        <v>5000</v>
      </c>
    </row>
    <row r="1211" spans="1:2" x14ac:dyDescent="0.2">
      <c r="A1211" t="s">
        <v>3968</v>
      </c>
      <c r="B1211">
        <v>5000</v>
      </c>
    </row>
    <row r="1212" spans="1:2" x14ac:dyDescent="0.2">
      <c r="A1212" t="s">
        <v>2184</v>
      </c>
      <c r="B1212" t="b">
        <v>0</v>
      </c>
    </row>
    <row r="1213" spans="1:2" x14ac:dyDescent="0.2">
      <c r="A1213" t="s">
        <v>2185</v>
      </c>
      <c r="B1213" t="b">
        <v>0</v>
      </c>
    </row>
    <row r="1214" spans="1:2" x14ac:dyDescent="0.2">
      <c r="A1214" t="s">
        <v>2186</v>
      </c>
      <c r="B1214" t="b">
        <v>0</v>
      </c>
    </row>
    <row r="1215" spans="1:2" x14ac:dyDescent="0.2">
      <c r="A1215" t="s">
        <v>2187</v>
      </c>
      <c r="B1215" t="b">
        <v>0</v>
      </c>
    </row>
    <row r="1216" spans="1:2" x14ac:dyDescent="0.2">
      <c r="A1216" t="s">
        <v>2188</v>
      </c>
      <c r="B1216" t="b">
        <v>0</v>
      </c>
    </row>
    <row r="1217" spans="1:2" x14ac:dyDescent="0.2">
      <c r="A1217" t="s">
        <v>2189</v>
      </c>
      <c r="B1217" t="b">
        <v>0</v>
      </c>
    </row>
    <row r="1218" spans="1:2" x14ac:dyDescent="0.2">
      <c r="A1218" t="s">
        <v>2190</v>
      </c>
      <c r="B1218" t="b">
        <v>0</v>
      </c>
    </row>
    <row r="1219" spans="1:2" x14ac:dyDescent="0.2">
      <c r="A1219" t="s">
        <v>2191</v>
      </c>
      <c r="B1219" t="b">
        <v>0</v>
      </c>
    </row>
    <row r="1220" spans="1:2" x14ac:dyDescent="0.2">
      <c r="A1220" t="s">
        <v>2192</v>
      </c>
      <c r="B1220" t="b">
        <v>0</v>
      </c>
    </row>
    <row r="1221" spans="1:2" x14ac:dyDescent="0.2">
      <c r="A1221" t="s">
        <v>2193</v>
      </c>
      <c r="B1221" t="b">
        <v>0</v>
      </c>
    </row>
    <row r="1222" spans="1:2" x14ac:dyDescent="0.2">
      <c r="A1222" t="s">
        <v>2194</v>
      </c>
      <c r="B1222" t="b">
        <v>0</v>
      </c>
    </row>
    <row r="1223" spans="1:2" x14ac:dyDescent="0.2">
      <c r="A1223" t="s">
        <v>2195</v>
      </c>
      <c r="B1223" t="b">
        <v>0</v>
      </c>
    </row>
    <row r="1224" spans="1:2" x14ac:dyDescent="0.2">
      <c r="A1224" t="s">
        <v>2196</v>
      </c>
      <c r="B1224" t="b">
        <v>0</v>
      </c>
    </row>
    <row r="1225" spans="1:2" x14ac:dyDescent="0.2">
      <c r="A1225" t="s">
        <v>2197</v>
      </c>
      <c r="B1225" t="b">
        <v>0</v>
      </c>
    </row>
    <row r="1226" spans="1:2" x14ac:dyDescent="0.2">
      <c r="A1226" t="s">
        <v>2198</v>
      </c>
      <c r="B1226" t="b">
        <v>0</v>
      </c>
    </row>
    <row r="1227" spans="1:2" x14ac:dyDescent="0.2">
      <c r="A1227" t="s">
        <v>2199</v>
      </c>
      <c r="B1227" t="b">
        <v>0</v>
      </c>
    </row>
    <row r="1228" spans="1:2" x14ac:dyDescent="0.2">
      <c r="A1228" t="s">
        <v>2200</v>
      </c>
      <c r="B1228" t="b">
        <v>0</v>
      </c>
    </row>
    <row r="1229" spans="1:2" x14ac:dyDescent="0.2">
      <c r="A1229" t="s">
        <v>2201</v>
      </c>
      <c r="B1229" t="b">
        <v>0</v>
      </c>
    </row>
    <row r="1230" spans="1:2" x14ac:dyDescent="0.2">
      <c r="A1230" t="s">
        <v>2202</v>
      </c>
      <c r="B1230" t="b">
        <v>0</v>
      </c>
    </row>
    <row r="1231" spans="1:2" x14ac:dyDescent="0.2">
      <c r="A1231" t="s">
        <v>2203</v>
      </c>
      <c r="B1231" t="b">
        <v>0</v>
      </c>
    </row>
    <row r="1232" spans="1:2" x14ac:dyDescent="0.2">
      <c r="A1232" t="s">
        <v>2204</v>
      </c>
      <c r="B1232" t="b">
        <v>0</v>
      </c>
    </row>
    <row r="1233" spans="1:2" x14ac:dyDescent="0.2">
      <c r="A1233" t="s">
        <v>2205</v>
      </c>
      <c r="B1233" t="b">
        <v>0</v>
      </c>
    </row>
    <row r="1234" spans="1:2" x14ac:dyDescent="0.2">
      <c r="A1234" t="s">
        <v>2206</v>
      </c>
      <c r="B1234" t="b">
        <v>0</v>
      </c>
    </row>
    <row r="1235" spans="1:2" x14ac:dyDescent="0.2">
      <c r="A1235" t="s">
        <v>2207</v>
      </c>
      <c r="B1235" t="b">
        <v>0</v>
      </c>
    </row>
    <row r="1236" spans="1:2" x14ac:dyDescent="0.2">
      <c r="A1236" t="s">
        <v>2208</v>
      </c>
      <c r="B1236" t="b">
        <v>0</v>
      </c>
    </row>
    <row r="1237" spans="1:2" x14ac:dyDescent="0.2">
      <c r="A1237" t="s">
        <v>2209</v>
      </c>
      <c r="B1237" t="b">
        <v>0</v>
      </c>
    </row>
    <row r="1238" spans="1:2" x14ac:dyDescent="0.2">
      <c r="A1238" t="s">
        <v>2210</v>
      </c>
      <c r="B1238" t="b">
        <v>0</v>
      </c>
    </row>
    <row r="1239" spans="1:2" x14ac:dyDescent="0.2">
      <c r="A1239" t="s">
        <v>2211</v>
      </c>
      <c r="B1239" t="b">
        <v>0</v>
      </c>
    </row>
    <row r="1240" spans="1:2" x14ac:dyDescent="0.2">
      <c r="A1240" t="s">
        <v>2212</v>
      </c>
      <c r="B1240" t="b">
        <v>0</v>
      </c>
    </row>
    <row r="1241" spans="1:2" x14ac:dyDescent="0.2">
      <c r="A1241" t="s">
        <v>2213</v>
      </c>
      <c r="B1241" t="b">
        <v>0</v>
      </c>
    </row>
    <row r="1242" spans="1:2" x14ac:dyDescent="0.2">
      <c r="A1242" t="s">
        <v>2214</v>
      </c>
      <c r="B1242" t="b">
        <v>0</v>
      </c>
    </row>
    <row r="1243" spans="1:2" x14ac:dyDescent="0.2">
      <c r="A1243" t="s">
        <v>2215</v>
      </c>
      <c r="B1243" t="b">
        <v>0</v>
      </c>
    </row>
    <row r="1244" spans="1:2" x14ac:dyDescent="0.2">
      <c r="A1244" t="s">
        <v>2216</v>
      </c>
      <c r="B1244" t="b">
        <v>0</v>
      </c>
    </row>
    <row r="1245" spans="1:2" x14ac:dyDescent="0.2">
      <c r="A1245" t="s">
        <v>2217</v>
      </c>
      <c r="B1245" t="b">
        <v>0</v>
      </c>
    </row>
    <row r="1246" spans="1:2" x14ac:dyDescent="0.2">
      <c r="A1246" t="s">
        <v>2218</v>
      </c>
      <c r="B1246" t="b">
        <v>0</v>
      </c>
    </row>
    <row r="1247" spans="1:2" x14ac:dyDescent="0.2">
      <c r="A1247" t="s">
        <v>2219</v>
      </c>
      <c r="B1247" t="b">
        <v>0</v>
      </c>
    </row>
    <row r="1248" spans="1:2" x14ac:dyDescent="0.2">
      <c r="A1248" t="s">
        <v>2220</v>
      </c>
      <c r="B1248" t="b">
        <v>0</v>
      </c>
    </row>
    <row r="1249" spans="1:2" x14ac:dyDescent="0.2">
      <c r="A1249" t="s">
        <v>2221</v>
      </c>
      <c r="B1249" t="b">
        <v>0</v>
      </c>
    </row>
    <row r="1250" spans="1:2" x14ac:dyDescent="0.2">
      <c r="A1250" t="s">
        <v>2222</v>
      </c>
      <c r="B1250" t="b">
        <v>0</v>
      </c>
    </row>
    <row r="1251" spans="1:2" x14ac:dyDescent="0.2">
      <c r="A1251" t="s">
        <v>2223</v>
      </c>
      <c r="B1251" t="b">
        <v>0</v>
      </c>
    </row>
    <row r="1252" spans="1:2" x14ac:dyDescent="0.2">
      <c r="A1252" t="s">
        <v>2224</v>
      </c>
      <c r="B1252" t="b">
        <v>0</v>
      </c>
    </row>
    <row r="1253" spans="1:2" x14ac:dyDescent="0.2">
      <c r="A1253" t="s">
        <v>2225</v>
      </c>
      <c r="B1253" t="b">
        <v>0</v>
      </c>
    </row>
    <row r="1254" spans="1:2" x14ac:dyDescent="0.2">
      <c r="A1254" t="s">
        <v>2226</v>
      </c>
      <c r="B1254" t="b">
        <v>0</v>
      </c>
    </row>
    <row r="1255" spans="1:2" x14ac:dyDescent="0.2">
      <c r="A1255" t="s">
        <v>2227</v>
      </c>
      <c r="B1255" t="b">
        <v>0</v>
      </c>
    </row>
    <row r="1256" spans="1:2" x14ac:dyDescent="0.2">
      <c r="A1256" t="s">
        <v>2228</v>
      </c>
      <c r="B1256" t="b">
        <v>0</v>
      </c>
    </row>
    <row r="1257" spans="1:2" x14ac:dyDescent="0.2">
      <c r="A1257" t="s">
        <v>2229</v>
      </c>
      <c r="B1257" t="b">
        <v>0</v>
      </c>
    </row>
    <row r="1258" spans="1:2" x14ac:dyDescent="0.2">
      <c r="A1258" t="s">
        <v>2230</v>
      </c>
      <c r="B1258" t="b">
        <v>0</v>
      </c>
    </row>
    <row r="1259" spans="1:2" x14ac:dyDescent="0.2">
      <c r="A1259" t="s">
        <v>2231</v>
      </c>
      <c r="B1259" t="b">
        <v>0</v>
      </c>
    </row>
    <row r="1260" spans="1:2" x14ac:dyDescent="0.2">
      <c r="A1260" t="s">
        <v>2232</v>
      </c>
      <c r="B1260" t="b">
        <v>0</v>
      </c>
    </row>
    <row r="1261" spans="1:2" x14ac:dyDescent="0.2">
      <c r="A1261" t="s">
        <v>2233</v>
      </c>
      <c r="B1261" t="b">
        <v>0</v>
      </c>
    </row>
    <row r="1262" spans="1:2" x14ac:dyDescent="0.2">
      <c r="A1262" t="s">
        <v>2234</v>
      </c>
      <c r="B1262" t="b">
        <v>0</v>
      </c>
    </row>
    <row r="1263" spans="1:2" x14ac:dyDescent="0.2">
      <c r="A1263" t="s">
        <v>2235</v>
      </c>
      <c r="B1263" t="b">
        <v>0</v>
      </c>
    </row>
    <row r="1264" spans="1:2" x14ac:dyDescent="0.2">
      <c r="A1264" t="s">
        <v>2236</v>
      </c>
      <c r="B1264" t="b">
        <v>0</v>
      </c>
    </row>
    <row r="1265" spans="1:2" x14ac:dyDescent="0.2">
      <c r="A1265" t="s">
        <v>2237</v>
      </c>
      <c r="B1265" t="b">
        <v>0</v>
      </c>
    </row>
    <row r="1266" spans="1:2" x14ac:dyDescent="0.2">
      <c r="A1266" t="s">
        <v>2238</v>
      </c>
      <c r="B1266" t="b">
        <v>0</v>
      </c>
    </row>
    <row r="1267" spans="1:2" x14ac:dyDescent="0.2">
      <c r="A1267" t="s">
        <v>2239</v>
      </c>
      <c r="B1267" t="b">
        <v>0</v>
      </c>
    </row>
    <row r="1268" spans="1:2" x14ac:dyDescent="0.2">
      <c r="A1268" t="s">
        <v>2240</v>
      </c>
      <c r="B1268" t="b">
        <v>0</v>
      </c>
    </row>
    <row r="1269" spans="1:2" x14ac:dyDescent="0.2">
      <c r="A1269" t="s">
        <v>2241</v>
      </c>
      <c r="B1269" t="b">
        <v>0</v>
      </c>
    </row>
    <row r="1270" spans="1:2" x14ac:dyDescent="0.2">
      <c r="A1270" t="s">
        <v>2242</v>
      </c>
      <c r="B1270" t="b">
        <v>0</v>
      </c>
    </row>
    <row r="1271" spans="1:2" x14ac:dyDescent="0.2">
      <c r="A1271" t="s">
        <v>2243</v>
      </c>
      <c r="B1271" t="b">
        <v>0</v>
      </c>
    </row>
    <row r="1272" spans="1:2" x14ac:dyDescent="0.2">
      <c r="A1272" t="s">
        <v>2244</v>
      </c>
      <c r="B1272" t="b">
        <v>0</v>
      </c>
    </row>
    <row r="1273" spans="1:2" x14ac:dyDescent="0.2">
      <c r="A1273" t="s">
        <v>2245</v>
      </c>
      <c r="B1273" t="b">
        <v>0</v>
      </c>
    </row>
    <row r="1274" spans="1:2" x14ac:dyDescent="0.2">
      <c r="A1274" t="s">
        <v>2246</v>
      </c>
      <c r="B1274" t="b">
        <v>0</v>
      </c>
    </row>
    <row r="1275" spans="1:2" x14ac:dyDescent="0.2">
      <c r="A1275" t="s">
        <v>2247</v>
      </c>
      <c r="B1275" t="b">
        <v>0</v>
      </c>
    </row>
    <row r="1276" spans="1:2" x14ac:dyDescent="0.2">
      <c r="A1276" t="s">
        <v>2248</v>
      </c>
      <c r="B1276" t="b">
        <v>0</v>
      </c>
    </row>
    <row r="1277" spans="1:2" x14ac:dyDescent="0.2">
      <c r="A1277" t="s">
        <v>2249</v>
      </c>
      <c r="B1277" t="b">
        <v>0</v>
      </c>
    </row>
    <row r="1278" spans="1:2" x14ac:dyDescent="0.2">
      <c r="A1278" t="s">
        <v>2250</v>
      </c>
      <c r="B1278" t="b">
        <v>0</v>
      </c>
    </row>
    <row r="1279" spans="1:2" x14ac:dyDescent="0.2">
      <c r="A1279" t="s">
        <v>2251</v>
      </c>
      <c r="B1279" t="b">
        <v>0</v>
      </c>
    </row>
    <row r="1280" spans="1:2" x14ac:dyDescent="0.2">
      <c r="A1280" t="s">
        <v>2252</v>
      </c>
      <c r="B1280" t="b">
        <v>0</v>
      </c>
    </row>
    <row r="1281" spans="1:2" x14ac:dyDescent="0.2">
      <c r="A1281" t="s">
        <v>2253</v>
      </c>
      <c r="B1281" t="b">
        <v>0</v>
      </c>
    </row>
    <row r="1282" spans="1:2" x14ac:dyDescent="0.2">
      <c r="A1282" t="s">
        <v>2254</v>
      </c>
      <c r="B1282" t="b">
        <v>0</v>
      </c>
    </row>
    <row r="1283" spans="1:2" x14ac:dyDescent="0.2">
      <c r="A1283" t="s">
        <v>2255</v>
      </c>
      <c r="B1283" t="b">
        <v>0</v>
      </c>
    </row>
    <row r="1284" spans="1:2" x14ac:dyDescent="0.2">
      <c r="A1284" t="s">
        <v>2256</v>
      </c>
      <c r="B1284" t="b">
        <v>0</v>
      </c>
    </row>
    <row r="1285" spans="1:2" x14ac:dyDescent="0.2">
      <c r="A1285" t="s">
        <v>2257</v>
      </c>
      <c r="B1285" t="b">
        <v>0</v>
      </c>
    </row>
    <row r="1286" spans="1:2" x14ac:dyDescent="0.2">
      <c r="A1286" t="s">
        <v>2258</v>
      </c>
      <c r="B1286" t="b">
        <v>0</v>
      </c>
    </row>
    <row r="1287" spans="1:2" x14ac:dyDescent="0.2">
      <c r="A1287" t="s">
        <v>2259</v>
      </c>
      <c r="B1287" t="b">
        <v>0</v>
      </c>
    </row>
    <row r="1288" spans="1:2" x14ac:dyDescent="0.2">
      <c r="A1288" t="s">
        <v>2260</v>
      </c>
      <c r="B1288" t="b">
        <v>0</v>
      </c>
    </row>
    <row r="1289" spans="1:2" x14ac:dyDescent="0.2">
      <c r="A1289" t="s">
        <v>2261</v>
      </c>
      <c r="B1289" t="b">
        <v>0</v>
      </c>
    </row>
    <row r="1290" spans="1:2" x14ac:dyDescent="0.2">
      <c r="A1290" t="s">
        <v>2262</v>
      </c>
      <c r="B1290" t="b">
        <v>0</v>
      </c>
    </row>
    <row r="1291" spans="1:2" x14ac:dyDescent="0.2">
      <c r="A1291" t="s">
        <v>2263</v>
      </c>
      <c r="B1291" t="b">
        <v>0</v>
      </c>
    </row>
    <row r="1292" spans="1:2" x14ac:dyDescent="0.2">
      <c r="A1292" t="s">
        <v>2264</v>
      </c>
      <c r="B1292" t="b">
        <v>0</v>
      </c>
    </row>
    <row r="1293" spans="1:2" x14ac:dyDescent="0.2">
      <c r="A1293" t="s">
        <v>2265</v>
      </c>
      <c r="B1293" t="b">
        <v>0</v>
      </c>
    </row>
    <row r="1294" spans="1:2" x14ac:dyDescent="0.2">
      <c r="A1294" t="s">
        <v>2266</v>
      </c>
      <c r="B1294" t="b">
        <v>0</v>
      </c>
    </row>
    <row r="1295" spans="1:2" x14ac:dyDescent="0.2">
      <c r="A1295" t="s">
        <v>2267</v>
      </c>
      <c r="B1295" t="b">
        <v>0</v>
      </c>
    </row>
    <row r="1296" spans="1:2" x14ac:dyDescent="0.2">
      <c r="A1296" t="s">
        <v>2268</v>
      </c>
      <c r="B1296" t="b">
        <v>0</v>
      </c>
    </row>
    <row r="1297" spans="1:2" x14ac:dyDescent="0.2">
      <c r="A1297" t="s">
        <v>2269</v>
      </c>
      <c r="B1297" t="b">
        <v>0</v>
      </c>
    </row>
    <row r="1298" spans="1:2" x14ac:dyDescent="0.2">
      <c r="A1298" t="s">
        <v>2270</v>
      </c>
      <c r="B1298" t="b">
        <v>0</v>
      </c>
    </row>
    <row r="1299" spans="1:2" x14ac:dyDescent="0.2">
      <c r="A1299" t="s">
        <v>2271</v>
      </c>
      <c r="B1299" t="b">
        <v>0</v>
      </c>
    </row>
    <row r="1300" spans="1:2" x14ac:dyDescent="0.2">
      <c r="A1300" t="s">
        <v>2272</v>
      </c>
      <c r="B1300" t="b">
        <v>0</v>
      </c>
    </row>
    <row r="1301" spans="1:2" x14ac:dyDescent="0.2">
      <c r="A1301" t="s">
        <v>2273</v>
      </c>
      <c r="B1301" t="b">
        <v>0</v>
      </c>
    </row>
    <row r="1302" spans="1:2" x14ac:dyDescent="0.2">
      <c r="A1302" t="s">
        <v>2274</v>
      </c>
      <c r="B1302" t="b">
        <v>0</v>
      </c>
    </row>
    <row r="1303" spans="1:2" x14ac:dyDescent="0.2">
      <c r="A1303" t="s">
        <v>2275</v>
      </c>
      <c r="B1303" t="b">
        <v>0</v>
      </c>
    </row>
    <row r="1304" spans="1:2" x14ac:dyDescent="0.2">
      <c r="A1304" t="s">
        <v>2276</v>
      </c>
      <c r="B1304" t="b">
        <v>0</v>
      </c>
    </row>
    <row r="1305" spans="1:2" x14ac:dyDescent="0.2">
      <c r="A1305" t="s">
        <v>2277</v>
      </c>
      <c r="B1305" t="b">
        <v>0</v>
      </c>
    </row>
    <row r="1306" spans="1:2" x14ac:dyDescent="0.2">
      <c r="A1306" t="s">
        <v>2278</v>
      </c>
      <c r="B1306" t="b">
        <v>0</v>
      </c>
    </row>
    <row r="1307" spans="1:2" x14ac:dyDescent="0.2">
      <c r="A1307" t="s">
        <v>2279</v>
      </c>
      <c r="B1307" t="b">
        <v>0</v>
      </c>
    </row>
    <row r="1308" spans="1:2" x14ac:dyDescent="0.2">
      <c r="A1308" t="s">
        <v>2280</v>
      </c>
      <c r="B1308" t="b">
        <v>0</v>
      </c>
    </row>
    <row r="1309" spans="1:2" x14ac:dyDescent="0.2">
      <c r="A1309" t="s">
        <v>2281</v>
      </c>
      <c r="B1309" t="b">
        <v>0</v>
      </c>
    </row>
    <row r="1310" spans="1:2" x14ac:dyDescent="0.2">
      <c r="A1310" t="s">
        <v>2282</v>
      </c>
      <c r="B1310" t="b">
        <v>0</v>
      </c>
    </row>
    <row r="1311" spans="1:2" x14ac:dyDescent="0.2">
      <c r="A1311" t="s">
        <v>2283</v>
      </c>
      <c r="B1311" t="b">
        <v>0</v>
      </c>
    </row>
    <row r="1312" spans="1:2" x14ac:dyDescent="0.2">
      <c r="A1312" t="s">
        <v>2284</v>
      </c>
      <c r="B1312" t="b">
        <v>0</v>
      </c>
    </row>
    <row r="1313" spans="1:2" x14ac:dyDescent="0.2">
      <c r="A1313" t="s">
        <v>2285</v>
      </c>
      <c r="B1313" t="b">
        <v>0</v>
      </c>
    </row>
    <row r="1314" spans="1:2" x14ac:dyDescent="0.2">
      <c r="A1314" t="s">
        <v>2286</v>
      </c>
      <c r="B1314" t="b">
        <v>0</v>
      </c>
    </row>
    <row r="1315" spans="1:2" x14ac:dyDescent="0.2">
      <c r="A1315" t="s">
        <v>2287</v>
      </c>
      <c r="B1315" t="b">
        <v>0</v>
      </c>
    </row>
    <row r="1316" spans="1:2" x14ac:dyDescent="0.2">
      <c r="A1316" t="s">
        <v>2288</v>
      </c>
      <c r="B1316" t="b">
        <v>0</v>
      </c>
    </row>
    <row r="1317" spans="1:2" x14ac:dyDescent="0.2">
      <c r="A1317" t="s">
        <v>2289</v>
      </c>
      <c r="B1317" t="b">
        <v>0</v>
      </c>
    </row>
    <row r="1318" spans="1:2" x14ac:dyDescent="0.2">
      <c r="A1318" t="s">
        <v>2290</v>
      </c>
      <c r="B1318" t="b">
        <v>0</v>
      </c>
    </row>
    <row r="1319" spans="1:2" x14ac:dyDescent="0.2">
      <c r="A1319" t="s">
        <v>2291</v>
      </c>
      <c r="B1319" t="b">
        <v>0</v>
      </c>
    </row>
    <row r="1320" spans="1:2" x14ac:dyDescent="0.2">
      <c r="A1320" t="s">
        <v>2292</v>
      </c>
      <c r="B1320" t="b">
        <v>0</v>
      </c>
    </row>
    <row r="1321" spans="1:2" x14ac:dyDescent="0.2">
      <c r="A1321" t="s">
        <v>2293</v>
      </c>
      <c r="B1321" t="b">
        <v>0</v>
      </c>
    </row>
    <row r="1322" spans="1:2" x14ac:dyDescent="0.2">
      <c r="A1322" t="s">
        <v>2294</v>
      </c>
      <c r="B1322" t="b">
        <v>0</v>
      </c>
    </row>
    <row r="1323" spans="1:2" x14ac:dyDescent="0.2">
      <c r="A1323" t="s">
        <v>2295</v>
      </c>
      <c r="B1323" t="b">
        <v>0</v>
      </c>
    </row>
    <row r="1324" spans="1:2" x14ac:dyDescent="0.2">
      <c r="A1324" t="s">
        <v>2296</v>
      </c>
      <c r="B1324" t="b">
        <v>0</v>
      </c>
    </row>
    <row r="1325" spans="1:2" x14ac:dyDescent="0.2">
      <c r="A1325" t="s">
        <v>2297</v>
      </c>
      <c r="B1325" t="b">
        <v>0</v>
      </c>
    </row>
    <row r="1326" spans="1:2" x14ac:dyDescent="0.2">
      <c r="A1326" t="s">
        <v>2298</v>
      </c>
      <c r="B1326" t="b">
        <v>0</v>
      </c>
    </row>
    <row r="1327" spans="1:2" x14ac:dyDescent="0.2">
      <c r="A1327" t="s">
        <v>2299</v>
      </c>
      <c r="B1327" t="b">
        <v>0</v>
      </c>
    </row>
    <row r="1328" spans="1:2" x14ac:dyDescent="0.2">
      <c r="A1328" t="s">
        <v>2300</v>
      </c>
      <c r="B1328" t="b">
        <v>0</v>
      </c>
    </row>
    <row r="1329" spans="1:2" x14ac:dyDescent="0.2">
      <c r="A1329" t="s">
        <v>2301</v>
      </c>
      <c r="B1329" t="b">
        <v>0</v>
      </c>
    </row>
    <row r="1330" spans="1:2" x14ac:dyDescent="0.2">
      <c r="A1330" t="s">
        <v>2302</v>
      </c>
      <c r="B1330" t="b">
        <v>0</v>
      </c>
    </row>
    <row r="1331" spans="1:2" x14ac:dyDescent="0.2">
      <c r="A1331" t="s">
        <v>2303</v>
      </c>
      <c r="B1331" t="b">
        <v>0</v>
      </c>
    </row>
    <row r="1332" spans="1:2" x14ac:dyDescent="0.2">
      <c r="A1332" t="s">
        <v>2304</v>
      </c>
      <c r="B1332" t="b">
        <v>0</v>
      </c>
    </row>
    <row r="1333" spans="1:2" x14ac:dyDescent="0.2">
      <c r="A1333" t="s">
        <v>2305</v>
      </c>
      <c r="B1333" t="b">
        <v>0</v>
      </c>
    </row>
    <row r="1334" spans="1:2" x14ac:dyDescent="0.2">
      <c r="A1334" t="s">
        <v>2306</v>
      </c>
      <c r="B1334" t="b">
        <v>0</v>
      </c>
    </row>
    <row r="1335" spans="1:2" x14ac:dyDescent="0.2">
      <c r="A1335" t="s">
        <v>2307</v>
      </c>
      <c r="B1335" t="b">
        <v>0</v>
      </c>
    </row>
    <row r="1336" spans="1:2" x14ac:dyDescent="0.2">
      <c r="A1336" t="s">
        <v>2308</v>
      </c>
      <c r="B1336" t="b">
        <v>0</v>
      </c>
    </row>
    <row r="1337" spans="1:2" x14ac:dyDescent="0.2">
      <c r="A1337" t="s">
        <v>2309</v>
      </c>
      <c r="B1337" t="b">
        <v>0</v>
      </c>
    </row>
    <row r="1338" spans="1:2" x14ac:dyDescent="0.2">
      <c r="A1338" t="s">
        <v>2310</v>
      </c>
      <c r="B1338" t="b">
        <v>0</v>
      </c>
    </row>
    <row r="1339" spans="1:2" x14ac:dyDescent="0.2">
      <c r="A1339" t="s">
        <v>2311</v>
      </c>
      <c r="B1339" t="b">
        <v>0</v>
      </c>
    </row>
    <row r="1340" spans="1:2" x14ac:dyDescent="0.2">
      <c r="A1340" t="s">
        <v>2312</v>
      </c>
      <c r="B1340" t="b">
        <v>0</v>
      </c>
    </row>
    <row r="1341" spans="1:2" x14ac:dyDescent="0.2">
      <c r="A1341" t="s">
        <v>2313</v>
      </c>
      <c r="B1341" t="b">
        <v>0</v>
      </c>
    </row>
    <row r="1342" spans="1:2" x14ac:dyDescent="0.2">
      <c r="A1342" t="s">
        <v>2314</v>
      </c>
      <c r="B1342" t="b">
        <v>0</v>
      </c>
    </row>
    <row r="1343" spans="1:2" x14ac:dyDescent="0.2">
      <c r="A1343" t="s">
        <v>2315</v>
      </c>
      <c r="B1343" t="b">
        <v>0</v>
      </c>
    </row>
    <row r="1344" spans="1:2" x14ac:dyDescent="0.2">
      <c r="A1344" t="s">
        <v>2316</v>
      </c>
      <c r="B1344" t="b">
        <v>0</v>
      </c>
    </row>
    <row r="1345" spans="1:2" x14ac:dyDescent="0.2">
      <c r="A1345" t="s">
        <v>2317</v>
      </c>
      <c r="B1345" t="b">
        <v>0</v>
      </c>
    </row>
    <row r="1346" spans="1:2" x14ac:dyDescent="0.2">
      <c r="A1346" t="s">
        <v>2318</v>
      </c>
      <c r="B1346" t="b">
        <v>0</v>
      </c>
    </row>
    <row r="1347" spans="1:2" x14ac:dyDescent="0.2">
      <c r="A1347" t="s">
        <v>2319</v>
      </c>
      <c r="B1347" t="b">
        <v>0</v>
      </c>
    </row>
    <row r="1348" spans="1:2" x14ac:dyDescent="0.2">
      <c r="A1348" t="s">
        <v>2320</v>
      </c>
      <c r="B1348" t="b">
        <v>0</v>
      </c>
    </row>
    <row r="1349" spans="1:2" x14ac:dyDescent="0.2">
      <c r="A1349" t="s">
        <v>2321</v>
      </c>
      <c r="B1349" t="b">
        <v>0</v>
      </c>
    </row>
    <row r="1350" spans="1:2" x14ac:dyDescent="0.2">
      <c r="A1350" t="s">
        <v>2322</v>
      </c>
      <c r="B1350" t="b">
        <v>0</v>
      </c>
    </row>
    <row r="1351" spans="1:2" x14ac:dyDescent="0.2">
      <c r="A1351" t="s">
        <v>2323</v>
      </c>
      <c r="B1351" t="b">
        <v>0</v>
      </c>
    </row>
    <row r="1352" spans="1:2" x14ac:dyDescent="0.2">
      <c r="A1352" t="s">
        <v>2324</v>
      </c>
      <c r="B1352" t="b">
        <v>0</v>
      </c>
    </row>
    <row r="1353" spans="1:2" x14ac:dyDescent="0.2">
      <c r="A1353" t="s">
        <v>2325</v>
      </c>
      <c r="B1353" t="b">
        <v>0</v>
      </c>
    </row>
    <row r="1354" spans="1:2" x14ac:dyDescent="0.2">
      <c r="A1354" t="s">
        <v>2326</v>
      </c>
      <c r="B1354" t="b">
        <v>0</v>
      </c>
    </row>
    <row r="1355" spans="1:2" x14ac:dyDescent="0.2">
      <c r="A1355" t="s">
        <v>2327</v>
      </c>
      <c r="B1355" t="b">
        <v>0</v>
      </c>
    </row>
    <row r="1356" spans="1:2" x14ac:dyDescent="0.2">
      <c r="A1356" t="s">
        <v>2328</v>
      </c>
      <c r="B1356" t="b">
        <v>0</v>
      </c>
    </row>
    <row r="1357" spans="1:2" x14ac:dyDescent="0.2">
      <c r="A1357" t="s">
        <v>2329</v>
      </c>
      <c r="B1357" t="b">
        <v>0</v>
      </c>
    </row>
    <row r="1358" spans="1:2" x14ac:dyDescent="0.2">
      <c r="A1358" t="s">
        <v>2330</v>
      </c>
      <c r="B1358" t="b">
        <v>0</v>
      </c>
    </row>
    <row r="1359" spans="1:2" x14ac:dyDescent="0.2">
      <c r="A1359" t="s">
        <v>2331</v>
      </c>
      <c r="B1359" t="b">
        <v>0</v>
      </c>
    </row>
    <row r="1360" spans="1:2" x14ac:dyDescent="0.2">
      <c r="A1360" t="s">
        <v>2332</v>
      </c>
      <c r="B1360" t="b">
        <v>0</v>
      </c>
    </row>
    <row r="1361" spans="1:2" x14ac:dyDescent="0.2">
      <c r="A1361" t="s">
        <v>2333</v>
      </c>
      <c r="B1361" t="b">
        <v>0</v>
      </c>
    </row>
    <row r="1362" spans="1:2" x14ac:dyDescent="0.2">
      <c r="A1362" t="s">
        <v>2334</v>
      </c>
      <c r="B1362" t="b">
        <v>0</v>
      </c>
    </row>
    <row r="1363" spans="1:2" x14ac:dyDescent="0.2">
      <c r="A1363" t="s">
        <v>2335</v>
      </c>
      <c r="B1363" t="b">
        <v>0</v>
      </c>
    </row>
    <row r="1364" spans="1:2" x14ac:dyDescent="0.2">
      <c r="A1364" t="s">
        <v>2336</v>
      </c>
      <c r="B1364" t="b">
        <v>0</v>
      </c>
    </row>
    <row r="1365" spans="1:2" x14ac:dyDescent="0.2">
      <c r="A1365" t="s">
        <v>2337</v>
      </c>
      <c r="B1365" t="b">
        <v>0</v>
      </c>
    </row>
    <row r="1366" spans="1:2" x14ac:dyDescent="0.2">
      <c r="A1366" t="s">
        <v>2338</v>
      </c>
      <c r="B1366" t="b">
        <v>0</v>
      </c>
    </row>
    <row r="1367" spans="1:2" x14ac:dyDescent="0.2">
      <c r="A1367" t="s">
        <v>2339</v>
      </c>
      <c r="B1367" t="b">
        <v>0</v>
      </c>
    </row>
    <row r="1368" spans="1:2" x14ac:dyDescent="0.2">
      <c r="A1368" t="s">
        <v>2340</v>
      </c>
      <c r="B1368" t="b">
        <v>0</v>
      </c>
    </row>
    <row r="1369" spans="1:2" x14ac:dyDescent="0.2">
      <c r="A1369" t="s">
        <v>2341</v>
      </c>
      <c r="B1369" t="b">
        <v>0</v>
      </c>
    </row>
    <row r="1370" spans="1:2" x14ac:dyDescent="0.2">
      <c r="A1370" t="s">
        <v>2342</v>
      </c>
      <c r="B1370" t="b">
        <v>0</v>
      </c>
    </row>
    <row r="1371" spans="1:2" x14ac:dyDescent="0.2">
      <c r="A1371" t="s">
        <v>2343</v>
      </c>
      <c r="B1371" t="b">
        <v>0</v>
      </c>
    </row>
    <row r="1372" spans="1:2" x14ac:dyDescent="0.2">
      <c r="A1372" t="s">
        <v>2344</v>
      </c>
      <c r="B1372" t="b">
        <v>0</v>
      </c>
    </row>
    <row r="1373" spans="1:2" x14ac:dyDescent="0.2">
      <c r="A1373" t="s">
        <v>2345</v>
      </c>
      <c r="B1373" t="b">
        <v>0</v>
      </c>
    </row>
    <row r="1374" spans="1:2" x14ac:dyDescent="0.2">
      <c r="A1374" t="s">
        <v>2346</v>
      </c>
      <c r="B1374" t="b">
        <v>0</v>
      </c>
    </row>
    <row r="1375" spans="1:2" x14ac:dyDescent="0.2">
      <c r="A1375" t="s">
        <v>2347</v>
      </c>
      <c r="B1375" t="b">
        <v>0</v>
      </c>
    </row>
    <row r="1376" spans="1:2" x14ac:dyDescent="0.2">
      <c r="A1376" t="s">
        <v>2348</v>
      </c>
      <c r="B1376" t="b">
        <v>0</v>
      </c>
    </row>
    <row r="1377" spans="1:2" x14ac:dyDescent="0.2">
      <c r="A1377" t="s">
        <v>2349</v>
      </c>
      <c r="B1377" t="b">
        <v>0</v>
      </c>
    </row>
    <row r="1378" spans="1:2" x14ac:dyDescent="0.2">
      <c r="A1378" t="s">
        <v>2350</v>
      </c>
      <c r="B1378" t="b">
        <v>0</v>
      </c>
    </row>
    <row r="1379" spans="1:2" x14ac:dyDescent="0.2">
      <c r="A1379" t="s">
        <v>2351</v>
      </c>
      <c r="B1379" t="b">
        <v>0</v>
      </c>
    </row>
    <row r="1380" spans="1:2" x14ac:dyDescent="0.2">
      <c r="A1380" t="s">
        <v>2352</v>
      </c>
      <c r="B1380" t="b">
        <v>0</v>
      </c>
    </row>
    <row r="1381" spans="1:2" x14ac:dyDescent="0.2">
      <c r="A1381" t="s">
        <v>2353</v>
      </c>
      <c r="B1381" t="b">
        <v>0</v>
      </c>
    </row>
    <row r="1382" spans="1:2" x14ac:dyDescent="0.2">
      <c r="A1382" t="s">
        <v>2354</v>
      </c>
      <c r="B1382" t="b">
        <v>0</v>
      </c>
    </row>
    <row r="1383" spans="1:2" x14ac:dyDescent="0.2">
      <c r="A1383" t="s">
        <v>2355</v>
      </c>
      <c r="B1383" t="b">
        <v>0</v>
      </c>
    </row>
    <row r="1384" spans="1:2" x14ac:dyDescent="0.2">
      <c r="A1384" t="s">
        <v>2356</v>
      </c>
      <c r="B1384" t="b">
        <v>0</v>
      </c>
    </row>
    <row r="1385" spans="1:2" x14ac:dyDescent="0.2">
      <c r="A1385" t="s">
        <v>2357</v>
      </c>
      <c r="B1385" t="b">
        <v>0</v>
      </c>
    </row>
    <row r="1386" spans="1:2" x14ac:dyDescent="0.2">
      <c r="A1386" t="s">
        <v>2358</v>
      </c>
      <c r="B1386" t="b">
        <v>0</v>
      </c>
    </row>
    <row r="1387" spans="1:2" x14ac:dyDescent="0.2">
      <c r="A1387" t="s">
        <v>2359</v>
      </c>
      <c r="B1387" t="b">
        <v>0</v>
      </c>
    </row>
    <row r="1388" spans="1:2" x14ac:dyDescent="0.2">
      <c r="A1388" t="s">
        <v>2360</v>
      </c>
      <c r="B1388" t="b">
        <v>0</v>
      </c>
    </row>
    <row r="1389" spans="1:2" x14ac:dyDescent="0.2">
      <c r="A1389" t="s">
        <v>2361</v>
      </c>
      <c r="B1389" t="b">
        <v>0</v>
      </c>
    </row>
    <row r="1390" spans="1:2" x14ac:dyDescent="0.2">
      <c r="A1390" t="s">
        <v>2362</v>
      </c>
      <c r="B1390" t="b">
        <v>0</v>
      </c>
    </row>
    <row r="1391" spans="1:2" x14ac:dyDescent="0.2">
      <c r="A1391" t="s">
        <v>2363</v>
      </c>
      <c r="B1391" t="b">
        <v>0</v>
      </c>
    </row>
    <row r="1392" spans="1:2" x14ac:dyDescent="0.2">
      <c r="A1392" t="s">
        <v>2364</v>
      </c>
      <c r="B1392" t="b">
        <v>0</v>
      </c>
    </row>
    <row r="1393" spans="1:2" x14ac:dyDescent="0.2">
      <c r="A1393" t="s">
        <v>2365</v>
      </c>
      <c r="B1393" t="b">
        <v>0</v>
      </c>
    </row>
    <row r="1394" spans="1:2" x14ac:dyDescent="0.2">
      <c r="A1394" t="s">
        <v>2366</v>
      </c>
      <c r="B1394" t="b">
        <v>0</v>
      </c>
    </row>
    <row r="1395" spans="1:2" x14ac:dyDescent="0.2">
      <c r="A1395" t="s">
        <v>2367</v>
      </c>
      <c r="B1395" t="b">
        <v>0</v>
      </c>
    </row>
    <row r="1396" spans="1:2" x14ac:dyDescent="0.2">
      <c r="A1396" t="s">
        <v>2368</v>
      </c>
      <c r="B1396" t="b">
        <v>0</v>
      </c>
    </row>
    <row r="1397" spans="1:2" x14ac:dyDescent="0.2">
      <c r="A1397" t="s">
        <v>2369</v>
      </c>
      <c r="B1397" t="b">
        <v>0</v>
      </c>
    </row>
    <row r="1398" spans="1:2" x14ac:dyDescent="0.2">
      <c r="A1398" t="s">
        <v>2370</v>
      </c>
      <c r="B1398" t="b">
        <v>0</v>
      </c>
    </row>
    <row r="1399" spans="1:2" x14ac:dyDescent="0.2">
      <c r="A1399" t="s">
        <v>2371</v>
      </c>
      <c r="B1399" t="b">
        <v>0</v>
      </c>
    </row>
    <row r="1400" spans="1:2" x14ac:dyDescent="0.2">
      <c r="A1400" t="s">
        <v>2372</v>
      </c>
      <c r="B1400" t="b">
        <v>0</v>
      </c>
    </row>
    <row r="1401" spans="1:2" x14ac:dyDescent="0.2">
      <c r="A1401" t="s">
        <v>2373</v>
      </c>
      <c r="B1401" t="b">
        <v>0</v>
      </c>
    </row>
    <row r="1402" spans="1:2" x14ac:dyDescent="0.2">
      <c r="A1402" t="s">
        <v>2374</v>
      </c>
      <c r="B1402" t="b">
        <v>0</v>
      </c>
    </row>
    <row r="1403" spans="1:2" x14ac:dyDescent="0.2">
      <c r="A1403" t="s">
        <v>2375</v>
      </c>
      <c r="B1403" t="b">
        <v>0</v>
      </c>
    </row>
    <row r="1404" spans="1:2" x14ac:dyDescent="0.2">
      <c r="A1404" t="s">
        <v>2376</v>
      </c>
      <c r="B1404" t="b">
        <v>0</v>
      </c>
    </row>
    <row r="1405" spans="1:2" x14ac:dyDescent="0.2">
      <c r="A1405" t="s">
        <v>2377</v>
      </c>
      <c r="B1405" t="b">
        <v>0</v>
      </c>
    </row>
    <row r="1406" spans="1:2" x14ac:dyDescent="0.2">
      <c r="A1406" t="s">
        <v>2378</v>
      </c>
      <c r="B1406" t="b">
        <v>0</v>
      </c>
    </row>
    <row r="1407" spans="1:2" x14ac:dyDescent="0.2">
      <c r="A1407" t="s">
        <v>2379</v>
      </c>
      <c r="B1407" t="b">
        <v>0</v>
      </c>
    </row>
    <row r="1408" spans="1:2" x14ac:dyDescent="0.2">
      <c r="A1408" t="s">
        <v>2380</v>
      </c>
      <c r="B1408" t="b">
        <v>0</v>
      </c>
    </row>
    <row r="1409" spans="1:2" x14ac:dyDescent="0.2">
      <c r="A1409" t="s">
        <v>2381</v>
      </c>
      <c r="B1409" t="b">
        <v>0</v>
      </c>
    </row>
    <row r="1410" spans="1:2" x14ac:dyDescent="0.2">
      <c r="A1410" t="s">
        <v>2382</v>
      </c>
      <c r="B1410" t="b">
        <v>0</v>
      </c>
    </row>
    <row r="1411" spans="1:2" x14ac:dyDescent="0.2">
      <c r="A1411" t="s">
        <v>2383</v>
      </c>
      <c r="B1411" t="b">
        <v>0</v>
      </c>
    </row>
    <row r="1412" spans="1:2" x14ac:dyDescent="0.2">
      <c r="A1412" t="s">
        <v>2384</v>
      </c>
      <c r="B1412" t="b">
        <v>0</v>
      </c>
    </row>
    <row r="1413" spans="1:2" x14ac:dyDescent="0.2">
      <c r="A1413" t="s">
        <v>2385</v>
      </c>
      <c r="B1413" t="b">
        <v>0</v>
      </c>
    </row>
    <row r="1414" spans="1:2" x14ac:dyDescent="0.2">
      <c r="A1414" t="s">
        <v>2386</v>
      </c>
      <c r="B1414" t="b">
        <v>0</v>
      </c>
    </row>
    <row r="1415" spans="1:2" x14ac:dyDescent="0.2">
      <c r="A1415" t="s">
        <v>2387</v>
      </c>
      <c r="B1415" t="b">
        <v>0</v>
      </c>
    </row>
    <row r="1416" spans="1:2" x14ac:dyDescent="0.2">
      <c r="A1416" t="s">
        <v>2388</v>
      </c>
      <c r="B1416" t="b">
        <v>0</v>
      </c>
    </row>
    <row r="1417" spans="1:2" x14ac:dyDescent="0.2">
      <c r="A1417" t="s">
        <v>2389</v>
      </c>
      <c r="B1417" t="b">
        <v>0</v>
      </c>
    </row>
    <row r="1418" spans="1:2" x14ac:dyDescent="0.2">
      <c r="A1418" t="s">
        <v>2390</v>
      </c>
      <c r="B1418" t="b">
        <v>0</v>
      </c>
    </row>
    <row r="1419" spans="1:2" x14ac:dyDescent="0.2">
      <c r="A1419" t="s">
        <v>2391</v>
      </c>
      <c r="B1419" t="b">
        <v>0</v>
      </c>
    </row>
    <row r="1420" spans="1:2" x14ac:dyDescent="0.2">
      <c r="A1420" t="s">
        <v>2392</v>
      </c>
      <c r="B1420" t="b">
        <v>0</v>
      </c>
    </row>
    <row r="1421" spans="1:2" x14ac:dyDescent="0.2">
      <c r="A1421" t="s">
        <v>2393</v>
      </c>
      <c r="B1421" t="b">
        <v>0</v>
      </c>
    </row>
    <row r="1422" spans="1:2" x14ac:dyDescent="0.2">
      <c r="A1422" t="s">
        <v>2394</v>
      </c>
      <c r="B1422" t="b">
        <v>0</v>
      </c>
    </row>
    <row r="1423" spans="1:2" x14ac:dyDescent="0.2">
      <c r="A1423" t="s">
        <v>2395</v>
      </c>
      <c r="B1423" t="b">
        <v>0</v>
      </c>
    </row>
    <row r="1424" spans="1:2" x14ac:dyDescent="0.2">
      <c r="A1424" t="s">
        <v>2396</v>
      </c>
      <c r="B1424" t="b">
        <v>0</v>
      </c>
    </row>
    <row r="1425" spans="1:2" x14ac:dyDescent="0.2">
      <c r="A1425" t="s">
        <v>2397</v>
      </c>
      <c r="B1425" t="b">
        <v>0</v>
      </c>
    </row>
    <row r="1426" spans="1:2" x14ac:dyDescent="0.2">
      <c r="A1426" t="s">
        <v>2398</v>
      </c>
      <c r="B1426" t="b">
        <v>0</v>
      </c>
    </row>
    <row r="1427" spans="1:2" x14ac:dyDescent="0.2">
      <c r="A1427" t="s">
        <v>2399</v>
      </c>
      <c r="B1427" t="b">
        <v>0</v>
      </c>
    </row>
    <row r="1428" spans="1:2" x14ac:dyDescent="0.2">
      <c r="A1428" t="s">
        <v>2400</v>
      </c>
      <c r="B1428" t="b">
        <v>0</v>
      </c>
    </row>
    <row r="1429" spans="1:2" x14ac:dyDescent="0.2">
      <c r="A1429" t="s">
        <v>2401</v>
      </c>
      <c r="B1429" t="b">
        <v>0</v>
      </c>
    </row>
    <row r="1430" spans="1:2" x14ac:dyDescent="0.2">
      <c r="A1430" t="s">
        <v>2402</v>
      </c>
      <c r="B1430" t="b">
        <v>0</v>
      </c>
    </row>
    <row r="1431" spans="1:2" x14ac:dyDescent="0.2">
      <c r="A1431" t="s">
        <v>2403</v>
      </c>
      <c r="B1431" t="b">
        <v>0</v>
      </c>
    </row>
    <row r="1432" spans="1:2" x14ac:dyDescent="0.2">
      <c r="A1432" t="s">
        <v>2404</v>
      </c>
      <c r="B1432" t="b">
        <v>0</v>
      </c>
    </row>
    <row r="1433" spans="1:2" x14ac:dyDescent="0.2">
      <c r="A1433" t="s">
        <v>2405</v>
      </c>
      <c r="B1433" t="b">
        <v>0</v>
      </c>
    </row>
    <row r="1434" spans="1:2" x14ac:dyDescent="0.2">
      <c r="A1434" t="s">
        <v>2406</v>
      </c>
      <c r="B1434" t="b">
        <v>0</v>
      </c>
    </row>
    <row r="1435" spans="1:2" x14ac:dyDescent="0.2">
      <c r="A1435" t="s">
        <v>2407</v>
      </c>
      <c r="B1435" t="b">
        <v>0</v>
      </c>
    </row>
    <row r="1436" spans="1:2" x14ac:dyDescent="0.2">
      <c r="A1436" t="s">
        <v>2408</v>
      </c>
      <c r="B1436" t="b">
        <v>0</v>
      </c>
    </row>
    <row r="1437" spans="1:2" x14ac:dyDescent="0.2">
      <c r="A1437" t="s">
        <v>2409</v>
      </c>
      <c r="B1437" t="b">
        <v>0</v>
      </c>
    </row>
    <row r="1438" spans="1:2" x14ac:dyDescent="0.2">
      <c r="A1438" t="s">
        <v>2410</v>
      </c>
      <c r="B1438" t="b">
        <v>0</v>
      </c>
    </row>
    <row r="1439" spans="1:2" x14ac:dyDescent="0.2">
      <c r="A1439" t="s">
        <v>2411</v>
      </c>
      <c r="B1439" t="b">
        <v>0</v>
      </c>
    </row>
    <row r="1440" spans="1:2" x14ac:dyDescent="0.2">
      <c r="A1440" t="s">
        <v>2412</v>
      </c>
      <c r="B1440" t="b">
        <v>0</v>
      </c>
    </row>
    <row r="1441" spans="1:2" x14ac:dyDescent="0.2">
      <c r="A1441" t="s">
        <v>2413</v>
      </c>
      <c r="B1441" t="b">
        <v>0</v>
      </c>
    </row>
    <row r="1442" spans="1:2" x14ac:dyDescent="0.2">
      <c r="A1442" t="s">
        <v>2414</v>
      </c>
      <c r="B1442" t="b">
        <v>0</v>
      </c>
    </row>
    <row r="1443" spans="1:2" x14ac:dyDescent="0.2">
      <c r="A1443" t="s">
        <v>2415</v>
      </c>
      <c r="B1443" t="b">
        <v>0</v>
      </c>
    </row>
    <row r="1444" spans="1:2" x14ac:dyDescent="0.2">
      <c r="A1444" t="s">
        <v>2416</v>
      </c>
      <c r="B1444" t="b">
        <v>0</v>
      </c>
    </row>
    <row r="1445" spans="1:2" x14ac:dyDescent="0.2">
      <c r="A1445" t="s">
        <v>2417</v>
      </c>
      <c r="B1445" t="b">
        <v>0</v>
      </c>
    </row>
    <row r="1446" spans="1:2" x14ac:dyDescent="0.2">
      <c r="A1446" t="s">
        <v>2418</v>
      </c>
      <c r="B1446" t="b">
        <v>0</v>
      </c>
    </row>
    <row r="1447" spans="1:2" x14ac:dyDescent="0.2">
      <c r="A1447" t="s">
        <v>2419</v>
      </c>
      <c r="B1447" t="b">
        <v>0</v>
      </c>
    </row>
    <row r="1448" spans="1:2" x14ac:dyDescent="0.2">
      <c r="A1448" t="s">
        <v>2420</v>
      </c>
      <c r="B1448" t="b">
        <v>0</v>
      </c>
    </row>
    <row r="1449" spans="1:2" x14ac:dyDescent="0.2">
      <c r="A1449" t="s">
        <v>2421</v>
      </c>
      <c r="B1449" t="b">
        <v>0</v>
      </c>
    </row>
    <row r="1450" spans="1:2" x14ac:dyDescent="0.2">
      <c r="A1450" t="s">
        <v>2422</v>
      </c>
      <c r="B1450" t="b">
        <v>0</v>
      </c>
    </row>
    <row r="1451" spans="1:2" x14ac:dyDescent="0.2">
      <c r="A1451" t="s">
        <v>2423</v>
      </c>
      <c r="B1451" t="b">
        <v>0</v>
      </c>
    </row>
    <row r="1452" spans="1:2" x14ac:dyDescent="0.2">
      <c r="A1452" t="s">
        <v>2424</v>
      </c>
      <c r="B1452" t="b">
        <v>0</v>
      </c>
    </row>
    <row r="1453" spans="1:2" x14ac:dyDescent="0.2">
      <c r="A1453" t="s">
        <v>2425</v>
      </c>
      <c r="B1453" t="b">
        <v>0</v>
      </c>
    </row>
    <row r="1454" spans="1:2" x14ac:dyDescent="0.2">
      <c r="A1454" t="s">
        <v>2426</v>
      </c>
      <c r="B1454" t="b">
        <v>0</v>
      </c>
    </row>
    <row r="1455" spans="1:2" x14ac:dyDescent="0.2">
      <c r="A1455" t="s">
        <v>2427</v>
      </c>
      <c r="B1455" t="b">
        <v>0</v>
      </c>
    </row>
    <row r="1456" spans="1:2" x14ac:dyDescent="0.2">
      <c r="A1456" t="s">
        <v>2428</v>
      </c>
      <c r="B1456" t="b">
        <v>0</v>
      </c>
    </row>
    <row r="1457" spans="1:2" x14ac:dyDescent="0.2">
      <c r="A1457" t="s">
        <v>2429</v>
      </c>
      <c r="B1457" t="b">
        <v>0</v>
      </c>
    </row>
    <row r="1458" spans="1:2" x14ac:dyDescent="0.2">
      <c r="A1458" t="s">
        <v>2430</v>
      </c>
      <c r="B1458" t="b">
        <v>0</v>
      </c>
    </row>
    <row r="1459" spans="1:2" x14ac:dyDescent="0.2">
      <c r="A1459" t="s">
        <v>2431</v>
      </c>
      <c r="B1459" t="b">
        <v>0</v>
      </c>
    </row>
    <row r="1460" spans="1:2" x14ac:dyDescent="0.2">
      <c r="A1460" t="s">
        <v>2432</v>
      </c>
      <c r="B1460" t="s">
        <v>3484</v>
      </c>
    </row>
    <row r="1461" spans="1:2" x14ac:dyDescent="0.2">
      <c r="A1461" t="s">
        <v>2433</v>
      </c>
      <c r="B1461" t="b">
        <v>0</v>
      </c>
    </row>
    <row r="1462" spans="1:2" x14ac:dyDescent="0.2">
      <c r="A1462" t="s">
        <v>2434</v>
      </c>
      <c r="B1462" t="b">
        <v>0</v>
      </c>
    </row>
    <row r="1463" spans="1:2" x14ac:dyDescent="0.2">
      <c r="A1463" t="s">
        <v>2435</v>
      </c>
      <c r="B1463" t="b">
        <v>0</v>
      </c>
    </row>
    <row r="1464" spans="1:2" x14ac:dyDescent="0.2">
      <c r="A1464" t="s">
        <v>2436</v>
      </c>
      <c r="B1464" t="b">
        <v>0</v>
      </c>
    </row>
    <row r="1465" spans="1:2" x14ac:dyDescent="0.2">
      <c r="A1465" t="s">
        <v>2437</v>
      </c>
      <c r="B1465" t="b">
        <v>0</v>
      </c>
    </row>
    <row r="1466" spans="1:2" x14ac:dyDescent="0.2">
      <c r="A1466" t="s">
        <v>2438</v>
      </c>
      <c r="B1466" t="b">
        <v>0</v>
      </c>
    </row>
    <row r="1467" spans="1:2" x14ac:dyDescent="0.2">
      <c r="A1467" t="s">
        <v>2439</v>
      </c>
      <c r="B1467" t="b">
        <v>0</v>
      </c>
    </row>
    <row r="1468" spans="1:2" x14ac:dyDescent="0.2">
      <c r="A1468" t="s">
        <v>2440</v>
      </c>
      <c r="B1468" t="b">
        <v>0</v>
      </c>
    </row>
    <row r="1469" spans="1:2" x14ac:dyDescent="0.2">
      <c r="A1469" t="s">
        <v>2441</v>
      </c>
      <c r="B1469" t="b">
        <v>0</v>
      </c>
    </row>
    <row r="1470" spans="1:2" x14ac:dyDescent="0.2">
      <c r="A1470" t="s">
        <v>2442</v>
      </c>
      <c r="B1470" t="b">
        <v>0</v>
      </c>
    </row>
    <row r="1471" spans="1:2" x14ac:dyDescent="0.2">
      <c r="A1471" t="s">
        <v>2443</v>
      </c>
      <c r="B1471" t="b">
        <v>0</v>
      </c>
    </row>
    <row r="1472" spans="1:2" x14ac:dyDescent="0.2">
      <c r="A1472" t="s">
        <v>2444</v>
      </c>
      <c r="B1472" t="b">
        <v>0</v>
      </c>
    </row>
    <row r="1473" spans="1:2" x14ac:dyDescent="0.2">
      <c r="A1473" t="s">
        <v>2445</v>
      </c>
      <c r="B1473" t="b">
        <v>0</v>
      </c>
    </row>
    <row r="1474" spans="1:2" x14ac:dyDescent="0.2">
      <c r="A1474" t="s">
        <v>2446</v>
      </c>
      <c r="B1474" t="b">
        <v>0</v>
      </c>
    </row>
    <row r="1475" spans="1:2" x14ac:dyDescent="0.2">
      <c r="A1475" t="s">
        <v>2447</v>
      </c>
      <c r="B1475" t="b">
        <v>0</v>
      </c>
    </row>
    <row r="1476" spans="1:2" x14ac:dyDescent="0.2">
      <c r="A1476" t="s">
        <v>2448</v>
      </c>
      <c r="B1476" t="b">
        <v>0</v>
      </c>
    </row>
    <row r="1477" spans="1:2" x14ac:dyDescent="0.2">
      <c r="A1477" t="s">
        <v>2449</v>
      </c>
      <c r="B1477" t="b">
        <v>0</v>
      </c>
    </row>
    <row r="1478" spans="1:2" x14ac:dyDescent="0.2">
      <c r="A1478" t="s">
        <v>2450</v>
      </c>
      <c r="B1478" t="b">
        <v>0</v>
      </c>
    </row>
    <row r="1479" spans="1:2" x14ac:dyDescent="0.2">
      <c r="A1479" t="s">
        <v>2451</v>
      </c>
      <c r="B1479" t="b">
        <v>0</v>
      </c>
    </row>
    <row r="1480" spans="1:2" x14ac:dyDescent="0.2">
      <c r="A1480" t="s">
        <v>2452</v>
      </c>
      <c r="B1480" t="b">
        <v>0</v>
      </c>
    </row>
    <row r="1481" spans="1:2" x14ac:dyDescent="0.2">
      <c r="A1481" t="s">
        <v>2453</v>
      </c>
      <c r="B1481" t="b">
        <v>0</v>
      </c>
    </row>
    <row r="1482" spans="1:2" x14ac:dyDescent="0.2">
      <c r="A1482" t="s">
        <v>2454</v>
      </c>
      <c r="B1482" t="b">
        <v>0</v>
      </c>
    </row>
    <row r="1483" spans="1:2" x14ac:dyDescent="0.2">
      <c r="A1483" t="s">
        <v>2455</v>
      </c>
      <c r="B1483" t="b">
        <v>0</v>
      </c>
    </row>
    <row r="1484" spans="1:2" x14ac:dyDescent="0.2">
      <c r="A1484" t="s">
        <v>2456</v>
      </c>
      <c r="B1484" t="b">
        <v>0</v>
      </c>
    </row>
    <row r="1485" spans="1:2" x14ac:dyDescent="0.2">
      <c r="A1485" t="s">
        <v>2457</v>
      </c>
      <c r="B1485" t="b">
        <v>0</v>
      </c>
    </row>
    <row r="1486" spans="1:2" x14ac:dyDescent="0.2">
      <c r="A1486" t="s">
        <v>2458</v>
      </c>
      <c r="B1486" t="b">
        <v>0</v>
      </c>
    </row>
    <row r="1487" spans="1:2" x14ac:dyDescent="0.2">
      <c r="A1487" t="s">
        <v>2459</v>
      </c>
      <c r="B1487" t="b">
        <v>0</v>
      </c>
    </row>
    <row r="1488" spans="1:2" x14ac:dyDescent="0.2">
      <c r="A1488" t="s">
        <v>2460</v>
      </c>
      <c r="B1488" t="b">
        <v>0</v>
      </c>
    </row>
    <row r="1489" spans="1:2" x14ac:dyDescent="0.2">
      <c r="A1489" t="s">
        <v>2461</v>
      </c>
      <c r="B1489" t="b">
        <v>0</v>
      </c>
    </row>
    <row r="1490" spans="1:2" x14ac:dyDescent="0.2">
      <c r="A1490" t="s">
        <v>2462</v>
      </c>
      <c r="B1490" t="b">
        <v>0</v>
      </c>
    </row>
    <row r="1491" spans="1:2" x14ac:dyDescent="0.2">
      <c r="A1491" t="s">
        <v>2463</v>
      </c>
      <c r="B1491" t="b">
        <v>0</v>
      </c>
    </row>
    <row r="1492" spans="1:2" x14ac:dyDescent="0.2">
      <c r="A1492" t="s">
        <v>2464</v>
      </c>
      <c r="B1492" t="b">
        <v>0</v>
      </c>
    </row>
    <row r="1493" spans="1:2" x14ac:dyDescent="0.2">
      <c r="A1493" t="s">
        <v>3175</v>
      </c>
      <c r="B1493">
        <v>0</v>
      </c>
    </row>
    <row r="1494" spans="1:2" x14ac:dyDescent="0.2">
      <c r="A1494" t="s">
        <v>5196</v>
      </c>
      <c r="B1494" t="s">
        <v>7579</v>
      </c>
    </row>
    <row r="1495" spans="1:2" x14ac:dyDescent="0.2">
      <c r="A1495" t="s">
        <v>4129</v>
      </c>
      <c r="B1495">
        <v>0</v>
      </c>
    </row>
    <row r="1496" spans="1:2" x14ac:dyDescent="0.2">
      <c r="A1496" t="s">
        <v>4130</v>
      </c>
      <c r="B1496">
        <v>0</v>
      </c>
    </row>
    <row r="1497" spans="1:2" x14ac:dyDescent="0.2">
      <c r="A1497" t="s">
        <v>2751</v>
      </c>
      <c r="B1497">
        <v>38</v>
      </c>
    </row>
    <row r="1498" spans="1:2" x14ac:dyDescent="0.2">
      <c r="A1498" t="s">
        <v>2752</v>
      </c>
      <c r="B1498">
        <v>50</v>
      </c>
    </row>
    <row r="1499" spans="1:2" x14ac:dyDescent="0.2">
      <c r="A1499" t="s">
        <v>2750</v>
      </c>
      <c r="B1499">
        <v>43005</v>
      </c>
    </row>
    <row r="1500" spans="1:2" x14ac:dyDescent="0.2">
      <c r="A1500" t="s">
        <v>1644</v>
      </c>
      <c r="B1500" t="b">
        <v>0</v>
      </c>
    </row>
    <row r="1501" spans="1:2" x14ac:dyDescent="0.2">
      <c r="A1501" t="s">
        <v>1645</v>
      </c>
      <c r="B1501" t="b">
        <v>0</v>
      </c>
    </row>
    <row r="1502" spans="1:2" x14ac:dyDescent="0.2">
      <c r="A1502" t="s">
        <v>1646</v>
      </c>
      <c r="B1502" t="b">
        <v>0</v>
      </c>
    </row>
    <row r="1503" spans="1:2" x14ac:dyDescent="0.2">
      <c r="A1503" t="s">
        <v>1647</v>
      </c>
      <c r="B1503" t="b">
        <v>0</v>
      </c>
    </row>
    <row r="1504" spans="1:2" x14ac:dyDescent="0.2">
      <c r="A1504" t="s">
        <v>1648</v>
      </c>
      <c r="B1504" t="b">
        <v>0</v>
      </c>
    </row>
    <row r="1505" spans="1:2" x14ac:dyDescent="0.2">
      <c r="A1505" t="s">
        <v>1649</v>
      </c>
      <c r="B1505" t="b">
        <v>0</v>
      </c>
    </row>
    <row r="1506" spans="1:2" x14ac:dyDescent="0.2">
      <c r="A1506" t="s">
        <v>1650</v>
      </c>
      <c r="B1506" t="b">
        <v>0</v>
      </c>
    </row>
    <row r="1507" spans="1:2" x14ac:dyDescent="0.2">
      <c r="A1507" t="s">
        <v>1651</v>
      </c>
      <c r="B1507" t="b">
        <v>0</v>
      </c>
    </row>
    <row r="1508" spans="1:2" x14ac:dyDescent="0.2">
      <c r="A1508" t="s">
        <v>1652</v>
      </c>
      <c r="B1508" t="b">
        <v>0</v>
      </c>
    </row>
    <row r="1509" spans="1:2" x14ac:dyDescent="0.2">
      <c r="A1509" t="s">
        <v>1653</v>
      </c>
      <c r="B1509" t="b">
        <v>0</v>
      </c>
    </row>
    <row r="1510" spans="1:2" x14ac:dyDescent="0.2">
      <c r="A1510" t="s">
        <v>1654</v>
      </c>
      <c r="B1510" t="b">
        <v>0</v>
      </c>
    </row>
    <row r="1511" spans="1:2" x14ac:dyDescent="0.2">
      <c r="A1511" t="s">
        <v>1655</v>
      </c>
      <c r="B1511" t="b">
        <v>0</v>
      </c>
    </row>
    <row r="1512" spans="1:2" x14ac:dyDescent="0.2">
      <c r="A1512" t="s">
        <v>1656</v>
      </c>
      <c r="B1512" t="b">
        <v>0</v>
      </c>
    </row>
    <row r="1513" spans="1:2" x14ac:dyDescent="0.2">
      <c r="A1513" t="s">
        <v>1657</v>
      </c>
      <c r="B1513" t="b">
        <v>0</v>
      </c>
    </row>
    <row r="1514" spans="1:2" x14ac:dyDescent="0.2">
      <c r="A1514" t="s">
        <v>1658</v>
      </c>
      <c r="B1514" t="b">
        <v>0</v>
      </c>
    </row>
    <row r="1515" spans="1:2" x14ac:dyDescent="0.2">
      <c r="A1515" t="s">
        <v>1659</v>
      </c>
      <c r="B1515" t="b">
        <v>0</v>
      </c>
    </row>
    <row r="1516" spans="1:2" x14ac:dyDescent="0.2">
      <c r="A1516" t="s">
        <v>1660</v>
      </c>
      <c r="B1516" t="b">
        <v>0</v>
      </c>
    </row>
    <row r="1517" spans="1:2" x14ac:dyDescent="0.2">
      <c r="A1517" t="s">
        <v>1661</v>
      </c>
      <c r="B1517" t="b">
        <v>0</v>
      </c>
    </row>
    <row r="1518" spans="1:2" x14ac:dyDescent="0.2">
      <c r="A1518" t="s">
        <v>1662</v>
      </c>
      <c r="B1518" t="b">
        <v>0</v>
      </c>
    </row>
    <row r="1519" spans="1:2" x14ac:dyDescent="0.2">
      <c r="A1519" t="s">
        <v>1663</v>
      </c>
      <c r="B1519" t="b">
        <v>0</v>
      </c>
    </row>
    <row r="1520" spans="1:2" x14ac:dyDescent="0.2">
      <c r="A1520" t="s">
        <v>1664</v>
      </c>
      <c r="B1520" t="b">
        <v>0</v>
      </c>
    </row>
    <row r="1521" spans="1:2" x14ac:dyDescent="0.2">
      <c r="A1521" t="s">
        <v>1665</v>
      </c>
      <c r="B1521" t="b">
        <v>0</v>
      </c>
    </row>
    <row r="1522" spans="1:2" x14ac:dyDescent="0.2">
      <c r="A1522" t="s">
        <v>1666</v>
      </c>
      <c r="B1522" t="b">
        <v>0</v>
      </c>
    </row>
    <row r="1523" spans="1:2" x14ac:dyDescent="0.2">
      <c r="A1523" t="s">
        <v>1667</v>
      </c>
      <c r="B1523" t="b">
        <v>0</v>
      </c>
    </row>
    <row r="1524" spans="1:2" x14ac:dyDescent="0.2">
      <c r="A1524" t="s">
        <v>1668</v>
      </c>
      <c r="B1524" t="b">
        <v>0</v>
      </c>
    </row>
    <row r="1525" spans="1:2" x14ac:dyDescent="0.2">
      <c r="A1525" t="s">
        <v>1669</v>
      </c>
      <c r="B1525" t="b">
        <v>0</v>
      </c>
    </row>
    <row r="1526" spans="1:2" x14ac:dyDescent="0.2">
      <c r="A1526" t="s">
        <v>1670</v>
      </c>
      <c r="B1526" t="b">
        <v>0</v>
      </c>
    </row>
    <row r="1527" spans="1:2" x14ac:dyDescent="0.2">
      <c r="A1527" t="s">
        <v>1671</v>
      </c>
      <c r="B1527" t="b">
        <v>0</v>
      </c>
    </row>
    <row r="1528" spans="1:2" x14ac:dyDescent="0.2">
      <c r="A1528" t="s">
        <v>1672</v>
      </c>
      <c r="B1528" t="b">
        <v>0</v>
      </c>
    </row>
    <row r="1529" spans="1:2" x14ac:dyDescent="0.2">
      <c r="A1529" t="s">
        <v>1673</v>
      </c>
      <c r="B1529" t="b">
        <v>0</v>
      </c>
    </row>
    <row r="1530" spans="1:2" x14ac:dyDescent="0.2">
      <c r="A1530" t="s">
        <v>1674</v>
      </c>
      <c r="B1530" t="b">
        <v>0</v>
      </c>
    </row>
    <row r="1531" spans="1:2" x14ac:dyDescent="0.2">
      <c r="A1531" t="s">
        <v>1675</v>
      </c>
      <c r="B1531" t="b">
        <v>0</v>
      </c>
    </row>
    <row r="1532" spans="1:2" x14ac:dyDescent="0.2">
      <c r="A1532" t="s">
        <v>1676</v>
      </c>
      <c r="B1532" t="b">
        <v>0</v>
      </c>
    </row>
    <row r="1533" spans="1:2" x14ac:dyDescent="0.2">
      <c r="A1533" t="s">
        <v>1677</v>
      </c>
      <c r="B1533" t="b">
        <v>0</v>
      </c>
    </row>
    <row r="1534" spans="1:2" x14ac:dyDescent="0.2">
      <c r="A1534" t="s">
        <v>1678</v>
      </c>
      <c r="B1534" t="b">
        <v>0</v>
      </c>
    </row>
    <row r="1535" spans="1:2" x14ac:dyDescent="0.2">
      <c r="A1535" t="s">
        <v>1679</v>
      </c>
      <c r="B1535" t="b">
        <v>0</v>
      </c>
    </row>
    <row r="1536" spans="1:2" x14ac:dyDescent="0.2">
      <c r="A1536" t="s">
        <v>1680</v>
      </c>
      <c r="B1536" t="b">
        <v>0</v>
      </c>
    </row>
    <row r="1537" spans="1:2" x14ac:dyDescent="0.2">
      <c r="A1537" t="s">
        <v>1681</v>
      </c>
      <c r="B1537" t="b">
        <v>0</v>
      </c>
    </row>
    <row r="1538" spans="1:2" x14ac:dyDescent="0.2">
      <c r="A1538" t="s">
        <v>1682</v>
      </c>
      <c r="B1538" t="b">
        <v>0</v>
      </c>
    </row>
    <row r="1539" spans="1:2" x14ac:dyDescent="0.2">
      <c r="A1539" t="s">
        <v>1683</v>
      </c>
      <c r="B1539" t="b">
        <v>0</v>
      </c>
    </row>
    <row r="1540" spans="1:2" x14ac:dyDescent="0.2">
      <c r="A1540" t="s">
        <v>1684</v>
      </c>
      <c r="B1540" t="b">
        <v>0</v>
      </c>
    </row>
    <row r="1541" spans="1:2" x14ac:dyDescent="0.2">
      <c r="A1541" t="s">
        <v>1685</v>
      </c>
      <c r="B1541" t="b">
        <v>0</v>
      </c>
    </row>
    <row r="1542" spans="1:2" x14ac:dyDescent="0.2">
      <c r="A1542" t="s">
        <v>1686</v>
      </c>
      <c r="B1542">
        <v>0</v>
      </c>
    </row>
    <row r="1543" spans="1:2" x14ac:dyDescent="0.2">
      <c r="A1543" t="s">
        <v>1687</v>
      </c>
      <c r="B1543">
        <v>0</v>
      </c>
    </row>
    <row r="1544" spans="1:2" x14ac:dyDescent="0.2">
      <c r="A1544" t="s">
        <v>1688</v>
      </c>
      <c r="B1544">
        <v>0</v>
      </c>
    </row>
    <row r="1545" spans="1:2" x14ac:dyDescent="0.2">
      <c r="A1545" t="s">
        <v>1689</v>
      </c>
      <c r="B1545">
        <v>0</v>
      </c>
    </row>
    <row r="1546" spans="1:2" x14ac:dyDescent="0.2">
      <c r="A1546" t="s">
        <v>1690</v>
      </c>
      <c r="B1546">
        <v>0</v>
      </c>
    </row>
    <row r="1547" spans="1:2" x14ac:dyDescent="0.2">
      <c r="A1547" t="s">
        <v>1691</v>
      </c>
      <c r="B1547">
        <v>0</v>
      </c>
    </row>
    <row r="1548" spans="1:2" x14ac:dyDescent="0.2">
      <c r="A1548" t="s">
        <v>1692</v>
      </c>
      <c r="B1548">
        <v>0</v>
      </c>
    </row>
    <row r="1549" spans="1:2" x14ac:dyDescent="0.2">
      <c r="A1549" t="s">
        <v>1693</v>
      </c>
      <c r="B1549">
        <v>0</v>
      </c>
    </row>
    <row r="1550" spans="1:2" x14ac:dyDescent="0.2">
      <c r="A1550" t="s">
        <v>1694</v>
      </c>
      <c r="B1550">
        <v>0</v>
      </c>
    </row>
    <row r="1551" spans="1:2" x14ac:dyDescent="0.2">
      <c r="A1551" t="s">
        <v>1695</v>
      </c>
      <c r="B1551" t="s">
        <v>3484</v>
      </c>
    </row>
    <row r="1552" spans="1:2" x14ac:dyDescent="0.2">
      <c r="A1552" t="s">
        <v>4509</v>
      </c>
      <c r="B1552">
        <v>0</v>
      </c>
    </row>
    <row r="1553" spans="1:2" x14ac:dyDescent="0.2">
      <c r="A1553" t="s">
        <v>1696</v>
      </c>
      <c r="B1553">
        <v>0</v>
      </c>
    </row>
    <row r="1554" spans="1:2" x14ac:dyDescent="0.2">
      <c r="A1554" t="s">
        <v>1697</v>
      </c>
      <c r="B1554">
        <v>1</v>
      </c>
    </row>
    <row r="1555" spans="1:2" x14ac:dyDescent="0.2">
      <c r="A1555" t="s">
        <v>1698</v>
      </c>
      <c r="B1555">
        <v>1</v>
      </c>
    </row>
    <row r="1556" spans="1:2" x14ac:dyDescent="0.2">
      <c r="A1556" t="s">
        <v>1699</v>
      </c>
      <c r="B1556">
        <v>1</v>
      </c>
    </row>
    <row r="1557" spans="1:2" x14ac:dyDescent="0.2">
      <c r="A1557" t="s">
        <v>1700</v>
      </c>
      <c r="B1557">
        <v>1</v>
      </c>
    </row>
    <row r="1558" spans="1:2" x14ac:dyDescent="0.2">
      <c r="A1558" t="s">
        <v>1701</v>
      </c>
      <c r="B1558">
        <v>1</v>
      </c>
    </row>
    <row r="1559" spans="1:2" x14ac:dyDescent="0.2">
      <c r="A1559" t="s">
        <v>1702</v>
      </c>
      <c r="B1559">
        <v>1</v>
      </c>
    </row>
    <row r="1560" spans="1:2" x14ac:dyDescent="0.2">
      <c r="A1560" t="s">
        <v>1703</v>
      </c>
      <c r="B1560">
        <v>1</v>
      </c>
    </row>
    <row r="1561" spans="1:2" x14ac:dyDescent="0.2">
      <c r="A1561" t="s">
        <v>1704</v>
      </c>
      <c r="B1561">
        <v>1</v>
      </c>
    </row>
    <row r="1562" spans="1:2" x14ac:dyDescent="0.2">
      <c r="A1562" t="s">
        <v>1705</v>
      </c>
      <c r="B1562">
        <v>1</v>
      </c>
    </row>
    <row r="1563" spans="1:2" x14ac:dyDescent="0.2">
      <c r="A1563" t="s">
        <v>1706</v>
      </c>
      <c r="B1563">
        <v>1</v>
      </c>
    </row>
    <row r="1564" spans="1:2" x14ac:dyDescent="0.2">
      <c r="A1564" t="s">
        <v>2465</v>
      </c>
      <c r="B1564" t="s">
        <v>3484</v>
      </c>
    </row>
    <row r="1565" spans="1:2" x14ac:dyDescent="0.2">
      <c r="A1565" t="s">
        <v>1707</v>
      </c>
      <c r="B1565" t="s">
        <v>3484</v>
      </c>
    </row>
    <row r="1566" spans="1:2" x14ac:dyDescent="0.2">
      <c r="A1566" t="s">
        <v>1708</v>
      </c>
      <c r="B1566">
        <v>0</v>
      </c>
    </row>
    <row r="1567" spans="1:2" x14ac:dyDescent="0.2">
      <c r="A1567" t="s">
        <v>1530</v>
      </c>
      <c r="B1567" t="s">
        <v>3484</v>
      </c>
    </row>
    <row r="1568" spans="1:2" x14ac:dyDescent="0.2">
      <c r="A1568" t="s">
        <v>2466</v>
      </c>
      <c r="B1568">
        <v>1</v>
      </c>
    </row>
    <row r="1569" spans="1:2" x14ac:dyDescent="0.2">
      <c r="A1569" t="s">
        <v>2467</v>
      </c>
      <c r="B1569">
        <v>1</v>
      </c>
    </row>
    <row r="1570" spans="1:2" x14ac:dyDescent="0.2">
      <c r="A1570" t="s">
        <v>2468</v>
      </c>
      <c r="B1570">
        <v>1</v>
      </c>
    </row>
    <row r="1571" spans="1:2" x14ac:dyDescent="0.2">
      <c r="A1571" t="s">
        <v>2469</v>
      </c>
      <c r="B1571">
        <v>1</v>
      </c>
    </row>
    <row r="1572" spans="1:2" x14ac:dyDescent="0.2">
      <c r="A1572" t="s">
        <v>2470</v>
      </c>
      <c r="B1572">
        <v>10</v>
      </c>
    </row>
    <row r="1573" spans="1:2" x14ac:dyDescent="0.2">
      <c r="A1573" t="s">
        <v>2471</v>
      </c>
      <c r="B1573">
        <v>7</v>
      </c>
    </row>
    <row r="1574" spans="1:2" x14ac:dyDescent="0.2">
      <c r="A1574" t="s">
        <v>2472</v>
      </c>
      <c r="B1574">
        <v>12</v>
      </c>
    </row>
    <row r="1575" spans="1:2" x14ac:dyDescent="0.2">
      <c r="A1575" t="s">
        <v>2473</v>
      </c>
      <c r="B1575">
        <v>1</v>
      </c>
    </row>
    <row r="1576" spans="1:2" x14ac:dyDescent="0.2">
      <c r="A1576" t="s">
        <v>2474</v>
      </c>
      <c r="B1576" t="s">
        <v>3484</v>
      </c>
    </row>
    <row r="1577" spans="1:2" x14ac:dyDescent="0.2">
      <c r="A1577" t="s">
        <v>2475</v>
      </c>
      <c r="B1577">
        <v>1</v>
      </c>
    </row>
    <row r="1578" spans="1:2" x14ac:dyDescent="0.2">
      <c r="A1578" t="s">
        <v>2476</v>
      </c>
      <c r="B1578">
        <v>5</v>
      </c>
    </row>
    <row r="1579" spans="1:2" x14ac:dyDescent="0.2">
      <c r="A1579" t="s">
        <v>2477</v>
      </c>
      <c r="B1579">
        <v>4</v>
      </c>
    </row>
    <row r="1580" spans="1:2" x14ac:dyDescent="0.2">
      <c r="A1580" t="s">
        <v>2478</v>
      </c>
      <c r="B1580">
        <v>4</v>
      </c>
    </row>
    <row r="1581" spans="1:2" x14ac:dyDescent="0.2">
      <c r="A1581" t="s">
        <v>2479</v>
      </c>
      <c r="B1581">
        <v>0</v>
      </c>
    </row>
    <row r="1582" spans="1:2" x14ac:dyDescent="0.2">
      <c r="A1582" t="s">
        <v>2480</v>
      </c>
      <c r="B1582" t="b">
        <v>0</v>
      </c>
    </row>
    <row r="1583" spans="1:2" x14ac:dyDescent="0.2">
      <c r="A1583" t="s">
        <v>2481</v>
      </c>
      <c r="B1583" t="b">
        <v>0</v>
      </c>
    </row>
    <row r="1584" spans="1:2" x14ac:dyDescent="0.2">
      <c r="A1584" t="s">
        <v>2482</v>
      </c>
      <c r="B1584" t="b">
        <v>1</v>
      </c>
    </row>
    <row r="1585" spans="1:2" x14ac:dyDescent="0.2">
      <c r="A1585" t="s">
        <v>2483</v>
      </c>
      <c r="B1585" t="b">
        <v>0</v>
      </c>
    </row>
    <row r="1586" spans="1:2" x14ac:dyDescent="0.2">
      <c r="A1586" t="s">
        <v>2484</v>
      </c>
      <c r="B1586" t="b">
        <v>1</v>
      </c>
    </row>
    <row r="1587" spans="1:2" x14ac:dyDescent="0.2">
      <c r="A1587" t="s">
        <v>2485</v>
      </c>
      <c r="B1587" t="b">
        <v>0</v>
      </c>
    </row>
    <row r="1588" spans="1:2" x14ac:dyDescent="0.2">
      <c r="A1588" t="s">
        <v>2486</v>
      </c>
      <c r="B1588" t="b">
        <v>0</v>
      </c>
    </row>
    <row r="1589" spans="1:2" x14ac:dyDescent="0.2">
      <c r="A1589" t="s">
        <v>2487</v>
      </c>
      <c r="B1589" t="b">
        <v>1</v>
      </c>
    </row>
    <row r="1590" spans="1:2" x14ac:dyDescent="0.2">
      <c r="A1590" t="s">
        <v>2488</v>
      </c>
      <c r="B1590" t="b">
        <v>0</v>
      </c>
    </row>
    <row r="1591" spans="1:2" x14ac:dyDescent="0.2">
      <c r="A1591" t="s">
        <v>2489</v>
      </c>
      <c r="B1591" t="b">
        <v>0</v>
      </c>
    </row>
    <row r="1592" spans="1:2" x14ac:dyDescent="0.2">
      <c r="A1592" t="s">
        <v>2490</v>
      </c>
      <c r="B1592" t="b">
        <v>0</v>
      </c>
    </row>
    <row r="1593" spans="1:2" x14ac:dyDescent="0.2">
      <c r="A1593" t="s">
        <v>2491</v>
      </c>
      <c r="B1593" t="b">
        <v>0</v>
      </c>
    </row>
    <row r="1594" spans="1:2" x14ac:dyDescent="0.2">
      <c r="A1594" t="s">
        <v>2492</v>
      </c>
      <c r="B1594" t="b">
        <v>0</v>
      </c>
    </row>
    <row r="1595" spans="1:2" x14ac:dyDescent="0.2">
      <c r="A1595" t="s">
        <v>2493</v>
      </c>
      <c r="B1595" t="b">
        <v>0</v>
      </c>
    </row>
    <row r="1596" spans="1:2" x14ac:dyDescent="0.2">
      <c r="A1596" t="s">
        <v>2494</v>
      </c>
      <c r="B1596" t="b">
        <v>0</v>
      </c>
    </row>
    <row r="1597" spans="1:2" x14ac:dyDescent="0.2">
      <c r="A1597" t="s">
        <v>2495</v>
      </c>
      <c r="B1597" t="b">
        <v>0</v>
      </c>
    </row>
    <row r="1598" spans="1:2" x14ac:dyDescent="0.2">
      <c r="A1598" t="s">
        <v>2496</v>
      </c>
      <c r="B1598" t="b">
        <v>0</v>
      </c>
    </row>
    <row r="1599" spans="1:2" x14ac:dyDescent="0.2">
      <c r="A1599" t="s">
        <v>2497</v>
      </c>
      <c r="B1599" t="b">
        <v>0</v>
      </c>
    </row>
    <row r="1600" spans="1:2" x14ac:dyDescent="0.2">
      <c r="A1600" t="s">
        <v>2498</v>
      </c>
      <c r="B1600" t="b">
        <v>0</v>
      </c>
    </row>
    <row r="1601" spans="1:2" x14ac:dyDescent="0.2">
      <c r="A1601" t="s">
        <v>2499</v>
      </c>
      <c r="B1601" t="b">
        <v>0</v>
      </c>
    </row>
    <row r="1602" spans="1:2" x14ac:dyDescent="0.2">
      <c r="A1602" t="s">
        <v>2500</v>
      </c>
      <c r="B1602" t="b">
        <v>0</v>
      </c>
    </row>
    <row r="1603" spans="1:2" x14ac:dyDescent="0.2">
      <c r="A1603" t="s">
        <v>2501</v>
      </c>
      <c r="B1603" t="b">
        <v>0</v>
      </c>
    </row>
    <row r="1604" spans="1:2" x14ac:dyDescent="0.2">
      <c r="A1604" t="s">
        <v>2502</v>
      </c>
      <c r="B1604" t="b">
        <v>0</v>
      </c>
    </row>
    <row r="1605" spans="1:2" x14ac:dyDescent="0.2">
      <c r="A1605" t="s">
        <v>2503</v>
      </c>
      <c r="B1605" t="b">
        <v>0</v>
      </c>
    </row>
    <row r="1606" spans="1:2" x14ac:dyDescent="0.2">
      <c r="A1606" t="s">
        <v>2504</v>
      </c>
      <c r="B1606" t="b">
        <v>0</v>
      </c>
    </row>
    <row r="1607" spans="1:2" x14ac:dyDescent="0.2">
      <c r="A1607" t="s">
        <v>2505</v>
      </c>
      <c r="B1607" t="b">
        <v>0</v>
      </c>
    </row>
    <row r="1608" spans="1:2" x14ac:dyDescent="0.2">
      <c r="A1608" t="s">
        <v>2506</v>
      </c>
      <c r="B1608" t="b">
        <v>0</v>
      </c>
    </row>
    <row r="1609" spans="1:2" x14ac:dyDescent="0.2">
      <c r="A1609" t="s">
        <v>2507</v>
      </c>
      <c r="B1609" t="b">
        <v>0</v>
      </c>
    </row>
    <row r="1610" spans="1:2" x14ac:dyDescent="0.2">
      <c r="A1610" t="s">
        <v>2508</v>
      </c>
      <c r="B1610" t="b">
        <v>0</v>
      </c>
    </row>
    <row r="1611" spans="1:2" x14ac:dyDescent="0.2">
      <c r="A1611" t="s">
        <v>2509</v>
      </c>
      <c r="B1611" t="b">
        <v>0</v>
      </c>
    </row>
    <row r="1612" spans="1:2" x14ac:dyDescent="0.2">
      <c r="A1612" t="s">
        <v>2510</v>
      </c>
      <c r="B1612" t="b">
        <v>0</v>
      </c>
    </row>
    <row r="1613" spans="1:2" x14ac:dyDescent="0.2">
      <c r="A1613" t="s">
        <v>2511</v>
      </c>
      <c r="B1613" t="b">
        <v>0</v>
      </c>
    </row>
    <row r="1614" spans="1:2" x14ac:dyDescent="0.2">
      <c r="A1614" t="s">
        <v>2512</v>
      </c>
      <c r="B1614" t="b">
        <v>0</v>
      </c>
    </row>
    <row r="1615" spans="1:2" x14ac:dyDescent="0.2">
      <c r="A1615" t="s">
        <v>2513</v>
      </c>
      <c r="B1615" t="b">
        <v>1</v>
      </c>
    </row>
    <row r="1616" spans="1:2" x14ac:dyDescent="0.2">
      <c r="A1616" t="s">
        <v>2514</v>
      </c>
      <c r="B1616" t="b">
        <v>0</v>
      </c>
    </row>
    <row r="1617" spans="1:2" x14ac:dyDescent="0.2">
      <c r="A1617" t="s">
        <v>2515</v>
      </c>
      <c r="B1617" t="b">
        <v>0</v>
      </c>
    </row>
    <row r="1618" spans="1:2" x14ac:dyDescent="0.2">
      <c r="A1618" t="s">
        <v>2516</v>
      </c>
      <c r="B1618" t="b">
        <v>0</v>
      </c>
    </row>
    <row r="1619" spans="1:2" x14ac:dyDescent="0.2">
      <c r="A1619" t="s">
        <v>2517</v>
      </c>
      <c r="B1619" t="b">
        <v>0</v>
      </c>
    </row>
    <row r="1620" spans="1:2" x14ac:dyDescent="0.2">
      <c r="A1620" t="s">
        <v>2518</v>
      </c>
      <c r="B1620" t="b">
        <v>0</v>
      </c>
    </row>
    <row r="1621" spans="1:2" x14ac:dyDescent="0.2">
      <c r="A1621" t="s">
        <v>2519</v>
      </c>
      <c r="B1621" t="b">
        <v>1</v>
      </c>
    </row>
    <row r="1622" spans="1:2" x14ac:dyDescent="0.2">
      <c r="A1622" t="s">
        <v>2520</v>
      </c>
      <c r="B1622" t="b">
        <v>0</v>
      </c>
    </row>
    <row r="1623" spans="1:2" x14ac:dyDescent="0.2">
      <c r="A1623" t="s">
        <v>2521</v>
      </c>
      <c r="B1623" t="b">
        <v>0</v>
      </c>
    </row>
    <row r="1624" spans="1:2" x14ac:dyDescent="0.2">
      <c r="A1624" t="s">
        <v>2522</v>
      </c>
      <c r="B1624" t="b">
        <v>1</v>
      </c>
    </row>
    <row r="1625" spans="1:2" x14ac:dyDescent="0.2">
      <c r="A1625" t="s">
        <v>2523</v>
      </c>
      <c r="B1625" t="b">
        <v>0</v>
      </c>
    </row>
    <row r="1626" spans="1:2" x14ac:dyDescent="0.2">
      <c r="A1626" t="s">
        <v>2524</v>
      </c>
      <c r="B1626" t="b">
        <v>1</v>
      </c>
    </row>
    <row r="1627" spans="1:2" x14ac:dyDescent="0.2">
      <c r="A1627" t="s">
        <v>2525</v>
      </c>
      <c r="B1627" t="b">
        <v>0</v>
      </c>
    </row>
    <row r="1628" spans="1:2" x14ac:dyDescent="0.2">
      <c r="A1628" t="s">
        <v>2526</v>
      </c>
      <c r="B1628" t="b">
        <v>0</v>
      </c>
    </row>
    <row r="1629" spans="1:2" x14ac:dyDescent="0.2">
      <c r="A1629" t="s">
        <v>2527</v>
      </c>
      <c r="B1629" t="b">
        <v>0</v>
      </c>
    </row>
    <row r="1630" spans="1:2" x14ac:dyDescent="0.2">
      <c r="A1630" t="s">
        <v>2528</v>
      </c>
      <c r="B1630" t="b">
        <v>0</v>
      </c>
    </row>
    <row r="1631" spans="1:2" x14ac:dyDescent="0.2">
      <c r="A1631" t="s">
        <v>2529</v>
      </c>
      <c r="B1631" t="b">
        <v>0</v>
      </c>
    </row>
    <row r="1632" spans="1:2" x14ac:dyDescent="0.2">
      <c r="A1632" t="s">
        <v>2530</v>
      </c>
      <c r="B1632" t="b">
        <v>0</v>
      </c>
    </row>
    <row r="1633" spans="1:2" x14ac:dyDescent="0.2">
      <c r="A1633" t="s">
        <v>2531</v>
      </c>
      <c r="B1633" t="b">
        <v>0</v>
      </c>
    </row>
    <row r="1634" spans="1:2" x14ac:dyDescent="0.2">
      <c r="A1634" t="s">
        <v>2532</v>
      </c>
      <c r="B1634" t="b">
        <v>0</v>
      </c>
    </row>
    <row r="1635" spans="1:2" x14ac:dyDescent="0.2">
      <c r="A1635" t="s">
        <v>2533</v>
      </c>
      <c r="B1635" t="b">
        <v>0</v>
      </c>
    </row>
    <row r="1636" spans="1:2" x14ac:dyDescent="0.2">
      <c r="A1636" t="s">
        <v>2534</v>
      </c>
      <c r="B1636" t="b">
        <v>0</v>
      </c>
    </row>
    <row r="1637" spans="1:2" x14ac:dyDescent="0.2">
      <c r="A1637" t="s">
        <v>2535</v>
      </c>
      <c r="B1637" t="b">
        <v>0</v>
      </c>
    </row>
    <row r="1638" spans="1:2" x14ac:dyDescent="0.2">
      <c r="A1638" t="s">
        <v>2536</v>
      </c>
      <c r="B1638" t="b">
        <v>0</v>
      </c>
    </row>
    <row r="1639" spans="1:2" x14ac:dyDescent="0.2">
      <c r="A1639" t="s">
        <v>2537</v>
      </c>
      <c r="B1639" t="b">
        <v>0</v>
      </c>
    </row>
    <row r="1640" spans="1:2" x14ac:dyDescent="0.2">
      <c r="A1640" t="s">
        <v>2538</v>
      </c>
      <c r="B1640" t="b">
        <v>0</v>
      </c>
    </row>
    <row r="1641" spans="1:2" x14ac:dyDescent="0.2">
      <c r="A1641" t="s">
        <v>2539</v>
      </c>
      <c r="B1641" t="b">
        <v>0</v>
      </c>
    </row>
    <row r="1642" spans="1:2" x14ac:dyDescent="0.2">
      <c r="A1642" t="s">
        <v>2540</v>
      </c>
      <c r="B1642" t="b">
        <v>0</v>
      </c>
    </row>
    <row r="1643" spans="1:2" x14ac:dyDescent="0.2">
      <c r="A1643" t="s">
        <v>2541</v>
      </c>
      <c r="B1643" t="b">
        <v>0</v>
      </c>
    </row>
    <row r="1644" spans="1:2" x14ac:dyDescent="0.2">
      <c r="A1644" t="s">
        <v>2542</v>
      </c>
      <c r="B1644" t="b">
        <v>0</v>
      </c>
    </row>
    <row r="1645" spans="1:2" x14ac:dyDescent="0.2">
      <c r="A1645" t="s">
        <v>2543</v>
      </c>
      <c r="B1645" t="b">
        <v>0</v>
      </c>
    </row>
    <row r="1646" spans="1:2" x14ac:dyDescent="0.2">
      <c r="A1646" t="s">
        <v>2544</v>
      </c>
      <c r="B1646" t="b">
        <v>0</v>
      </c>
    </row>
    <row r="1647" spans="1:2" x14ac:dyDescent="0.2">
      <c r="A1647" t="s">
        <v>2545</v>
      </c>
      <c r="B1647" t="b">
        <v>0</v>
      </c>
    </row>
    <row r="1648" spans="1:2" x14ac:dyDescent="0.2">
      <c r="A1648" t="s">
        <v>2546</v>
      </c>
      <c r="B1648" t="b">
        <v>1</v>
      </c>
    </row>
    <row r="1649" spans="1:2" x14ac:dyDescent="0.2">
      <c r="A1649" t="s">
        <v>2547</v>
      </c>
      <c r="B1649" t="b">
        <v>0</v>
      </c>
    </row>
    <row r="1650" spans="1:2" x14ac:dyDescent="0.2">
      <c r="A1650" t="s">
        <v>2548</v>
      </c>
      <c r="B1650" t="b">
        <v>0</v>
      </c>
    </row>
    <row r="1651" spans="1:2" x14ac:dyDescent="0.2">
      <c r="A1651" t="s">
        <v>2549</v>
      </c>
      <c r="B1651" t="b">
        <v>0</v>
      </c>
    </row>
    <row r="1652" spans="1:2" x14ac:dyDescent="0.2">
      <c r="A1652" t="s">
        <v>2550</v>
      </c>
      <c r="B1652" t="b">
        <v>0</v>
      </c>
    </row>
    <row r="1653" spans="1:2" x14ac:dyDescent="0.2">
      <c r="A1653" t="s">
        <v>2551</v>
      </c>
      <c r="B1653" t="b">
        <v>1</v>
      </c>
    </row>
    <row r="1654" spans="1:2" x14ac:dyDescent="0.2">
      <c r="A1654" t="s">
        <v>2552</v>
      </c>
      <c r="B1654" t="b">
        <v>0</v>
      </c>
    </row>
    <row r="1655" spans="1:2" x14ac:dyDescent="0.2">
      <c r="A1655" t="s">
        <v>2553</v>
      </c>
      <c r="B1655" t="b">
        <v>1</v>
      </c>
    </row>
    <row r="1656" spans="1:2" x14ac:dyDescent="0.2">
      <c r="A1656" t="s">
        <v>2554</v>
      </c>
      <c r="B1656" t="b">
        <v>0</v>
      </c>
    </row>
    <row r="1657" spans="1:2" x14ac:dyDescent="0.2">
      <c r="A1657" t="s">
        <v>2555</v>
      </c>
      <c r="B1657" t="b">
        <v>1</v>
      </c>
    </row>
    <row r="1658" spans="1:2" x14ac:dyDescent="0.2">
      <c r="A1658" t="s">
        <v>2556</v>
      </c>
      <c r="B1658" t="b">
        <v>0</v>
      </c>
    </row>
    <row r="1659" spans="1:2" x14ac:dyDescent="0.2">
      <c r="A1659" t="s">
        <v>2557</v>
      </c>
      <c r="B1659" t="b">
        <v>0</v>
      </c>
    </row>
    <row r="1660" spans="1:2" x14ac:dyDescent="0.2">
      <c r="A1660" t="s">
        <v>2558</v>
      </c>
      <c r="B1660" t="b">
        <v>0</v>
      </c>
    </row>
    <row r="1661" spans="1:2" x14ac:dyDescent="0.2">
      <c r="A1661" t="s">
        <v>2559</v>
      </c>
      <c r="B1661" t="b">
        <v>0</v>
      </c>
    </row>
    <row r="1662" spans="1:2" x14ac:dyDescent="0.2">
      <c r="A1662" t="s">
        <v>2560</v>
      </c>
      <c r="B1662" t="b">
        <v>0</v>
      </c>
    </row>
    <row r="1663" spans="1:2" x14ac:dyDescent="0.2">
      <c r="A1663" t="s">
        <v>2561</v>
      </c>
      <c r="B1663" t="b">
        <v>0</v>
      </c>
    </row>
    <row r="1664" spans="1:2" x14ac:dyDescent="0.2">
      <c r="A1664" t="s">
        <v>2562</v>
      </c>
      <c r="B1664" t="b">
        <v>0</v>
      </c>
    </row>
    <row r="1665" spans="1:2" x14ac:dyDescent="0.2">
      <c r="A1665" t="s">
        <v>2563</v>
      </c>
      <c r="B1665" t="b">
        <v>0</v>
      </c>
    </row>
    <row r="1666" spans="1:2" x14ac:dyDescent="0.2">
      <c r="A1666" t="s">
        <v>2564</v>
      </c>
      <c r="B1666" t="b">
        <v>0</v>
      </c>
    </row>
    <row r="1667" spans="1:2" x14ac:dyDescent="0.2">
      <c r="A1667" t="s">
        <v>2565</v>
      </c>
      <c r="B1667" t="b">
        <v>0</v>
      </c>
    </row>
    <row r="1668" spans="1:2" x14ac:dyDescent="0.2">
      <c r="A1668" t="s">
        <v>2566</v>
      </c>
      <c r="B1668" t="b">
        <v>0</v>
      </c>
    </row>
    <row r="1669" spans="1:2" x14ac:dyDescent="0.2">
      <c r="A1669" t="s">
        <v>2567</v>
      </c>
      <c r="B1669" t="b">
        <v>0</v>
      </c>
    </row>
    <row r="1670" spans="1:2" x14ac:dyDescent="0.2">
      <c r="A1670" t="s">
        <v>2568</v>
      </c>
      <c r="B1670" t="b">
        <v>0</v>
      </c>
    </row>
    <row r="1671" spans="1:2" x14ac:dyDescent="0.2">
      <c r="A1671" t="s">
        <v>2569</v>
      </c>
      <c r="B1671" t="b">
        <v>0</v>
      </c>
    </row>
    <row r="1672" spans="1:2" x14ac:dyDescent="0.2">
      <c r="A1672" t="s">
        <v>2570</v>
      </c>
      <c r="B1672" t="b">
        <v>0</v>
      </c>
    </row>
    <row r="1673" spans="1:2" x14ac:dyDescent="0.2">
      <c r="A1673" t="s">
        <v>2571</v>
      </c>
      <c r="B1673" t="b">
        <v>0</v>
      </c>
    </row>
    <row r="1674" spans="1:2" x14ac:dyDescent="0.2">
      <c r="A1674" t="s">
        <v>2572</v>
      </c>
      <c r="B1674" t="b">
        <v>0</v>
      </c>
    </row>
    <row r="1675" spans="1:2" x14ac:dyDescent="0.2">
      <c r="A1675" t="s">
        <v>2573</v>
      </c>
      <c r="B1675" t="b">
        <v>0</v>
      </c>
    </row>
    <row r="1676" spans="1:2" x14ac:dyDescent="0.2">
      <c r="A1676" t="s">
        <v>2574</v>
      </c>
      <c r="B1676" t="b">
        <v>0</v>
      </c>
    </row>
    <row r="1677" spans="1:2" x14ac:dyDescent="0.2">
      <c r="A1677" t="s">
        <v>2575</v>
      </c>
      <c r="B1677" t="b">
        <v>0</v>
      </c>
    </row>
    <row r="1678" spans="1:2" x14ac:dyDescent="0.2">
      <c r="A1678" t="s">
        <v>2576</v>
      </c>
      <c r="B1678" t="b">
        <v>0</v>
      </c>
    </row>
    <row r="1679" spans="1:2" x14ac:dyDescent="0.2">
      <c r="A1679" t="s">
        <v>2577</v>
      </c>
      <c r="B1679" t="b">
        <v>1</v>
      </c>
    </row>
    <row r="1680" spans="1:2" x14ac:dyDescent="0.2">
      <c r="A1680" t="s">
        <v>2578</v>
      </c>
      <c r="B1680" t="b">
        <v>0</v>
      </c>
    </row>
    <row r="1681" spans="1:2" x14ac:dyDescent="0.2">
      <c r="A1681" t="s">
        <v>2579</v>
      </c>
      <c r="B1681" t="b">
        <v>0</v>
      </c>
    </row>
    <row r="1682" spans="1:2" x14ac:dyDescent="0.2">
      <c r="A1682" t="s">
        <v>2580</v>
      </c>
      <c r="B1682" t="b">
        <v>1</v>
      </c>
    </row>
    <row r="1683" spans="1:2" x14ac:dyDescent="0.2">
      <c r="A1683" t="s">
        <v>2581</v>
      </c>
      <c r="B1683" t="b">
        <v>0</v>
      </c>
    </row>
    <row r="1684" spans="1:2" x14ac:dyDescent="0.2">
      <c r="A1684" t="s">
        <v>2582</v>
      </c>
      <c r="B1684" t="b">
        <v>0</v>
      </c>
    </row>
    <row r="1685" spans="1:2" x14ac:dyDescent="0.2">
      <c r="A1685" t="s">
        <v>2583</v>
      </c>
      <c r="B1685" t="b">
        <v>1</v>
      </c>
    </row>
    <row r="1686" spans="1:2" x14ac:dyDescent="0.2">
      <c r="A1686" t="s">
        <v>2584</v>
      </c>
      <c r="B1686" t="b">
        <v>0</v>
      </c>
    </row>
    <row r="1687" spans="1:2" x14ac:dyDescent="0.2">
      <c r="A1687" t="s">
        <v>2585</v>
      </c>
      <c r="B1687" t="b">
        <v>0</v>
      </c>
    </row>
    <row r="1688" spans="1:2" x14ac:dyDescent="0.2">
      <c r="A1688" t="s">
        <v>2586</v>
      </c>
      <c r="B1688" t="b">
        <v>1</v>
      </c>
    </row>
    <row r="1689" spans="1:2" x14ac:dyDescent="0.2">
      <c r="A1689" t="s">
        <v>2587</v>
      </c>
      <c r="B1689" t="b">
        <v>0</v>
      </c>
    </row>
    <row r="1690" spans="1:2" x14ac:dyDescent="0.2">
      <c r="A1690" t="s">
        <v>2588</v>
      </c>
      <c r="B1690" t="b">
        <v>0</v>
      </c>
    </row>
    <row r="1691" spans="1:2" x14ac:dyDescent="0.2">
      <c r="A1691" t="s">
        <v>2589</v>
      </c>
      <c r="B1691" t="b">
        <v>0</v>
      </c>
    </row>
    <row r="1692" spans="1:2" x14ac:dyDescent="0.2">
      <c r="A1692" t="s">
        <v>2590</v>
      </c>
      <c r="B1692" t="b">
        <v>0</v>
      </c>
    </row>
    <row r="1693" spans="1:2" x14ac:dyDescent="0.2">
      <c r="A1693" t="s">
        <v>2591</v>
      </c>
      <c r="B1693" t="b">
        <v>0</v>
      </c>
    </row>
    <row r="1694" spans="1:2" x14ac:dyDescent="0.2">
      <c r="A1694" t="s">
        <v>2592</v>
      </c>
      <c r="B1694" t="b">
        <v>0</v>
      </c>
    </row>
    <row r="1695" spans="1:2" x14ac:dyDescent="0.2">
      <c r="A1695" t="s">
        <v>2593</v>
      </c>
      <c r="B1695" t="b">
        <v>0</v>
      </c>
    </row>
    <row r="1696" spans="1:2" x14ac:dyDescent="0.2">
      <c r="A1696" t="s">
        <v>2594</v>
      </c>
      <c r="B1696" t="b">
        <v>0</v>
      </c>
    </row>
    <row r="1697" spans="1:2" x14ac:dyDescent="0.2">
      <c r="A1697" t="s">
        <v>2595</v>
      </c>
      <c r="B1697" t="b">
        <v>0</v>
      </c>
    </row>
    <row r="1698" spans="1:2" x14ac:dyDescent="0.2">
      <c r="A1698" t="s">
        <v>2596</v>
      </c>
      <c r="B1698" t="b">
        <v>0</v>
      </c>
    </row>
    <row r="1699" spans="1:2" x14ac:dyDescent="0.2">
      <c r="A1699" t="s">
        <v>2597</v>
      </c>
      <c r="B1699" t="b">
        <v>0</v>
      </c>
    </row>
    <row r="1700" spans="1:2" x14ac:dyDescent="0.2">
      <c r="A1700" t="s">
        <v>2598</v>
      </c>
      <c r="B1700" t="b">
        <v>0</v>
      </c>
    </row>
    <row r="1701" spans="1:2" x14ac:dyDescent="0.2">
      <c r="A1701" t="s">
        <v>2599</v>
      </c>
      <c r="B1701" t="b">
        <v>0</v>
      </c>
    </row>
    <row r="1702" spans="1:2" x14ac:dyDescent="0.2">
      <c r="A1702" t="s">
        <v>2600</v>
      </c>
      <c r="B1702" t="b">
        <v>0</v>
      </c>
    </row>
    <row r="1703" spans="1:2" x14ac:dyDescent="0.2">
      <c r="A1703" t="s">
        <v>2601</v>
      </c>
      <c r="B1703" t="b">
        <v>0</v>
      </c>
    </row>
    <row r="1704" spans="1:2" x14ac:dyDescent="0.2">
      <c r="A1704" t="s">
        <v>2602</v>
      </c>
      <c r="B1704" t="b">
        <v>0</v>
      </c>
    </row>
    <row r="1705" spans="1:2" x14ac:dyDescent="0.2">
      <c r="A1705" t="s">
        <v>2603</v>
      </c>
      <c r="B1705" t="b">
        <v>0</v>
      </c>
    </row>
    <row r="1706" spans="1:2" x14ac:dyDescent="0.2">
      <c r="A1706" t="s">
        <v>2604</v>
      </c>
      <c r="B1706" t="b">
        <v>0</v>
      </c>
    </row>
    <row r="1707" spans="1:2" x14ac:dyDescent="0.2">
      <c r="A1707" t="s">
        <v>2605</v>
      </c>
      <c r="B1707" t="s">
        <v>7580</v>
      </c>
    </row>
    <row r="1708" spans="1:2" x14ac:dyDescent="0.2">
      <c r="A1708" t="s">
        <v>2606</v>
      </c>
      <c r="B1708" t="b">
        <v>1</v>
      </c>
    </row>
    <row r="1709" spans="1:2" x14ac:dyDescent="0.2">
      <c r="A1709" t="s">
        <v>2607</v>
      </c>
      <c r="B1709" t="b">
        <v>0</v>
      </c>
    </row>
    <row r="1710" spans="1:2" x14ac:dyDescent="0.2">
      <c r="A1710" t="s">
        <v>2608</v>
      </c>
      <c r="B1710" t="b">
        <v>1</v>
      </c>
    </row>
    <row r="1711" spans="1:2" x14ac:dyDescent="0.2">
      <c r="A1711" t="s">
        <v>2609</v>
      </c>
      <c r="B1711" t="b">
        <v>0</v>
      </c>
    </row>
    <row r="1712" spans="1:2" x14ac:dyDescent="0.2">
      <c r="A1712" t="s">
        <v>2610</v>
      </c>
      <c r="B1712" t="b">
        <v>1</v>
      </c>
    </row>
    <row r="1713" spans="1:2" x14ac:dyDescent="0.2">
      <c r="A1713" t="s">
        <v>2611</v>
      </c>
      <c r="B1713" t="b">
        <v>0</v>
      </c>
    </row>
    <row r="1714" spans="1:2" x14ac:dyDescent="0.2">
      <c r="A1714" t="s">
        <v>2612</v>
      </c>
      <c r="B1714" t="b">
        <v>0</v>
      </c>
    </row>
    <row r="1715" spans="1:2" x14ac:dyDescent="0.2">
      <c r="A1715" t="s">
        <v>2613</v>
      </c>
      <c r="B1715" t="b">
        <v>1</v>
      </c>
    </row>
    <row r="1716" spans="1:2" x14ac:dyDescent="0.2">
      <c r="A1716" t="s">
        <v>2614</v>
      </c>
      <c r="B1716" t="b">
        <v>0</v>
      </c>
    </row>
    <row r="1717" spans="1:2" x14ac:dyDescent="0.2">
      <c r="A1717" t="s">
        <v>2615</v>
      </c>
      <c r="B1717" t="b">
        <v>0</v>
      </c>
    </row>
    <row r="1718" spans="1:2" x14ac:dyDescent="0.2">
      <c r="A1718" t="s">
        <v>2616</v>
      </c>
      <c r="B1718" t="b">
        <v>0</v>
      </c>
    </row>
    <row r="1719" spans="1:2" x14ac:dyDescent="0.2">
      <c r="A1719" t="s">
        <v>2617</v>
      </c>
      <c r="B1719" t="b">
        <v>0</v>
      </c>
    </row>
    <row r="1720" spans="1:2" x14ac:dyDescent="0.2">
      <c r="A1720" t="s">
        <v>2618</v>
      </c>
      <c r="B1720" t="b">
        <v>0</v>
      </c>
    </row>
    <row r="1721" spans="1:2" x14ac:dyDescent="0.2">
      <c r="A1721" t="s">
        <v>2619</v>
      </c>
      <c r="B1721" t="b">
        <v>0</v>
      </c>
    </row>
    <row r="1722" spans="1:2" x14ac:dyDescent="0.2">
      <c r="A1722" t="s">
        <v>2620</v>
      </c>
      <c r="B1722" t="b">
        <v>0</v>
      </c>
    </row>
    <row r="1723" spans="1:2" x14ac:dyDescent="0.2">
      <c r="A1723" t="s">
        <v>2621</v>
      </c>
      <c r="B1723" t="b">
        <v>0</v>
      </c>
    </row>
    <row r="1724" spans="1:2" x14ac:dyDescent="0.2">
      <c r="A1724" t="s">
        <v>2622</v>
      </c>
      <c r="B1724" t="b">
        <v>0</v>
      </c>
    </row>
    <row r="1725" spans="1:2" x14ac:dyDescent="0.2">
      <c r="A1725" t="s">
        <v>2623</v>
      </c>
      <c r="B1725" t="b">
        <v>0</v>
      </c>
    </row>
    <row r="1726" spans="1:2" x14ac:dyDescent="0.2">
      <c r="A1726" t="s">
        <v>2624</v>
      </c>
      <c r="B1726" t="b">
        <v>0</v>
      </c>
    </row>
    <row r="1727" spans="1:2" x14ac:dyDescent="0.2">
      <c r="A1727" t="s">
        <v>2625</v>
      </c>
      <c r="B1727" t="b">
        <v>0</v>
      </c>
    </row>
    <row r="1728" spans="1:2" x14ac:dyDescent="0.2">
      <c r="A1728" t="s">
        <v>2626</v>
      </c>
      <c r="B1728" t="b">
        <v>0</v>
      </c>
    </row>
    <row r="1729" spans="1:2" x14ac:dyDescent="0.2">
      <c r="A1729" t="s">
        <v>2627</v>
      </c>
      <c r="B1729" t="b">
        <v>0</v>
      </c>
    </row>
    <row r="1730" spans="1:2" x14ac:dyDescent="0.2">
      <c r="A1730" t="s">
        <v>2628</v>
      </c>
      <c r="B1730" t="b">
        <v>0</v>
      </c>
    </row>
    <row r="1731" spans="1:2" x14ac:dyDescent="0.2">
      <c r="A1731" t="s">
        <v>2629</v>
      </c>
      <c r="B1731" t="b">
        <v>0</v>
      </c>
    </row>
    <row r="1732" spans="1:2" x14ac:dyDescent="0.2">
      <c r="A1732" t="s">
        <v>2630</v>
      </c>
      <c r="B1732" t="b">
        <v>0</v>
      </c>
    </row>
    <row r="1733" spans="1:2" x14ac:dyDescent="0.2">
      <c r="A1733" t="s">
        <v>2631</v>
      </c>
      <c r="B1733" t="b">
        <v>0</v>
      </c>
    </row>
    <row r="1734" spans="1:2" x14ac:dyDescent="0.2">
      <c r="A1734" t="s">
        <v>2632</v>
      </c>
      <c r="B1734" t="b">
        <v>0</v>
      </c>
    </row>
    <row r="1735" spans="1:2" x14ac:dyDescent="0.2">
      <c r="A1735" t="s">
        <v>2633</v>
      </c>
      <c r="B1735" t="b">
        <v>0</v>
      </c>
    </row>
    <row r="1736" spans="1:2" x14ac:dyDescent="0.2">
      <c r="A1736" t="s">
        <v>2634</v>
      </c>
      <c r="B1736" t="b">
        <v>0</v>
      </c>
    </row>
    <row r="1737" spans="1:2" x14ac:dyDescent="0.2">
      <c r="A1737" t="s">
        <v>2635</v>
      </c>
      <c r="B1737" t="b">
        <v>0</v>
      </c>
    </row>
    <row r="1738" spans="1:2" x14ac:dyDescent="0.2">
      <c r="A1738" t="s">
        <v>2636</v>
      </c>
      <c r="B1738" t="b">
        <v>0</v>
      </c>
    </row>
    <row r="1739" spans="1:2" x14ac:dyDescent="0.2">
      <c r="A1739" t="s">
        <v>2637</v>
      </c>
      <c r="B1739" t="b">
        <v>0</v>
      </c>
    </row>
    <row r="1740" spans="1:2" x14ac:dyDescent="0.2">
      <c r="A1740" t="s">
        <v>4708</v>
      </c>
      <c r="B1740">
        <v>3</v>
      </c>
    </row>
    <row r="1741" spans="1:2" x14ac:dyDescent="0.2">
      <c r="A1741" t="s">
        <v>4709</v>
      </c>
      <c r="B1741">
        <v>5</v>
      </c>
    </row>
    <row r="1742" spans="1:2" x14ac:dyDescent="0.2">
      <c r="A1742" t="s">
        <v>4710</v>
      </c>
      <c r="B1742">
        <v>8</v>
      </c>
    </row>
    <row r="1743" spans="1:2" x14ac:dyDescent="0.2">
      <c r="A1743" t="s">
        <v>4711</v>
      </c>
      <c r="B1743">
        <v>11</v>
      </c>
    </row>
    <row r="1744" spans="1:2" x14ac:dyDescent="0.2">
      <c r="A1744" t="s">
        <v>4712</v>
      </c>
      <c r="B1744">
        <v>17</v>
      </c>
    </row>
    <row r="1745" spans="1:2" x14ac:dyDescent="0.2">
      <c r="A1745" t="s">
        <v>4713</v>
      </c>
      <c r="B1745">
        <v>21</v>
      </c>
    </row>
    <row r="1746" spans="1:2" x14ac:dyDescent="0.2">
      <c r="A1746" t="s">
        <v>4714</v>
      </c>
      <c r="B1746" t="s">
        <v>7581</v>
      </c>
    </row>
    <row r="1747" spans="1:2" x14ac:dyDescent="0.2">
      <c r="A1747" t="s">
        <v>2638</v>
      </c>
      <c r="B1747">
        <v>2</v>
      </c>
    </row>
    <row r="1748" spans="1:2" x14ac:dyDescent="0.2">
      <c r="A1748" t="s">
        <v>2639</v>
      </c>
      <c r="B1748">
        <v>22</v>
      </c>
    </row>
    <row r="1749" spans="1:2" x14ac:dyDescent="0.2">
      <c r="A1749" t="s">
        <v>2640</v>
      </c>
      <c r="B1749">
        <v>23</v>
      </c>
    </row>
    <row r="1750" spans="1:2" x14ac:dyDescent="0.2">
      <c r="A1750" t="s">
        <v>2641</v>
      </c>
      <c r="B1750">
        <v>1</v>
      </c>
    </row>
    <row r="1751" spans="1:2" x14ac:dyDescent="0.2">
      <c r="A1751" t="s">
        <v>2642</v>
      </c>
      <c r="B1751">
        <v>1</v>
      </c>
    </row>
    <row r="1752" spans="1:2" x14ac:dyDescent="0.2">
      <c r="A1752" t="s">
        <v>2643</v>
      </c>
      <c r="B1752">
        <v>1</v>
      </c>
    </row>
    <row r="1753" spans="1:2" x14ac:dyDescent="0.2">
      <c r="A1753" t="s">
        <v>2644</v>
      </c>
      <c r="B1753">
        <v>1</v>
      </c>
    </row>
    <row r="1754" spans="1:2" x14ac:dyDescent="0.2">
      <c r="A1754" t="s">
        <v>2645</v>
      </c>
      <c r="B1754">
        <v>1</v>
      </c>
    </row>
    <row r="1755" spans="1:2" x14ac:dyDescent="0.2">
      <c r="A1755" t="s">
        <v>2646</v>
      </c>
      <c r="B1755">
        <v>1</v>
      </c>
    </row>
    <row r="1756" spans="1:2" x14ac:dyDescent="0.2">
      <c r="A1756" t="s">
        <v>2647</v>
      </c>
      <c r="B1756">
        <v>1</v>
      </c>
    </row>
    <row r="1757" spans="1:2" x14ac:dyDescent="0.2">
      <c r="A1757" t="s">
        <v>2648</v>
      </c>
      <c r="B1757">
        <v>1</v>
      </c>
    </row>
    <row r="1758" spans="1:2" x14ac:dyDescent="0.2">
      <c r="A1758" t="s">
        <v>2649</v>
      </c>
      <c r="B1758">
        <v>1</v>
      </c>
    </row>
    <row r="1759" spans="1:2" x14ac:dyDescent="0.2">
      <c r="A1759" t="s">
        <v>2650</v>
      </c>
      <c r="B1759">
        <v>1</v>
      </c>
    </row>
    <row r="1760" spans="1:2" x14ac:dyDescent="0.2">
      <c r="A1760" t="s">
        <v>2651</v>
      </c>
      <c r="B1760">
        <v>1</v>
      </c>
    </row>
    <row r="1761" spans="1:2" x14ac:dyDescent="0.2">
      <c r="A1761" t="s">
        <v>2652</v>
      </c>
      <c r="B1761">
        <v>1</v>
      </c>
    </row>
    <row r="1762" spans="1:2" x14ac:dyDescent="0.2">
      <c r="A1762" t="s">
        <v>3258</v>
      </c>
      <c r="B1762" t="s">
        <v>3484</v>
      </c>
    </row>
    <row r="1763" spans="1:2" x14ac:dyDescent="0.2">
      <c r="A1763" t="s">
        <v>3259</v>
      </c>
      <c r="B1763" t="s">
        <v>3484</v>
      </c>
    </row>
    <row r="1764" spans="1:2" x14ac:dyDescent="0.2">
      <c r="A1764" t="s">
        <v>3260</v>
      </c>
      <c r="B1764" t="s">
        <v>3484</v>
      </c>
    </row>
    <row r="1765" spans="1:2" x14ac:dyDescent="0.2">
      <c r="A1765" t="s">
        <v>3261</v>
      </c>
      <c r="B1765" t="s">
        <v>3484</v>
      </c>
    </row>
    <row r="1766" spans="1:2" x14ac:dyDescent="0.2">
      <c r="A1766" t="s">
        <v>3262</v>
      </c>
      <c r="B1766" t="s">
        <v>3484</v>
      </c>
    </row>
    <row r="1767" spans="1:2" x14ac:dyDescent="0.2">
      <c r="A1767" t="s">
        <v>2653</v>
      </c>
      <c r="B1767">
        <v>2</v>
      </c>
    </row>
    <row r="1768" spans="1:2" x14ac:dyDescent="0.2">
      <c r="A1768" t="s">
        <v>2654</v>
      </c>
      <c r="B1768">
        <v>2</v>
      </c>
    </row>
    <row r="1769" spans="1:2" x14ac:dyDescent="0.2">
      <c r="A1769" t="s">
        <v>2655</v>
      </c>
      <c r="B1769">
        <v>2</v>
      </c>
    </row>
    <row r="1770" spans="1:2" x14ac:dyDescent="0.2">
      <c r="A1770" t="s">
        <v>2656</v>
      </c>
      <c r="B1770">
        <v>1</v>
      </c>
    </row>
    <row r="1771" spans="1:2" x14ac:dyDescent="0.2">
      <c r="A1771" t="s">
        <v>2657</v>
      </c>
      <c r="B1771">
        <v>1</v>
      </c>
    </row>
    <row r="1772" spans="1:2" x14ac:dyDescent="0.2">
      <c r="A1772" t="s">
        <v>2658</v>
      </c>
      <c r="B1772">
        <v>1</v>
      </c>
    </row>
    <row r="1773" spans="1:2" x14ac:dyDescent="0.2">
      <c r="A1773" t="s">
        <v>2659</v>
      </c>
      <c r="B1773">
        <v>1</v>
      </c>
    </row>
    <row r="1774" spans="1:2" x14ac:dyDescent="0.2">
      <c r="A1774" t="s">
        <v>2660</v>
      </c>
      <c r="B1774">
        <v>1</v>
      </c>
    </row>
    <row r="1775" spans="1:2" x14ac:dyDescent="0.2">
      <c r="A1775" t="s">
        <v>2661</v>
      </c>
      <c r="B1775">
        <v>1</v>
      </c>
    </row>
    <row r="1776" spans="1:2" x14ac:dyDescent="0.2">
      <c r="A1776" t="s">
        <v>2662</v>
      </c>
      <c r="B1776">
        <v>1</v>
      </c>
    </row>
    <row r="1777" spans="1:2" x14ac:dyDescent="0.2">
      <c r="A1777" t="s">
        <v>2663</v>
      </c>
      <c r="B1777">
        <v>1</v>
      </c>
    </row>
    <row r="1778" spans="1:2" x14ac:dyDescent="0.2">
      <c r="A1778" t="s">
        <v>2664</v>
      </c>
      <c r="B1778">
        <v>1</v>
      </c>
    </row>
    <row r="1779" spans="1:2" x14ac:dyDescent="0.2">
      <c r="A1779" t="s">
        <v>2665</v>
      </c>
      <c r="B1779">
        <v>1</v>
      </c>
    </row>
    <row r="1780" spans="1:2" x14ac:dyDescent="0.2">
      <c r="A1780" t="s">
        <v>2666</v>
      </c>
      <c r="B1780">
        <v>1</v>
      </c>
    </row>
    <row r="1781" spans="1:2" x14ac:dyDescent="0.2">
      <c r="A1781" t="s">
        <v>2667</v>
      </c>
      <c r="B1781">
        <v>1</v>
      </c>
    </row>
    <row r="1782" spans="1:2" x14ac:dyDescent="0.2">
      <c r="A1782" t="s">
        <v>3263</v>
      </c>
      <c r="B1782">
        <v>1</v>
      </c>
    </row>
    <row r="1783" spans="1:2" x14ac:dyDescent="0.2">
      <c r="A1783" t="s">
        <v>3264</v>
      </c>
      <c r="B1783">
        <v>1</v>
      </c>
    </row>
    <row r="1784" spans="1:2" x14ac:dyDescent="0.2">
      <c r="A1784" t="s">
        <v>3265</v>
      </c>
      <c r="B1784">
        <v>1</v>
      </c>
    </row>
    <row r="1785" spans="1:2" x14ac:dyDescent="0.2">
      <c r="A1785" t="s">
        <v>3266</v>
      </c>
      <c r="B1785">
        <v>1</v>
      </c>
    </row>
    <row r="1786" spans="1:2" x14ac:dyDescent="0.2">
      <c r="A1786" t="s">
        <v>3267</v>
      </c>
      <c r="B1786">
        <v>1</v>
      </c>
    </row>
    <row r="1787" spans="1:2" x14ac:dyDescent="0.2">
      <c r="A1787" t="s">
        <v>2668</v>
      </c>
      <c r="B1787">
        <v>0</v>
      </c>
    </row>
    <row r="1788" spans="1:2" x14ac:dyDescent="0.2">
      <c r="A1788" t="s">
        <v>2669</v>
      </c>
      <c r="B1788">
        <v>0</v>
      </c>
    </row>
    <row r="1789" spans="1:2" x14ac:dyDescent="0.2">
      <c r="A1789" t="s">
        <v>2670</v>
      </c>
      <c r="B1789">
        <v>0</v>
      </c>
    </row>
    <row r="1790" spans="1:2" x14ac:dyDescent="0.2">
      <c r="A1790" t="s">
        <v>2671</v>
      </c>
      <c r="B1790">
        <v>0</v>
      </c>
    </row>
    <row r="1791" spans="1:2" x14ac:dyDescent="0.2">
      <c r="A1791" t="s">
        <v>2672</v>
      </c>
      <c r="B1791">
        <v>0</v>
      </c>
    </row>
    <row r="1792" spans="1:2" x14ac:dyDescent="0.2">
      <c r="A1792" t="s">
        <v>2673</v>
      </c>
      <c r="B1792">
        <v>0</v>
      </c>
    </row>
    <row r="1793" spans="1:2" x14ac:dyDescent="0.2">
      <c r="A1793" t="s">
        <v>2674</v>
      </c>
      <c r="B1793">
        <v>0</v>
      </c>
    </row>
    <row r="1794" spans="1:2" x14ac:dyDescent="0.2">
      <c r="A1794" t="s">
        <v>2675</v>
      </c>
      <c r="B1794">
        <v>0</v>
      </c>
    </row>
    <row r="1795" spans="1:2" x14ac:dyDescent="0.2">
      <c r="A1795" t="s">
        <v>2676</v>
      </c>
      <c r="B1795">
        <v>0</v>
      </c>
    </row>
    <row r="1796" spans="1:2" x14ac:dyDescent="0.2">
      <c r="A1796" t="s">
        <v>2677</v>
      </c>
      <c r="B1796">
        <v>0</v>
      </c>
    </row>
    <row r="1797" spans="1:2" x14ac:dyDescent="0.2">
      <c r="A1797" t="s">
        <v>2678</v>
      </c>
      <c r="B1797">
        <v>0</v>
      </c>
    </row>
    <row r="1798" spans="1:2" x14ac:dyDescent="0.2">
      <c r="A1798" t="s">
        <v>2679</v>
      </c>
      <c r="B1798">
        <v>0</v>
      </c>
    </row>
    <row r="1799" spans="1:2" x14ac:dyDescent="0.2">
      <c r="A1799" t="s">
        <v>2680</v>
      </c>
      <c r="B1799">
        <v>0</v>
      </c>
    </row>
    <row r="1800" spans="1:2" x14ac:dyDescent="0.2">
      <c r="A1800" t="s">
        <v>2681</v>
      </c>
      <c r="B1800">
        <v>0</v>
      </c>
    </row>
    <row r="1801" spans="1:2" x14ac:dyDescent="0.2">
      <c r="A1801" t="s">
        <v>2682</v>
      </c>
      <c r="B1801">
        <v>0</v>
      </c>
    </row>
    <row r="1802" spans="1:2" x14ac:dyDescent="0.2">
      <c r="A1802" t="s">
        <v>3269</v>
      </c>
      <c r="B1802">
        <v>0</v>
      </c>
    </row>
    <row r="1803" spans="1:2" x14ac:dyDescent="0.2">
      <c r="A1803" t="s">
        <v>3271</v>
      </c>
      <c r="B1803">
        <v>0</v>
      </c>
    </row>
    <row r="1804" spans="1:2" x14ac:dyDescent="0.2">
      <c r="A1804" t="s">
        <v>3272</v>
      </c>
      <c r="B1804">
        <v>0</v>
      </c>
    </row>
    <row r="1805" spans="1:2" x14ac:dyDescent="0.2">
      <c r="A1805" t="s">
        <v>3274</v>
      </c>
      <c r="B1805">
        <v>0</v>
      </c>
    </row>
    <row r="1806" spans="1:2" x14ac:dyDescent="0.2">
      <c r="A1806" t="s">
        <v>3276</v>
      </c>
      <c r="B1806">
        <v>0</v>
      </c>
    </row>
    <row r="1807" spans="1:2" x14ac:dyDescent="0.2">
      <c r="A1807" t="s">
        <v>2683</v>
      </c>
      <c r="B1807" t="s">
        <v>7582</v>
      </c>
    </row>
    <row r="1808" spans="1:2" x14ac:dyDescent="0.2">
      <c r="A1808" t="s">
        <v>2684</v>
      </c>
      <c r="B1808">
        <v>10</v>
      </c>
    </row>
    <row r="1809" spans="1:2" x14ac:dyDescent="0.2">
      <c r="A1809" t="s">
        <v>2685</v>
      </c>
      <c r="B1809">
        <v>4</v>
      </c>
    </row>
    <row r="1810" spans="1:2" x14ac:dyDescent="0.2">
      <c r="A1810" t="s">
        <v>2686</v>
      </c>
      <c r="B1810">
        <v>7.0000000000000009</v>
      </c>
    </row>
    <row r="1811" spans="1:2" x14ac:dyDescent="0.2">
      <c r="A1811" t="s">
        <v>2687</v>
      </c>
      <c r="B1811">
        <v>0</v>
      </c>
    </row>
    <row r="1812" spans="1:2" x14ac:dyDescent="0.2">
      <c r="A1812" t="s">
        <v>2688</v>
      </c>
      <c r="B1812">
        <v>0</v>
      </c>
    </row>
    <row r="1813" spans="1:2" x14ac:dyDescent="0.2">
      <c r="A1813" t="s">
        <v>2689</v>
      </c>
      <c r="B1813">
        <v>0</v>
      </c>
    </row>
    <row r="1814" spans="1:2" x14ac:dyDescent="0.2">
      <c r="A1814" t="s">
        <v>2690</v>
      </c>
      <c r="B1814">
        <v>0</v>
      </c>
    </row>
    <row r="1815" spans="1:2" x14ac:dyDescent="0.2">
      <c r="A1815" t="s">
        <v>2691</v>
      </c>
      <c r="B1815">
        <v>0</v>
      </c>
    </row>
    <row r="1816" spans="1:2" x14ac:dyDescent="0.2">
      <c r="A1816" t="s">
        <v>2692</v>
      </c>
      <c r="B1816">
        <v>0</v>
      </c>
    </row>
    <row r="1817" spans="1:2" x14ac:dyDescent="0.2">
      <c r="A1817" t="s">
        <v>2693</v>
      </c>
      <c r="B1817">
        <v>0</v>
      </c>
    </row>
    <row r="1818" spans="1:2" x14ac:dyDescent="0.2">
      <c r="A1818" t="s">
        <v>2694</v>
      </c>
      <c r="B1818">
        <v>0</v>
      </c>
    </row>
    <row r="1819" spans="1:2" x14ac:dyDescent="0.2">
      <c r="A1819" t="s">
        <v>2695</v>
      </c>
      <c r="B1819">
        <v>0</v>
      </c>
    </row>
    <row r="1820" spans="1:2" x14ac:dyDescent="0.2">
      <c r="A1820" t="s">
        <v>2696</v>
      </c>
      <c r="B1820">
        <v>0</v>
      </c>
    </row>
    <row r="1821" spans="1:2" x14ac:dyDescent="0.2">
      <c r="A1821" t="s">
        <v>2697</v>
      </c>
      <c r="B1821">
        <v>0</v>
      </c>
    </row>
    <row r="1822" spans="1:2" x14ac:dyDescent="0.2">
      <c r="A1822" t="s">
        <v>2698</v>
      </c>
      <c r="B1822">
        <v>0</v>
      </c>
    </row>
    <row r="1823" spans="1:2" x14ac:dyDescent="0.2">
      <c r="A1823" t="s">
        <v>3277</v>
      </c>
      <c r="B1823">
        <v>0</v>
      </c>
    </row>
    <row r="1824" spans="1:2" x14ac:dyDescent="0.2">
      <c r="A1824" t="s">
        <v>3278</v>
      </c>
      <c r="B1824">
        <v>0</v>
      </c>
    </row>
    <row r="1825" spans="1:2" x14ac:dyDescent="0.2">
      <c r="A1825" t="s">
        <v>3279</v>
      </c>
      <c r="B1825">
        <v>0</v>
      </c>
    </row>
    <row r="1826" spans="1:2" x14ac:dyDescent="0.2">
      <c r="A1826" t="s">
        <v>3280</v>
      </c>
      <c r="B1826">
        <v>0</v>
      </c>
    </row>
    <row r="1827" spans="1:2" x14ac:dyDescent="0.2">
      <c r="A1827" t="s">
        <v>3281</v>
      </c>
      <c r="B1827">
        <v>0</v>
      </c>
    </row>
    <row r="1828" spans="1:2" x14ac:dyDescent="0.2">
      <c r="A1828" t="s">
        <v>2699</v>
      </c>
      <c r="B1828">
        <v>0</v>
      </c>
    </row>
    <row r="1829" spans="1:2" x14ac:dyDescent="0.2">
      <c r="A1829" t="s">
        <v>2700</v>
      </c>
      <c r="B1829">
        <v>0</v>
      </c>
    </row>
    <row r="1830" spans="1:2" x14ac:dyDescent="0.2">
      <c r="A1830" t="s">
        <v>2701</v>
      </c>
      <c r="B1830">
        <v>0</v>
      </c>
    </row>
    <row r="1831" spans="1:2" x14ac:dyDescent="0.2">
      <c r="A1831" t="s">
        <v>2702</v>
      </c>
      <c r="B1831">
        <v>0</v>
      </c>
    </row>
    <row r="1832" spans="1:2" x14ac:dyDescent="0.2">
      <c r="A1832" t="s">
        <v>2703</v>
      </c>
      <c r="B1832">
        <v>0</v>
      </c>
    </row>
    <row r="1833" spans="1:2" x14ac:dyDescent="0.2">
      <c r="A1833" t="s">
        <v>2704</v>
      </c>
      <c r="B1833">
        <v>0</v>
      </c>
    </row>
    <row r="1834" spans="1:2" x14ac:dyDescent="0.2">
      <c r="A1834" t="s">
        <v>2705</v>
      </c>
      <c r="B1834">
        <v>0</v>
      </c>
    </row>
    <row r="1835" spans="1:2" x14ac:dyDescent="0.2">
      <c r="A1835" t="s">
        <v>2706</v>
      </c>
      <c r="B1835">
        <v>0</v>
      </c>
    </row>
    <row r="1836" spans="1:2" x14ac:dyDescent="0.2">
      <c r="A1836" t="s">
        <v>2707</v>
      </c>
      <c r="B1836">
        <v>0</v>
      </c>
    </row>
    <row r="1837" spans="1:2" x14ac:dyDescent="0.2">
      <c r="A1837" t="s">
        <v>2708</v>
      </c>
      <c r="B1837">
        <v>0</v>
      </c>
    </row>
    <row r="1838" spans="1:2" x14ac:dyDescent="0.2">
      <c r="A1838" t="s">
        <v>2709</v>
      </c>
      <c r="B1838">
        <v>0</v>
      </c>
    </row>
    <row r="1839" spans="1:2" x14ac:dyDescent="0.2">
      <c r="A1839" t="s">
        <v>2710</v>
      </c>
      <c r="B1839">
        <v>0</v>
      </c>
    </row>
    <row r="1840" spans="1:2" x14ac:dyDescent="0.2">
      <c r="A1840" t="s">
        <v>2711</v>
      </c>
      <c r="B1840">
        <v>0</v>
      </c>
    </row>
    <row r="1841" spans="1:2" x14ac:dyDescent="0.2">
      <c r="A1841" t="s">
        <v>2712</v>
      </c>
      <c r="B1841">
        <v>0</v>
      </c>
    </row>
    <row r="1842" spans="1:2" x14ac:dyDescent="0.2">
      <c r="A1842" t="s">
        <v>2713</v>
      </c>
      <c r="B1842">
        <v>0</v>
      </c>
    </row>
    <row r="1843" spans="1:2" x14ac:dyDescent="0.2">
      <c r="A1843" t="s">
        <v>3283</v>
      </c>
      <c r="B1843">
        <v>0</v>
      </c>
    </row>
    <row r="1844" spans="1:2" x14ac:dyDescent="0.2">
      <c r="A1844" t="s">
        <v>3285</v>
      </c>
      <c r="B1844">
        <v>0</v>
      </c>
    </row>
    <row r="1845" spans="1:2" x14ac:dyDescent="0.2">
      <c r="A1845" t="s">
        <v>3286</v>
      </c>
      <c r="B1845">
        <v>0</v>
      </c>
    </row>
    <row r="1846" spans="1:2" x14ac:dyDescent="0.2">
      <c r="A1846" t="s">
        <v>3288</v>
      </c>
      <c r="B1846">
        <v>0</v>
      </c>
    </row>
    <row r="1847" spans="1:2" x14ac:dyDescent="0.2">
      <c r="A1847" t="s">
        <v>3290</v>
      </c>
      <c r="B1847">
        <v>0</v>
      </c>
    </row>
    <row r="1848" spans="1:2" x14ac:dyDescent="0.2">
      <c r="A1848" t="s">
        <v>2714</v>
      </c>
      <c r="B1848">
        <v>3</v>
      </c>
    </row>
    <row r="1849" spans="1:2" x14ac:dyDescent="0.2">
      <c r="A1849" t="s">
        <v>2715</v>
      </c>
      <c r="B1849">
        <v>1</v>
      </c>
    </row>
    <row r="1850" spans="1:2" x14ac:dyDescent="0.2">
      <c r="A1850" t="s">
        <v>2716</v>
      </c>
      <c r="B1850">
        <v>2</v>
      </c>
    </row>
    <row r="1851" spans="1:2" x14ac:dyDescent="0.2">
      <c r="A1851" t="s">
        <v>2717</v>
      </c>
      <c r="B1851">
        <v>20</v>
      </c>
    </row>
    <row r="1852" spans="1:2" x14ac:dyDescent="0.2">
      <c r="A1852" t="s">
        <v>2718</v>
      </c>
      <c r="B1852">
        <v>30</v>
      </c>
    </row>
    <row r="1853" spans="1:2" x14ac:dyDescent="0.2">
      <c r="A1853" t="s">
        <v>2719</v>
      </c>
      <c r="B1853">
        <v>2</v>
      </c>
    </row>
    <row r="1854" spans="1:2" x14ac:dyDescent="0.2">
      <c r="A1854" t="s">
        <v>2720</v>
      </c>
      <c r="B1854">
        <v>1</v>
      </c>
    </row>
    <row r="1855" spans="1:2" x14ac:dyDescent="0.2">
      <c r="A1855" t="s">
        <v>2721</v>
      </c>
      <c r="B1855">
        <v>10</v>
      </c>
    </row>
    <row r="1856" spans="1:2" x14ac:dyDescent="0.2">
      <c r="A1856" t="s">
        <v>2722</v>
      </c>
      <c r="B1856" t="b">
        <v>0</v>
      </c>
    </row>
    <row r="1857" spans="1:2" x14ac:dyDescent="0.2">
      <c r="A1857" t="s">
        <v>2723</v>
      </c>
      <c r="B1857">
        <v>0</v>
      </c>
    </row>
    <row r="1858" spans="1:2" x14ac:dyDescent="0.2">
      <c r="A1858" t="s">
        <v>4756</v>
      </c>
      <c r="B1858">
        <v>2</v>
      </c>
    </row>
    <row r="1859" spans="1:2" x14ac:dyDescent="0.2">
      <c r="A1859" t="s">
        <v>2724</v>
      </c>
      <c r="B1859" t="b">
        <v>1</v>
      </c>
    </row>
    <row r="1860" spans="1:2" x14ac:dyDescent="0.2">
      <c r="A1860" t="s">
        <v>2725</v>
      </c>
      <c r="B1860" t="b">
        <v>0</v>
      </c>
    </row>
    <row r="1861" spans="1:2" x14ac:dyDescent="0.2">
      <c r="A1861" t="s">
        <v>2726</v>
      </c>
      <c r="B1861">
        <v>3.8</v>
      </c>
    </row>
    <row r="1862" spans="1:2" x14ac:dyDescent="0.2">
      <c r="A1862" t="s">
        <v>2727</v>
      </c>
      <c r="B1862">
        <v>0</v>
      </c>
    </row>
    <row r="1863" spans="1:2" x14ac:dyDescent="0.2">
      <c r="A1863" t="s">
        <v>2728</v>
      </c>
      <c r="B1863">
        <v>5</v>
      </c>
    </row>
    <row r="1864" spans="1:2" x14ac:dyDescent="0.2">
      <c r="A1864" t="s">
        <v>2729</v>
      </c>
      <c r="B1864" t="b">
        <v>0</v>
      </c>
    </row>
    <row r="1865" spans="1:2" x14ac:dyDescent="0.2">
      <c r="A1865" t="s">
        <v>2730</v>
      </c>
      <c r="B1865">
        <v>0</v>
      </c>
    </row>
    <row r="1866" spans="1:2" x14ac:dyDescent="0.2">
      <c r="A1866" t="s">
        <v>2731</v>
      </c>
      <c r="B1866">
        <v>17.399999999999999</v>
      </c>
    </row>
    <row r="1867" spans="1:2" x14ac:dyDescent="0.2">
      <c r="A1867" t="s">
        <v>2732</v>
      </c>
      <c r="B1867" t="b">
        <v>0</v>
      </c>
    </row>
    <row r="1868" spans="1:2" x14ac:dyDescent="0.2">
      <c r="A1868" t="s">
        <v>2733</v>
      </c>
      <c r="B1868">
        <v>0</v>
      </c>
    </row>
    <row r="1869" spans="1:2" x14ac:dyDescent="0.2">
      <c r="A1869" t="s">
        <v>2734</v>
      </c>
      <c r="B1869" t="b">
        <v>1</v>
      </c>
    </row>
    <row r="1870" spans="1:2" x14ac:dyDescent="0.2">
      <c r="A1870" t="s">
        <v>2735</v>
      </c>
      <c r="B1870" t="b">
        <v>0</v>
      </c>
    </row>
    <row r="1871" spans="1:2" x14ac:dyDescent="0.2">
      <c r="A1871" t="s">
        <v>2736</v>
      </c>
      <c r="B1871">
        <v>22.8</v>
      </c>
    </row>
    <row r="1872" spans="1:2" x14ac:dyDescent="0.2">
      <c r="A1872" t="s">
        <v>2737</v>
      </c>
      <c r="B1872">
        <v>0</v>
      </c>
    </row>
    <row r="1873" spans="1:2" x14ac:dyDescent="0.2">
      <c r="A1873" t="s">
        <v>2738</v>
      </c>
      <c r="B1873">
        <v>0</v>
      </c>
    </row>
    <row r="1874" spans="1:2" x14ac:dyDescent="0.2">
      <c r="A1874" t="s">
        <v>2739</v>
      </c>
      <c r="B1874">
        <v>0</v>
      </c>
    </row>
    <row r="1875" spans="1:2" x14ac:dyDescent="0.2">
      <c r="A1875" t="s">
        <v>2740</v>
      </c>
      <c r="B1875">
        <v>0</v>
      </c>
    </row>
    <row r="1876" spans="1:2" x14ac:dyDescent="0.2">
      <c r="A1876" t="s">
        <v>2741</v>
      </c>
      <c r="B1876" t="b">
        <v>0</v>
      </c>
    </row>
    <row r="1877" spans="1:2" x14ac:dyDescent="0.2">
      <c r="A1877" t="s">
        <v>2742</v>
      </c>
      <c r="B1877">
        <v>1</v>
      </c>
    </row>
    <row r="1878" spans="1:2" x14ac:dyDescent="0.2">
      <c r="A1878" t="s">
        <v>2743</v>
      </c>
      <c r="B1878">
        <v>3</v>
      </c>
    </row>
    <row r="1879" spans="1:2" x14ac:dyDescent="0.2">
      <c r="A1879" t="s">
        <v>2744</v>
      </c>
      <c r="B1879">
        <v>56.9</v>
      </c>
    </row>
    <row r="1880" spans="1:2" x14ac:dyDescent="0.2">
      <c r="A1880" t="s">
        <v>2745</v>
      </c>
      <c r="B1880">
        <v>1</v>
      </c>
    </row>
    <row r="1881" spans="1:2" x14ac:dyDescent="0.2">
      <c r="A1881" t="s">
        <v>2746</v>
      </c>
      <c r="B1881">
        <v>0</v>
      </c>
    </row>
    <row r="1882" spans="1:2" x14ac:dyDescent="0.2">
      <c r="A1882" t="s">
        <v>2747</v>
      </c>
      <c r="B1882" t="b">
        <v>1</v>
      </c>
    </row>
    <row r="1883" spans="1:2" x14ac:dyDescent="0.2">
      <c r="A1883" t="s">
        <v>2748</v>
      </c>
      <c r="B1883">
        <v>38</v>
      </c>
    </row>
    <row r="1884" spans="1:2" x14ac:dyDescent="0.2">
      <c r="A1884" t="s">
        <v>2749</v>
      </c>
      <c r="B1884">
        <v>95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topLeftCell="A64" zoomScaleNormal="100" workbookViewId="0">
      <selection activeCell="F71" sqref="F71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5215</v>
      </c>
      <c r="D1" s="152" t="s">
        <v>5207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5216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5217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41662 dagen</v>
      </c>
      <c r="C6" s="152" t="s">
        <v>224</v>
      </c>
      <c r="D6" s="152" t="s">
        <v>2812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5188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5141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5218</v>
      </c>
      <c r="E11" s="152" t="s">
        <v>5208</v>
      </c>
      <c r="F11" s="152" t="s">
        <v>5209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5146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5210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5142</v>
      </c>
      <c r="D18" s="157" t="s">
        <v>333</v>
      </c>
      <c r="E18" s="152" t="s">
        <v>5170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3432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4092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863</v>
      </c>
      <c r="T18" s="152" t="str">
        <f>GlobBerMedDisc!AO2</f>
        <v/>
      </c>
      <c r="U18" s="152" t="s">
        <v>5171</v>
      </c>
      <c r="V18" s="152" t="str">
        <f>GlobBerMedDisc!AA2</f>
        <v/>
      </c>
      <c r="W18" s="152" t="s">
        <v>5172</v>
      </c>
      <c r="X18" s="152">
        <f>GlobBerMedDisc!AB2</f>
        <v>0</v>
      </c>
      <c r="Y18" s="152" t="s">
        <v>5173</v>
      </c>
      <c r="Z18" s="152" t="str">
        <f>GlobBerMedDisc!AC2</f>
        <v/>
      </c>
      <c r="AA18" s="152" t="s">
        <v>3296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866</v>
      </c>
      <c r="AF18" s="152">
        <f>GlobBerMedDisc!AJ2</f>
        <v>0</v>
      </c>
      <c r="AG18" s="152" t="s">
        <v>864</v>
      </c>
      <c r="AH18" s="152">
        <f>GlobBerMedDisc!V2</f>
        <v>0</v>
      </c>
      <c r="AI18" s="152" t="s">
        <v>868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5142</v>
      </c>
      <c r="D19" s="157" t="s">
        <v>334</v>
      </c>
      <c r="E19" s="152" t="s">
        <v>5170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3432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4092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863</v>
      </c>
      <c r="T19" s="152" t="str">
        <f>GlobBerMedDisc!AO3</f>
        <v/>
      </c>
      <c r="U19" s="152" t="s">
        <v>5171</v>
      </c>
      <c r="V19" s="152" t="str">
        <f>GlobBerMedDisc!AA3</f>
        <v/>
      </c>
      <c r="W19" s="152" t="s">
        <v>5172</v>
      </c>
      <c r="X19" s="152">
        <f>GlobBerMedDisc!AB3</f>
        <v>0</v>
      </c>
      <c r="Y19" s="152" t="s">
        <v>5173</v>
      </c>
      <c r="Z19" s="152" t="str">
        <f>GlobBerMedDisc!AC3</f>
        <v/>
      </c>
      <c r="AA19" s="152" t="s">
        <v>3296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866</v>
      </c>
      <c r="AF19" s="152">
        <f>GlobBerMedDisc!AJ3</f>
        <v>0</v>
      </c>
      <c r="AG19" s="152" t="s">
        <v>864</v>
      </c>
      <c r="AH19" s="152">
        <f>GlobBerMedDisc!V3</f>
        <v>0</v>
      </c>
      <c r="AI19" s="152" t="s">
        <v>868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5142</v>
      </c>
      <c r="D20" s="157" t="s">
        <v>335</v>
      </c>
      <c r="E20" s="152" t="s">
        <v>5170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3432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4092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863</v>
      </c>
      <c r="T20" s="152" t="str">
        <f>GlobBerMedDisc!AO4</f>
        <v/>
      </c>
      <c r="U20" s="152" t="s">
        <v>5171</v>
      </c>
      <c r="V20" s="152" t="str">
        <f>GlobBerMedDisc!AA4</f>
        <v/>
      </c>
      <c r="W20" s="152" t="s">
        <v>5172</v>
      </c>
      <c r="X20" s="152">
        <f>GlobBerMedDisc!AB4</f>
        <v>0</v>
      </c>
      <c r="Y20" s="152" t="s">
        <v>5173</v>
      </c>
      <c r="Z20" s="152" t="str">
        <f>GlobBerMedDisc!AC4</f>
        <v/>
      </c>
      <c r="AA20" s="152" t="s">
        <v>3296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866</v>
      </c>
      <c r="AF20" s="152">
        <f>GlobBerMedDisc!AJ4</f>
        <v>0</v>
      </c>
      <c r="AG20" s="152" t="s">
        <v>864</v>
      </c>
      <c r="AH20" s="152">
        <f>GlobBerMedDisc!V4</f>
        <v>0</v>
      </c>
      <c r="AI20" s="152" t="s">
        <v>868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5142</v>
      </c>
      <c r="D21" s="157" t="s">
        <v>336</v>
      </c>
      <c r="E21" s="152" t="s">
        <v>5170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3432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4092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863</v>
      </c>
      <c r="T21" s="152" t="str">
        <f>GlobBerMedDisc!AO5</f>
        <v/>
      </c>
      <c r="U21" s="152" t="s">
        <v>5171</v>
      </c>
      <c r="V21" s="152" t="str">
        <f>GlobBerMedDisc!AA5</f>
        <v/>
      </c>
      <c r="W21" s="152" t="s">
        <v>5172</v>
      </c>
      <c r="X21" s="152">
        <f>GlobBerMedDisc!AB5</f>
        <v>0</v>
      </c>
      <c r="Y21" s="152" t="s">
        <v>5173</v>
      </c>
      <c r="Z21" s="152" t="str">
        <f>GlobBerMedDisc!AC5</f>
        <v/>
      </c>
      <c r="AA21" s="152" t="s">
        <v>3296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866</v>
      </c>
      <c r="AF21" s="152">
        <f>GlobBerMedDisc!AJ5</f>
        <v>0</v>
      </c>
      <c r="AG21" s="152" t="s">
        <v>864</v>
      </c>
      <c r="AH21" s="152">
        <f>GlobBerMedDisc!V5</f>
        <v>0</v>
      </c>
      <c r="AI21" s="152" t="s">
        <v>868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5142</v>
      </c>
      <c r="D22" s="157" t="s">
        <v>337</v>
      </c>
      <c r="E22" s="152" t="s">
        <v>5170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3432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4092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863</v>
      </c>
      <c r="T22" s="152" t="str">
        <f>GlobBerMedDisc!AO6</f>
        <v/>
      </c>
      <c r="U22" s="152" t="s">
        <v>5171</v>
      </c>
      <c r="V22" s="152" t="str">
        <f>GlobBerMedDisc!AA6</f>
        <v/>
      </c>
      <c r="W22" s="152" t="s">
        <v>5172</v>
      </c>
      <c r="X22" s="152">
        <f>GlobBerMedDisc!AB6</f>
        <v>0</v>
      </c>
      <c r="Y22" s="152" t="s">
        <v>5173</v>
      </c>
      <c r="Z22" s="152" t="str">
        <f>GlobBerMedDisc!AC6</f>
        <v/>
      </c>
      <c r="AA22" s="152" t="s">
        <v>3296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866</v>
      </c>
      <c r="AF22" s="152">
        <f>GlobBerMedDisc!AJ6</f>
        <v>0</v>
      </c>
      <c r="AG22" s="152" t="s">
        <v>864</v>
      </c>
      <c r="AH22" s="152">
        <f>GlobBerMedDisc!V6</f>
        <v>0</v>
      </c>
      <c r="AI22" s="152" t="s">
        <v>868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5142</v>
      </c>
      <c r="D23" s="157" t="s">
        <v>338</v>
      </c>
      <c r="E23" s="152" t="s">
        <v>5170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3432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4092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863</v>
      </c>
      <c r="T23" s="152" t="str">
        <f>GlobBerMedDisc!AO7</f>
        <v/>
      </c>
      <c r="U23" s="152" t="s">
        <v>5171</v>
      </c>
      <c r="V23" s="152" t="str">
        <f>GlobBerMedDisc!AA7</f>
        <v/>
      </c>
      <c r="W23" s="152" t="s">
        <v>5172</v>
      </c>
      <c r="X23" s="152">
        <f>GlobBerMedDisc!AB7</f>
        <v>0</v>
      </c>
      <c r="Y23" s="152" t="s">
        <v>5173</v>
      </c>
      <c r="Z23" s="152" t="str">
        <f>GlobBerMedDisc!AC7</f>
        <v/>
      </c>
      <c r="AA23" s="152" t="s">
        <v>3296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866</v>
      </c>
      <c r="AF23" s="152">
        <f>GlobBerMedDisc!AJ7</f>
        <v>0</v>
      </c>
      <c r="AG23" s="152" t="s">
        <v>864</v>
      </c>
      <c r="AH23" s="152">
        <f>GlobBerMedDisc!V7</f>
        <v>0</v>
      </c>
      <c r="AI23" s="152" t="s">
        <v>868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5142</v>
      </c>
      <c r="D24" s="157" t="s">
        <v>339</v>
      </c>
      <c r="E24" s="152" t="s">
        <v>5170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3432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4092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863</v>
      </c>
      <c r="T24" s="152" t="str">
        <f>GlobBerMedDisc!AO8</f>
        <v/>
      </c>
      <c r="U24" s="152" t="s">
        <v>5171</v>
      </c>
      <c r="V24" s="152" t="str">
        <f>GlobBerMedDisc!AA8</f>
        <v/>
      </c>
      <c r="W24" s="152" t="s">
        <v>5172</v>
      </c>
      <c r="X24" s="152">
        <f>GlobBerMedDisc!AB8</f>
        <v>0</v>
      </c>
      <c r="Y24" s="152" t="s">
        <v>5173</v>
      </c>
      <c r="Z24" s="152" t="str">
        <f>GlobBerMedDisc!AC8</f>
        <v/>
      </c>
      <c r="AA24" s="152" t="s">
        <v>3296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866</v>
      </c>
      <c r="AF24" s="152">
        <f>GlobBerMedDisc!AJ8</f>
        <v>0</v>
      </c>
      <c r="AG24" s="152" t="s">
        <v>864</v>
      </c>
      <c r="AH24" s="152">
        <f>GlobBerMedDisc!V8</f>
        <v>0</v>
      </c>
      <c r="AI24" s="152" t="s">
        <v>868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5142</v>
      </c>
      <c r="D25" s="157" t="s">
        <v>340</v>
      </c>
      <c r="E25" s="152" t="s">
        <v>5170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3432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4092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863</v>
      </c>
      <c r="T25" s="152" t="str">
        <f>GlobBerMedDisc!AO9</f>
        <v/>
      </c>
      <c r="U25" s="152" t="s">
        <v>5171</v>
      </c>
      <c r="V25" s="152" t="str">
        <f>GlobBerMedDisc!AA9</f>
        <v/>
      </c>
      <c r="W25" s="152" t="s">
        <v>5172</v>
      </c>
      <c r="X25" s="152">
        <f>GlobBerMedDisc!AB9</f>
        <v>0</v>
      </c>
      <c r="Y25" s="152" t="s">
        <v>5173</v>
      </c>
      <c r="Z25" s="152" t="str">
        <f>GlobBerMedDisc!AC9</f>
        <v/>
      </c>
      <c r="AA25" s="152" t="s">
        <v>3296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866</v>
      </c>
      <c r="AF25" s="152">
        <f>GlobBerMedDisc!AJ9</f>
        <v>0</v>
      </c>
      <c r="AG25" s="152" t="s">
        <v>864</v>
      </c>
      <c r="AH25" s="152">
        <f>GlobBerMedDisc!V9</f>
        <v>0</v>
      </c>
      <c r="AI25" s="152" t="s">
        <v>868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5142</v>
      </c>
      <c r="D26" s="157" t="s">
        <v>341</v>
      </c>
      <c r="E26" s="152" t="s">
        <v>5170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3432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4092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863</v>
      </c>
      <c r="T26" s="152" t="str">
        <f>GlobBerMedDisc!AO10</f>
        <v/>
      </c>
      <c r="U26" s="152" t="s">
        <v>5171</v>
      </c>
      <c r="V26" s="152" t="str">
        <f>GlobBerMedDisc!AA10</f>
        <v/>
      </c>
      <c r="W26" s="152" t="s">
        <v>5172</v>
      </c>
      <c r="X26" s="152">
        <f>GlobBerMedDisc!AB10</f>
        <v>0</v>
      </c>
      <c r="Y26" s="152" t="s">
        <v>5173</v>
      </c>
      <c r="Z26" s="152" t="str">
        <f>GlobBerMedDisc!AC10</f>
        <v/>
      </c>
      <c r="AA26" s="152" t="s">
        <v>3296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866</v>
      </c>
      <c r="AF26" s="152">
        <f>GlobBerMedDisc!AJ10</f>
        <v>0</v>
      </c>
      <c r="AG26" s="152" t="s">
        <v>864</v>
      </c>
      <c r="AH26" s="152">
        <f>GlobBerMedDisc!V10</f>
        <v>0</v>
      </c>
      <c r="AI26" s="152" t="s">
        <v>868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5142</v>
      </c>
      <c r="D27" s="157" t="s">
        <v>485</v>
      </c>
      <c r="E27" s="152" t="s">
        <v>5170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3432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4092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863</v>
      </c>
      <c r="T27" s="152" t="str">
        <f>GlobBerMedDisc!AO11</f>
        <v/>
      </c>
      <c r="U27" s="152" t="s">
        <v>5171</v>
      </c>
      <c r="V27" s="152" t="str">
        <f>GlobBerMedDisc!AA11</f>
        <v/>
      </c>
      <c r="W27" s="152" t="s">
        <v>5172</v>
      </c>
      <c r="X27" s="152">
        <f>GlobBerMedDisc!AB11</f>
        <v>0</v>
      </c>
      <c r="Y27" s="152" t="s">
        <v>5173</v>
      </c>
      <c r="Z27" s="152" t="str">
        <f>GlobBerMedDisc!AC11</f>
        <v/>
      </c>
      <c r="AA27" s="152" t="s">
        <v>3296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866</v>
      </c>
      <c r="AF27" s="152">
        <f>GlobBerMedDisc!AJ11</f>
        <v>0</v>
      </c>
      <c r="AG27" s="152" t="s">
        <v>864</v>
      </c>
      <c r="AH27" s="152">
        <f>GlobBerMedDisc!V11</f>
        <v>0</v>
      </c>
      <c r="AI27" s="152" t="s">
        <v>868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5142</v>
      </c>
      <c r="D28" s="157" t="s">
        <v>486</v>
      </c>
      <c r="E28" s="152" t="s">
        <v>5170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3432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4092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863</v>
      </c>
      <c r="T28" s="152" t="str">
        <f>GlobBerMedDisc!AO12</f>
        <v/>
      </c>
      <c r="U28" s="152" t="s">
        <v>5171</v>
      </c>
      <c r="V28" s="152" t="str">
        <f>GlobBerMedDisc!AA12</f>
        <v/>
      </c>
      <c r="W28" s="152" t="s">
        <v>5172</v>
      </c>
      <c r="X28" s="152">
        <f>GlobBerMedDisc!AB12</f>
        <v>0</v>
      </c>
      <c r="Y28" s="152" t="s">
        <v>5173</v>
      </c>
      <c r="Z28" s="152" t="str">
        <f>GlobBerMedDisc!AC12</f>
        <v/>
      </c>
      <c r="AA28" s="152" t="s">
        <v>3296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866</v>
      </c>
      <c r="AF28" s="152">
        <f>GlobBerMedDisc!AJ12</f>
        <v>0</v>
      </c>
      <c r="AG28" s="152" t="s">
        <v>864</v>
      </c>
      <c r="AH28" s="152">
        <f>GlobBerMedDisc!V12</f>
        <v>0</v>
      </c>
      <c r="AI28" s="152" t="s">
        <v>868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5142</v>
      </c>
      <c r="D29" s="157" t="s">
        <v>487</v>
      </c>
      <c r="E29" s="152" t="s">
        <v>5170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3432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4092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863</v>
      </c>
      <c r="T29" s="152" t="str">
        <f>GlobBerMedDisc!AO13</f>
        <v/>
      </c>
      <c r="U29" s="152" t="s">
        <v>5171</v>
      </c>
      <c r="V29" s="152" t="str">
        <f>GlobBerMedDisc!AA13</f>
        <v/>
      </c>
      <c r="W29" s="152" t="s">
        <v>5172</v>
      </c>
      <c r="X29" s="152">
        <f>GlobBerMedDisc!AB13</f>
        <v>0</v>
      </c>
      <c r="Y29" s="152" t="s">
        <v>5173</v>
      </c>
      <c r="Z29" s="152" t="str">
        <f>GlobBerMedDisc!AC13</f>
        <v/>
      </c>
      <c r="AA29" s="152" t="s">
        <v>3296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866</v>
      </c>
      <c r="AF29" s="152">
        <f>GlobBerMedDisc!AJ13</f>
        <v>0</v>
      </c>
      <c r="AG29" s="152" t="s">
        <v>864</v>
      </c>
      <c r="AH29" s="152">
        <f>GlobBerMedDisc!V13</f>
        <v>0</v>
      </c>
      <c r="AI29" s="152" t="s">
        <v>868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5142</v>
      </c>
      <c r="D30" s="157" t="s">
        <v>581</v>
      </c>
      <c r="E30" s="152" t="s">
        <v>5170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3432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4092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863</v>
      </c>
      <c r="T30" s="152" t="str">
        <f>GlobBerMedDisc!AO14</f>
        <v/>
      </c>
      <c r="U30" s="152" t="s">
        <v>5171</v>
      </c>
      <c r="V30" s="152" t="str">
        <f>GlobBerMedDisc!AA14</f>
        <v/>
      </c>
      <c r="W30" s="152" t="s">
        <v>5172</v>
      </c>
      <c r="X30" s="152">
        <f>GlobBerMedDisc!AB14</f>
        <v>0</v>
      </c>
      <c r="Y30" s="152" t="s">
        <v>5173</v>
      </c>
      <c r="Z30" s="152" t="str">
        <f>GlobBerMedDisc!AC14</f>
        <v/>
      </c>
      <c r="AA30" s="152" t="s">
        <v>3296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866</v>
      </c>
      <c r="AF30" s="152">
        <f>GlobBerMedDisc!AJ14</f>
        <v>0</v>
      </c>
      <c r="AG30" s="152" t="s">
        <v>864</v>
      </c>
      <c r="AH30" s="152">
        <f>GlobBerMedDisc!V14</f>
        <v>0</v>
      </c>
      <c r="AI30" s="152" t="s">
        <v>868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5142</v>
      </c>
      <c r="D31" s="157" t="s">
        <v>582</v>
      </c>
      <c r="E31" s="152" t="s">
        <v>5170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3432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4092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863</v>
      </c>
      <c r="T31" s="152" t="str">
        <f>GlobBerMedDisc!AO15</f>
        <v/>
      </c>
      <c r="U31" s="152" t="s">
        <v>5171</v>
      </c>
      <c r="V31" s="152" t="str">
        <f>GlobBerMedDisc!AA15</f>
        <v/>
      </c>
      <c r="W31" s="152" t="s">
        <v>5172</v>
      </c>
      <c r="X31" s="152">
        <f>GlobBerMedDisc!AB15</f>
        <v>0</v>
      </c>
      <c r="Y31" s="152" t="s">
        <v>5173</v>
      </c>
      <c r="Z31" s="152" t="str">
        <f>GlobBerMedDisc!AC15</f>
        <v/>
      </c>
      <c r="AA31" s="152" t="s">
        <v>3296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866</v>
      </c>
      <c r="AF31" s="152">
        <f>GlobBerMedDisc!AJ15</f>
        <v>0</v>
      </c>
      <c r="AG31" s="152" t="s">
        <v>864</v>
      </c>
      <c r="AH31" s="152">
        <f>GlobBerMedDisc!V15</f>
        <v>0</v>
      </c>
      <c r="AI31" s="152" t="s">
        <v>868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5142</v>
      </c>
      <c r="D32" s="157" t="s">
        <v>821</v>
      </c>
      <c r="E32" s="152" t="s">
        <v>5170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3432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4092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863</v>
      </c>
      <c r="T32" s="152" t="str">
        <f>GlobBerMedDisc!AO16</f>
        <v/>
      </c>
      <c r="U32" s="152" t="s">
        <v>5171</v>
      </c>
      <c r="V32" s="152" t="str">
        <f>GlobBerMedDisc!AA16</f>
        <v/>
      </c>
      <c r="W32" s="152" t="s">
        <v>5172</v>
      </c>
      <c r="X32" s="152">
        <f>GlobBerMedDisc!AB16</f>
        <v>0</v>
      </c>
      <c r="Y32" s="152" t="s">
        <v>5173</v>
      </c>
      <c r="Z32" s="152" t="str">
        <f>GlobBerMedDisc!AC16</f>
        <v/>
      </c>
      <c r="AA32" s="152" t="s">
        <v>3296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866</v>
      </c>
      <c r="AF32" s="152">
        <f>GlobBerMedDisc!AJ16</f>
        <v>0</v>
      </c>
      <c r="AG32" s="152" t="s">
        <v>864</v>
      </c>
      <c r="AH32" s="152">
        <f>GlobBerMedDisc!V16</f>
        <v>0</v>
      </c>
      <c r="AI32" s="152" t="s">
        <v>868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5142</v>
      </c>
      <c r="D33" s="157" t="s">
        <v>835</v>
      </c>
      <c r="E33" s="152" t="s">
        <v>5170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3432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4092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863</v>
      </c>
      <c r="T33" s="152" t="str">
        <f>GlobBerMedDisc!AO17</f>
        <v/>
      </c>
      <c r="U33" s="152" t="s">
        <v>5171</v>
      </c>
      <c r="V33" s="152" t="str">
        <f>GlobBerMedDisc!AA17</f>
        <v/>
      </c>
      <c r="W33" s="152" t="s">
        <v>5172</v>
      </c>
      <c r="X33" s="152">
        <f>GlobBerMedDisc!AB17</f>
        <v>0</v>
      </c>
      <c r="Y33" s="152" t="s">
        <v>5173</v>
      </c>
      <c r="Z33" s="152" t="str">
        <f>GlobBerMedDisc!AC17</f>
        <v/>
      </c>
      <c r="AA33" s="152" t="s">
        <v>3296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866</v>
      </c>
      <c r="AF33" s="152">
        <f>GlobBerMedDisc!AJ17</f>
        <v>0</v>
      </c>
      <c r="AG33" s="152" t="s">
        <v>864</v>
      </c>
      <c r="AH33" s="152">
        <f>GlobBerMedDisc!V17</f>
        <v>0</v>
      </c>
      <c r="AI33" s="152" t="s">
        <v>868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5142</v>
      </c>
      <c r="D34" s="157" t="s">
        <v>836</v>
      </c>
      <c r="E34" s="152" t="s">
        <v>5170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3432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4092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863</v>
      </c>
      <c r="T34" s="152" t="str">
        <f>GlobBerMedDisc!AO18</f>
        <v/>
      </c>
      <c r="U34" s="152" t="s">
        <v>5171</v>
      </c>
      <c r="V34" s="152" t="str">
        <f>GlobBerMedDisc!AA18</f>
        <v/>
      </c>
      <c r="W34" s="152" t="s">
        <v>5172</v>
      </c>
      <c r="X34" s="152">
        <f>GlobBerMedDisc!AB18</f>
        <v>0</v>
      </c>
      <c r="Y34" s="152" t="s">
        <v>5173</v>
      </c>
      <c r="Z34" s="152" t="str">
        <f>GlobBerMedDisc!AC18</f>
        <v/>
      </c>
      <c r="AA34" s="152" t="s">
        <v>3296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866</v>
      </c>
      <c r="AF34" s="152">
        <f>GlobBerMedDisc!AJ18</f>
        <v>0</v>
      </c>
      <c r="AG34" s="152" t="s">
        <v>864</v>
      </c>
      <c r="AH34" s="152">
        <f>GlobBerMedDisc!V18</f>
        <v>0</v>
      </c>
      <c r="AI34" s="152" t="s">
        <v>868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5142</v>
      </c>
      <c r="D35" s="157" t="s">
        <v>837</v>
      </c>
      <c r="E35" s="152" t="s">
        <v>5170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3432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4092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863</v>
      </c>
      <c r="T35" s="152" t="str">
        <f>GlobBerMedDisc!AO19</f>
        <v/>
      </c>
      <c r="U35" s="152" t="s">
        <v>5171</v>
      </c>
      <c r="V35" s="152" t="str">
        <f>GlobBerMedDisc!AA19</f>
        <v/>
      </c>
      <c r="W35" s="152" t="s">
        <v>5172</v>
      </c>
      <c r="X35" s="152">
        <f>GlobBerMedDisc!AB19</f>
        <v>0</v>
      </c>
      <c r="Y35" s="152" t="s">
        <v>5173</v>
      </c>
      <c r="Z35" s="152" t="str">
        <f>GlobBerMedDisc!AC19</f>
        <v/>
      </c>
      <c r="AA35" s="152" t="s">
        <v>3296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866</v>
      </c>
      <c r="AF35" s="152">
        <f>GlobBerMedDisc!AJ19</f>
        <v>0</v>
      </c>
      <c r="AG35" s="152" t="s">
        <v>864</v>
      </c>
      <c r="AH35" s="152">
        <f>GlobBerMedDisc!V19</f>
        <v>0</v>
      </c>
      <c r="AI35" s="152" t="s">
        <v>868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5142</v>
      </c>
      <c r="D36" s="157" t="s">
        <v>838</v>
      </c>
      <c r="E36" s="152" t="s">
        <v>5170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3432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4092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863</v>
      </c>
      <c r="T36" s="152" t="str">
        <f>GlobBerMedDisc!AO20</f>
        <v/>
      </c>
      <c r="U36" s="152" t="s">
        <v>5171</v>
      </c>
      <c r="V36" s="152" t="str">
        <f>GlobBerMedDisc!AA20</f>
        <v/>
      </c>
      <c r="W36" s="152" t="s">
        <v>5172</v>
      </c>
      <c r="X36" s="152">
        <f>GlobBerMedDisc!AB20</f>
        <v>0</v>
      </c>
      <c r="Y36" s="152" t="s">
        <v>5173</v>
      </c>
      <c r="Z36" s="152" t="str">
        <f>GlobBerMedDisc!AC20</f>
        <v/>
      </c>
      <c r="AA36" s="152" t="s">
        <v>3296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866</v>
      </c>
      <c r="AF36" s="152">
        <f>GlobBerMedDisc!AJ20</f>
        <v>0</v>
      </c>
      <c r="AG36" s="152" t="s">
        <v>864</v>
      </c>
      <c r="AH36" s="152">
        <f>GlobBerMedDisc!V20</f>
        <v>0</v>
      </c>
      <c r="AI36" s="152" t="s">
        <v>868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5142</v>
      </c>
      <c r="D37" s="157" t="s">
        <v>839</v>
      </c>
      <c r="E37" s="152" t="s">
        <v>5170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3432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4092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863</v>
      </c>
      <c r="T37" s="152" t="str">
        <f>GlobBerMedDisc!AO21</f>
        <v/>
      </c>
      <c r="U37" s="152" t="s">
        <v>5171</v>
      </c>
      <c r="V37" s="152" t="str">
        <f>GlobBerMedDisc!AA21</f>
        <v/>
      </c>
      <c r="W37" s="152" t="s">
        <v>5172</v>
      </c>
      <c r="X37" s="152">
        <f>GlobBerMedDisc!AB21</f>
        <v>0</v>
      </c>
      <c r="Y37" s="152" t="s">
        <v>5173</v>
      </c>
      <c r="Z37" s="152" t="str">
        <f>GlobBerMedDisc!AC21</f>
        <v/>
      </c>
      <c r="AA37" s="152" t="s">
        <v>3296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866</v>
      </c>
      <c r="AF37" s="152">
        <f>GlobBerMedDisc!AJ21</f>
        <v>0</v>
      </c>
      <c r="AG37" s="152" t="s">
        <v>864</v>
      </c>
      <c r="AH37" s="152">
        <f>GlobBerMedDisc!V21</f>
        <v>0</v>
      </c>
      <c r="AI37" s="152" t="s">
        <v>868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5142</v>
      </c>
      <c r="D38" s="157" t="s">
        <v>840</v>
      </c>
      <c r="E38" s="152" t="s">
        <v>5170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3432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4092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863</v>
      </c>
      <c r="T38" s="152" t="str">
        <f>GlobBerMedDisc!AO22</f>
        <v/>
      </c>
      <c r="U38" s="152" t="s">
        <v>5171</v>
      </c>
      <c r="V38" s="152" t="str">
        <f>GlobBerMedDisc!AA22</f>
        <v/>
      </c>
      <c r="W38" s="152" t="s">
        <v>5172</v>
      </c>
      <c r="X38" s="152">
        <f>GlobBerMedDisc!AB22</f>
        <v>0</v>
      </c>
      <c r="Y38" s="152" t="s">
        <v>5173</v>
      </c>
      <c r="Z38" s="152" t="str">
        <f>GlobBerMedDisc!AC22</f>
        <v/>
      </c>
      <c r="AA38" s="152" t="s">
        <v>3296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866</v>
      </c>
      <c r="AF38" s="152">
        <f>GlobBerMedDisc!AJ22</f>
        <v>0</v>
      </c>
      <c r="AG38" s="152" t="s">
        <v>864</v>
      </c>
      <c r="AH38" s="152">
        <f>GlobBerMedDisc!V22</f>
        <v>0</v>
      </c>
      <c r="AI38" s="152" t="s">
        <v>868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5142</v>
      </c>
      <c r="D39" s="157" t="s">
        <v>841</v>
      </c>
      <c r="E39" s="152" t="s">
        <v>5170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3432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4092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863</v>
      </c>
      <c r="T39" s="152" t="str">
        <f>GlobBerMedDisc!AO23</f>
        <v/>
      </c>
      <c r="U39" s="152" t="s">
        <v>5171</v>
      </c>
      <c r="V39" s="152" t="str">
        <f>GlobBerMedDisc!AA23</f>
        <v/>
      </c>
      <c r="W39" s="152" t="s">
        <v>5172</v>
      </c>
      <c r="X39" s="152">
        <f>GlobBerMedDisc!AB23</f>
        <v>0</v>
      </c>
      <c r="Y39" s="152" t="s">
        <v>5173</v>
      </c>
      <c r="Z39" s="152" t="str">
        <f>GlobBerMedDisc!AC23</f>
        <v/>
      </c>
      <c r="AA39" s="152" t="s">
        <v>3296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866</v>
      </c>
      <c r="AF39" s="152">
        <f>GlobBerMedDisc!AJ23</f>
        <v>0</v>
      </c>
      <c r="AG39" s="152" t="s">
        <v>864</v>
      </c>
      <c r="AH39" s="152">
        <f>GlobBerMedDisc!V23</f>
        <v>0</v>
      </c>
      <c r="AI39" s="152" t="s">
        <v>868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5142</v>
      </c>
      <c r="D40" s="157" t="s">
        <v>842</v>
      </c>
      <c r="E40" s="152" t="s">
        <v>5170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3432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4092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863</v>
      </c>
      <c r="T40" s="152" t="str">
        <f>GlobBerMedDisc!AO24</f>
        <v/>
      </c>
      <c r="U40" s="152" t="s">
        <v>5171</v>
      </c>
      <c r="V40" s="152" t="str">
        <f>GlobBerMedDisc!AA24</f>
        <v/>
      </c>
      <c r="W40" s="152" t="s">
        <v>5172</v>
      </c>
      <c r="X40" s="152">
        <f>GlobBerMedDisc!AB24</f>
        <v>0</v>
      </c>
      <c r="Y40" s="152" t="s">
        <v>5173</v>
      </c>
      <c r="Z40" s="152" t="str">
        <f>GlobBerMedDisc!AC24</f>
        <v/>
      </c>
      <c r="AA40" s="152" t="s">
        <v>3296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866</v>
      </c>
      <c r="AF40" s="152">
        <f>GlobBerMedDisc!AJ24</f>
        <v>0</v>
      </c>
      <c r="AG40" s="152" t="s">
        <v>864</v>
      </c>
      <c r="AH40" s="152">
        <f>GlobBerMedDisc!V24</f>
        <v>0</v>
      </c>
      <c r="AI40" s="152" t="s">
        <v>868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5142</v>
      </c>
      <c r="D41" s="157" t="s">
        <v>843</v>
      </c>
      <c r="E41" s="152" t="s">
        <v>5170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3432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4092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863</v>
      </c>
      <c r="T41" s="152" t="str">
        <f>GlobBerMedDisc!AO25</f>
        <v/>
      </c>
      <c r="U41" s="152" t="s">
        <v>5171</v>
      </c>
      <c r="V41" s="152" t="str">
        <f>GlobBerMedDisc!AA25</f>
        <v/>
      </c>
      <c r="W41" s="152" t="s">
        <v>5172</v>
      </c>
      <c r="X41" s="152">
        <f>GlobBerMedDisc!AB25</f>
        <v>0</v>
      </c>
      <c r="Y41" s="152" t="s">
        <v>5173</v>
      </c>
      <c r="Z41" s="152" t="str">
        <f>GlobBerMedDisc!AC25</f>
        <v/>
      </c>
      <c r="AA41" s="152" t="s">
        <v>3296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866</v>
      </c>
      <c r="AF41" s="152">
        <f>GlobBerMedDisc!AJ25</f>
        <v>0</v>
      </c>
      <c r="AG41" s="152" t="s">
        <v>864</v>
      </c>
      <c r="AH41" s="152">
        <f>GlobBerMedDisc!V25</f>
        <v>0</v>
      </c>
      <c r="AI41" s="152" t="s">
        <v>868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5142</v>
      </c>
      <c r="D42" s="157" t="s">
        <v>844</v>
      </c>
      <c r="E42" s="152" t="s">
        <v>5170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3432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4092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863</v>
      </c>
      <c r="T42" s="152" t="str">
        <f>GlobBerMedDisc!AO26</f>
        <v/>
      </c>
      <c r="U42" s="152" t="s">
        <v>5171</v>
      </c>
      <c r="V42" s="152" t="str">
        <f>GlobBerMedDisc!AA26</f>
        <v/>
      </c>
      <c r="W42" s="152" t="s">
        <v>5172</v>
      </c>
      <c r="X42" s="152">
        <f>GlobBerMedDisc!AB26</f>
        <v>0</v>
      </c>
      <c r="Y42" s="152" t="s">
        <v>5173</v>
      </c>
      <c r="Z42" s="152" t="str">
        <f>GlobBerMedDisc!AC26</f>
        <v/>
      </c>
      <c r="AA42" s="152" t="s">
        <v>3296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866</v>
      </c>
      <c r="AF42" s="152">
        <f>GlobBerMedDisc!AJ26</f>
        <v>0</v>
      </c>
      <c r="AG42" s="152" t="s">
        <v>864</v>
      </c>
      <c r="AH42" s="152">
        <f>GlobBerMedDisc!V26</f>
        <v>0</v>
      </c>
      <c r="AI42" s="152" t="s">
        <v>868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5142</v>
      </c>
      <c r="D43" s="157" t="s">
        <v>845</v>
      </c>
      <c r="E43" s="152" t="s">
        <v>5170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3432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4092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863</v>
      </c>
      <c r="T43" s="152" t="str">
        <f>GlobBerMedDisc!AO27</f>
        <v/>
      </c>
      <c r="U43" s="152" t="s">
        <v>5171</v>
      </c>
      <c r="V43" s="152" t="str">
        <f>GlobBerMedDisc!AA27</f>
        <v/>
      </c>
      <c r="W43" s="152" t="s">
        <v>5172</v>
      </c>
      <c r="X43" s="152">
        <f>GlobBerMedDisc!AB27</f>
        <v>0</v>
      </c>
      <c r="Y43" s="152" t="s">
        <v>5173</v>
      </c>
      <c r="Z43" s="152" t="str">
        <f>GlobBerMedDisc!AC27</f>
        <v/>
      </c>
      <c r="AA43" s="152" t="s">
        <v>3296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866</v>
      </c>
      <c r="AF43" s="152">
        <f>GlobBerMedDisc!AJ27</f>
        <v>0</v>
      </c>
      <c r="AG43" s="152" t="s">
        <v>864</v>
      </c>
      <c r="AH43" s="152">
        <f>GlobBerMedDisc!V27</f>
        <v>0</v>
      </c>
      <c r="AI43" s="152" t="s">
        <v>868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5142</v>
      </c>
      <c r="D44" s="157" t="s">
        <v>846</v>
      </c>
      <c r="E44" s="152" t="s">
        <v>5170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3432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4092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863</v>
      </c>
      <c r="T44" s="152" t="str">
        <f>GlobBerMedDisc!AO28</f>
        <v/>
      </c>
      <c r="U44" s="152" t="s">
        <v>5171</v>
      </c>
      <c r="V44" s="152" t="str">
        <f>GlobBerMedDisc!AA28</f>
        <v/>
      </c>
      <c r="W44" s="152" t="s">
        <v>5172</v>
      </c>
      <c r="X44" s="152">
        <f>GlobBerMedDisc!AB28</f>
        <v>0</v>
      </c>
      <c r="Y44" s="152" t="s">
        <v>5173</v>
      </c>
      <c r="Z44" s="152" t="str">
        <f>GlobBerMedDisc!AC28</f>
        <v/>
      </c>
      <c r="AA44" s="152" t="s">
        <v>3296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866</v>
      </c>
      <c r="AF44" s="152">
        <f>GlobBerMedDisc!AJ28</f>
        <v>0</v>
      </c>
      <c r="AG44" s="152" t="s">
        <v>864</v>
      </c>
      <c r="AH44" s="152">
        <f>GlobBerMedDisc!V28</f>
        <v>0</v>
      </c>
      <c r="AI44" s="152" t="s">
        <v>868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5142</v>
      </c>
      <c r="D45" s="157" t="s">
        <v>5143</v>
      </c>
      <c r="E45" s="152" t="s">
        <v>5170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3432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4092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863</v>
      </c>
      <c r="T45" s="152" t="str">
        <f>GlobBerMedDisc!AO29</f>
        <v/>
      </c>
      <c r="U45" s="152" t="s">
        <v>5171</v>
      </c>
      <c r="V45" s="152" t="str">
        <f>GlobBerMedDisc!AA29</f>
        <v/>
      </c>
      <c r="W45" s="152" t="s">
        <v>5172</v>
      </c>
      <c r="X45" s="152">
        <f>GlobBerMedDisc!AB29</f>
        <v>0</v>
      </c>
      <c r="Y45" s="152" t="s">
        <v>5173</v>
      </c>
      <c r="Z45" s="152" t="str">
        <f>GlobBerMedDisc!AC29</f>
        <v/>
      </c>
      <c r="AA45" s="152" t="s">
        <v>3296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866</v>
      </c>
      <c r="AF45" s="152">
        <f>GlobBerMedDisc!AJ29</f>
        <v>0</v>
      </c>
      <c r="AG45" s="152" t="s">
        <v>864</v>
      </c>
      <c r="AH45" s="152">
        <f>GlobBerMedDisc!V29</f>
        <v>0</v>
      </c>
      <c r="AI45" s="152" t="s">
        <v>868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5142</v>
      </c>
      <c r="D46" s="157" t="s">
        <v>5144</v>
      </c>
      <c r="E46" s="152" t="s">
        <v>5170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3432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4092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863</v>
      </c>
      <c r="T46" s="152" t="str">
        <f>GlobBerMedDisc!AO30</f>
        <v/>
      </c>
      <c r="U46" s="152" t="s">
        <v>5171</v>
      </c>
      <c r="V46" s="152" t="str">
        <f>GlobBerMedDisc!AA30</f>
        <v/>
      </c>
      <c r="W46" s="152" t="s">
        <v>5172</v>
      </c>
      <c r="X46" s="152">
        <f>GlobBerMedDisc!AB30</f>
        <v>0</v>
      </c>
      <c r="Y46" s="152" t="s">
        <v>5173</v>
      </c>
      <c r="Z46" s="152" t="str">
        <f>GlobBerMedDisc!AC30</f>
        <v/>
      </c>
      <c r="AA46" s="152" t="s">
        <v>3296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866</v>
      </c>
      <c r="AF46" s="152">
        <f>GlobBerMedDisc!AJ30</f>
        <v>0</v>
      </c>
      <c r="AG46" s="152" t="s">
        <v>864</v>
      </c>
      <c r="AH46" s="152">
        <f>GlobBerMedDisc!V30</f>
        <v>0</v>
      </c>
      <c r="AI46" s="152" t="s">
        <v>868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5142</v>
      </c>
      <c r="D47" s="157" t="s">
        <v>5145</v>
      </c>
      <c r="E47" s="152" t="s">
        <v>5170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3432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4092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863</v>
      </c>
      <c r="T47" s="152" t="str">
        <f>GlobBerMedDisc!AO31</f>
        <v/>
      </c>
      <c r="U47" s="152" t="s">
        <v>5171</v>
      </c>
      <c r="V47" s="152" t="str">
        <f>GlobBerMedDisc!AA31</f>
        <v/>
      </c>
      <c r="W47" s="152" t="s">
        <v>5172</v>
      </c>
      <c r="X47" s="152">
        <f>GlobBerMedDisc!AB31</f>
        <v>0</v>
      </c>
      <c r="Y47" s="152" t="s">
        <v>5173</v>
      </c>
      <c r="Z47" s="152" t="str">
        <f>GlobBerMedDisc!AC31</f>
        <v/>
      </c>
      <c r="AA47" s="152" t="s">
        <v>3296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866</v>
      </c>
      <c r="AF47" s="152">
        <f>GlobBerMedDisc!AJ31</f>
        <v>0</v>
      </c>
      <c r="AG47" s="152" t="s">
        <v>864</v>
      </c>
      <c r="AH47" s="152">
        <f>GlobBerMedDisc!V31</f>
        <v>0</v>
      </c>
      <c r="AI47" s="152" t="s">
        <v>868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5147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5147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5147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5147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5147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5147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5147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5147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5147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5147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5147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5147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5147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5147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5147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5147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5147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5147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5147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5147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5147</v>
      </c>
      <c r="D68" s="157" t="s">
        <v>4078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5219</v>
      </c>
      <c r="D69" s="157" t="s">
        <v>5237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5219</v>
      </c>
      <c r="D70" s="157" t="s">
        <v>5236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4092</v>
      </c>
      <c r="J70" s="152" t="str">
        <f>PedBerEnt!I4</f>
        <v/>
      </c>
      <c r="K70" s="152" t="s">
        <v>5169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5219</v>
      </c>
      <c r="D71" s="157" t="s">
        <v>5220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4092</v>
      </c>
      <c r="J71" s="152" t="str">
        <f>PedBerEnt!I5</f>
        <v/>
      </c>
      <c r="K71" s="152" t="s">
        <v>5169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5219</v>
      </c>
      <c r="D72" s="157" t="s">
        <v>5221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4092</v>
      </c>
      <c r="J72" s="152" t="str">
        <f>PedBerEnt!I6</f>
        <v/>
      </c>
      <c r="K72" s="152" t="s">
        <v>5169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5219</v>
      </c>
      <c r="D73" s="157" t="s">
        <v>6974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4092</v>
      </c>
      <c r="J73" s="152" t="str">
        <f>PedBerEnt!I7</f>
        <v/>
      </c>
      <c r="K73" s="152" t="s">
        <v>5169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5219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5161</v>
      </c>
      <c r="D75" s="157" t="s">
        <v>5162</v>
      </c>
      <c r="E75" s="152" t="s">
        <v>5168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5169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5161</v>
      </c>
      <c r="D76" s="157" t="s">
        <v>5163</v>
      </c>
      <c r="E76" s="152" t="s">
        <v>5168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5169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5161</v>
      </c>
      <c r="D77" s="157" t="s">
        <v>5164</v>
      </c>
      <c r="E77" s="152" t="s">
        <v>5168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5169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5161</v>
      </c>
      <c r="D78" s="157" t="s">
        <v>235</v>
      </c>
      <c r="E78" s="152" t="s">
        <v>5168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5169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5161</v>
      </c>
      <c r="D79" s="157" t="s">
        <v>5165</v>
      </c>
      <c r="E79" s="152" t="s">
        <v>5168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5169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5161</v>
      </c>
      <c r="D80" s="157" t="s">
        <v>5166</v>
      </c>
      <c r="E80" s="152" t="s">
        <v>5168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5169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5161</v>
      </c>
      <c r="D81" s="157" t="s">
        <v>5167</v>
      </c>
      <c r="E81" s="152" t="s">
        <v>5168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5169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5161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5148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5148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5148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5148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5148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5148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5148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5149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5150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5150</v>
      </c>
      <c r="D92" s="152" t="s">
        <v>5158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5150</v>
      </c>
      <c r="D93" s="152" t="s">
        <v>5157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5150</v>
      </c>
      <c r="D94" s="152" t="s">
        <v>5159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5150</v>
      </c>
      <c r="D95" s="152" t="s">
        <v>5160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5150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5151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5151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5151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5151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5152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5152</v>
      </c>
      <c r="D102" s="289" t="s">
        <v>5153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5152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5152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5152</v>
      </c>
      <c r="D105" s="289" t="s">
        <v>5167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5152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5152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5152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5152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5152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5152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5152</v>
      </c>
      <c r="D112" s="152" t="s">
        <v>5156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5152</v>
      </c>
      <c r="D113" s="152" t="s">
        <v>5155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5233</v>
      </c>
      <c r="D114" s="152" t="s">
        <v>5174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5233</v>
      </c>
      <c r="D115" s="157" t="s">
        <v>5222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4092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5233</v>
      </c>
      <c r="D116" s="157" t="s">
        <v>5223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4092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5233</v>
      </c>
      <c r="D117" s="157" t="s">
        <v>5224</v>
      </c>
      <c r="E117" s="152" t="s">
        <v>353</v>
      </c>
      <c r="F117" s="152" t="str">
        <f>IF(H117&lt;&gt;"","BMF","")</f>
        <v/>
      </c>
      <c r="G117" s="152" t="s">
        <v>5178</v>
      </c>
      <c r="H117" s="152" t="str">
        <f>IF(NeoBerInfB!M11&gt;0,NeoBerInfB!M11,"")</f>
        <v/>
      </c>
      <c r="I117" s="152" t="s">
        <v>4092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5233</v>
      </c>
      <c r="D118" s="157" t="s">
        <v>5225</v>
      </c>
      <c r="E118" s="152" t="s">
        <v>353</v>
      </c>
      <c r="F118" s="152" t="str">
        <f>NeoBerInfB!P12</f>
        <v/>
      </c>
      <c r="G118" s="152" t="s">
        <v>5178</v>
      </c>
      <c r="H118" s="152" t="str">
        <f>IF(NeoBerInfB!M12&gt;0,NeoBerInfB!M12,"")</f>
        <v/>
      </c>
      <c r="I118" s="152" t="s">
        <v>4092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5233</v>
      </c>
      <c r="D119" s="157" t="s">
        <v>5226</v>
      </c>
      <c r="E119" s="152" t="s">
        <v>353</v>
      </c>
      <c r="F119" s="152" t="str">
        <f>NeoBerInfB!P13</f>
        <v/>
      </c>
      <c r="G119" s="152" t="s">
        <v>5178</v>
      </c>
      <c r="H119" s="152" t="str">
        <f>IF(NeoBerInfB!M13&gt;0,NeoBerInfB!M13,"")</f>
        <v/>
      </c>
      <c r="I119" s="152" t="s">
        <v>4092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5233</v>
      </c>
      <c r="D120" s="157" t="s">
        <v>5227</v>
      </c>
      <c r="E120" s="152" t="s">
        <v>353</v>
      </c>
      <c r="F120" s="152" t="str">
        <f>NeoBerInfB!P14</f>
        <v/>
      </c>
      <c r="G120" s="152" t="s">
        <v>5178</v>
      </c>
      <c r="H120" s="152" t="str">
        <f>IF(NeoBerInfB!M14&gt;0,NeoBerInfB!M14,"")</f>
        <v/>
      </c>
      <c r="I120" s="152" t="s">
        <v>4092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5233</v>
      </c>
      <c r="D121" s="157" t="s">
        <v>5228</v>
      </c>
      <c r="E121" s="152" t="s">
        <v>353</v>
      </c>
      <c r="F121" s="152" t="str">
        <f>NeoBerInfB!P15</f>
        <v/>
      </c>
      <c r="G121" s="152" t="s">
        <v>5178</v>
      </c>
      <c r="H121" s="152" t="str">
        <f>IF(NeoBerInfB!M15&gt;0,NeoBerInfB!M15,"")</f>
        <v/>
      </c>
      <c r="I121" s="152" t="s">
        <v>4092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5233</v>
      </c>
      <c r="D122" s="157" t="s">
        <v>5229</v>
      </c>
      <c r="E122" s="152" t="s">
        <v>353</v>
      </c>
      <c r="F122" s="152" t="str">
        <f>NeoBerInfB!P16</f>
        <v/>
      </c>
      <c r="G122" s="152" t="s">
        <v>5178</v>
      </c>
      <c r="H122" s="152" t="str">
        <f>IF(NeoBerInfB!M16&gt;0,NeoBerInfB!M16,"")</f>
        <v/>
      </c>
      <c r="I122" s="152" t="s">
        <v>4092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5233</v>
      </c>
      <c r="D123" s="157" t="s">
        <v>5230</v>
      </c>
      <c r="E123" s="152" t="s">
        <v>353</v>
      </c>
      <c r="F123" s="152" t="str">
        <f>NeoBerInfB!P17</f>
        <v/>
      </c>
      <c r="G123" s="152" t="s">
        <v>5178</v>
      </c>
      <c r="H123" s="152" t="str">
        <f>IF(NeoBerInfB!M17&gt;0,NeoBerInfB!M17,"")</f>
        <v/>
      </c>
      <c r="I123" s="152" t="s">
        <v>4092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5233</v>
      </c>
      <c r="D124" s="157" t="s">
        <v>5231</v>
      </c>
      <c r="E124" s="152" t="s">
        <v>353</v>
      </c>
      <c r="F124" s="152" t="str">
        <f>NeoBerInfB!P18</f>
        <v/>
      </c>
      <c r="G124" s="152" t="s">
        <v>5178</v>
      </c>
      <c r="H124" s="152" t="str">
        <f>IF(NeoBerInfB!M18&gt;0,NeoBerInfB!M18,"")</f>
        <v/>
      </c>
      <c r="I124" s="152" t="s">
        <v>4092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5233</v>
      </c>
      <c r="D125" s="157" t="s">
        <v>5232</v>
      </c>
      <c r="E125" s="152" t="s">
        <v>353</v>
      </c>
      <c r="F125" s="152" t="str">
        <f>NeoBerInfB!P19</f>
        <v/>
      </c>
      <c r="G125" s="152" t="s">
        <v>5178</v>
      </c>
      <c r="H125" s="152" t="str">
        <f>IF(NeoBerInfB!M19&gt;0,NeoBerInfB!M19,"")</f>
        <v/>
      </c>
      <c r="I125" s="152" t="s">
        <v>4092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5175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5174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5176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5174</v>
      </c>
      <c r="V127" s="152" t="str">
        <f>IF(AND(F127&lt;&gt;"",NeoBerInfB!I23),"Extra","")</f>
        <v/>
      </c>
      <c r="W127" s="152" t="s">
        <v>5173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5176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5174</v>
      </c>
      <c r="V128" s="152" t="str">
        <f>IF(AND(F128&lt;&gt;"",NeoBerInfB!I24),"Extra","")</f>
        <v/>
      </c>
      <c r="W128" s="152" t="s">
        <v>5173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5176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5174</v>
      </c>
      <c r="V129" s="152" t="str">
        <f>IF(AND(F129&lt;&gt;"",NeoBerInfB!I25),"Extra","")</f>
        <v/>
      </c>
      <c r="W129" s="152" t="s">
        <v>5173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5176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5174</v>
      </c>
      <c r="V130" s="152" t="str">
        <f>IF(AND(F130&lt;&gt;"",NeoBerInfB!I26),"Extra","")</f>
        <v/>
      </c>
      <c r="W130" s="152" t="s">
        <v>5173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5176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5174</v>
      </c>
      <c r="V131" s="152" t="str">
        <f>IF(AND(F131&lt;&gt;"",NeoBerInfB!I27),"Extra","")</f>
        <v/>
      </c>
      <c r="W131" s="152" t="s">
        <v>5173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5176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5174</v>
      </c>
      <c r="V132" s="152" t="str">
        <f>IF(AND(F132&lt;&gt;"",NeoBerInfB!I28),"Extra","")</f>
        <v/>
      </c>
      <c r="W132" s="152" t="s">
        <v>5173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5176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5174</v>
      </c>
      <c r="V133" s="152" t="str">
        <f>IF(AND(F133&lt;&gt;"",NeoBerInfB!I29),"Extra","")</f>
        <v/>
      </c>
      <c r="W133" s="152" t="s">
        <v>5173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5176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5174</v>
      </c>
      <c r="V134" s="152" t="str">
        <f>IF(AND(F134&lt;&gt;"",NeoBerInfB!I30),"Extra","")</f>
        <v/>
      </c>
      <c r="W134" s="152" t="s">
        <v>5173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5176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5174</v>
      </c>
      <c r="V135" s="152" t="str">
        <f>IF(AND(F135&lt;&gt;"",NeoBerInfB!I31),"Extra","")</f>
        <v/>
      </c>
      <c r="W135" s="152" t="s">
        <v>5173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5176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5174</v>
      </c>
      <c r="V136" s="152" t="str">
        <f>IF(AND(F136&lt;&gt;"",NeoBerInfB!I32),"Extra","")</f>
        <v/>
      </c>
      <c r="W136" s="152" t="s">
        <v>5173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5176</v>
      </c>
      <c r="D137" s="157" t="s">
        <v>5234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5176</v>
      </c>
      <c r="D138" s="157" t="s">
        <v>5235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5177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5174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5177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5174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5177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5174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5179</v>
      </c>
      <c r="D142" s="152" t="s">
        <v>5167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5179</v>
      </c>
      <c r="D143" s="152" t="s">
        <v>5180</v>
      </c>
      <c r="E143" s="152" t="s">
        <v>5168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5169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5153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5154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5155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7198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5181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5181</v>
      </c>
      <c r="D157" s="152" t="s">
        <v>5182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5181</v>
      </c>
      <c r="D158" s="152" t="s">
        <v>5183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5181</v>
      </c>
      <c r="D159" s="152" t="s">
        <v>5184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5181</v>
      </c>
      <c r="D160" s="152" t="s">
        <v>5159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5181</v>
      </c>
      <c r="D161" s="152" t="s">
        <v>5185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5181</v>
      </c>
      <c r="D162" s="152" t="s">
        <v>5186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5181</v>
      </c>
      <c r="D163" s="152" t="s">
        <v>5214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5181</v>
      </c>
      <c r="D164" s="152" t="s">
        <v>5213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5181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5187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5187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5187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5187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5187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040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1733</v>
      </c>
    </row>
    <row r="2" spans="1:6" x14ac:dyDescent="0.2">
      <c r="A2" s="151" t="s">
        <v>887</v>
      </c>
      <c r="B2" s="151" t="str">
        <f>IF(ISBLANK(PatDetails!$B$1),"",PatDetails!$B$1)</f>
        <v/>
      </c>
      <c r="C2" s="289"/>
    </row>
    <row r="3" spans="1:6" x14ac:dyDescent="0.2">
      <c r="A3" s="151" t="s">
        <v>888</v>
      </c>
      <c r="B3" s="151" t="str">
        <f>IF(ISBLANK(PatDetails!$B$2),"",PatDetails!$B$2)</f>
        <v/>
      </c>
      <c r="C3" s="289"/>
    </row>
    <row r="4" spans="1:6" x14ac:dyDescent="0.2">
      <c r="A4" s="151" t="s">
        <v>889</v>
      </c>
      <c r="B4" s="151" t="str">
        <f>IF(ISBLANK(PatDetails!$B$3),"",PatDetails!$B$3)</f>
        <v/>
      </c>
      <c r="C4" s="289"/>
    </row>
    <row r="5" spans="1:6" x14ac:dyDescent="0.2">
      <c r="A5" s="151" t="s">
        <v>890</v>
      </c>
      <c r="B5" s="151" t="str">
        <f>IF(ISBLANK(PatDetails!$B$4),"",PatDetails!$B$4)</f>
        <v/>
      </c>
      <c r="C5" s="289"/>
    </row>
    <row r="6" spans="1:6" x14ac:dyDescent="0.2">
      <c r="A6" s="151" t="s">
        <v>891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5101</v>
      </c>
      <c r="B7" s="151" t="str">
        <f>IF(ISBLANK(GlobBerLab!$B$10),"",GlobBerLab!$B$10)</f>
        <v/>
      </c>
      <c r="C7" s="43"/>
    </row>
    <row r="8" spans="1:6" x14ac:dyDescent="0.2">
      <c r="A8" s="151" t="s">
        <v>5102</v>
      </c>
      <c r="B8" s="151" t="str">
        <f>IF(ISBLANK(GlobBerLab!$B$12),"",GlobBerLab!$B$12)</f>
        <v/>
      </c>
      <c r="C8" s="43"/>
    </row>
    <row r="9" spans="1:6" x14ac:dyDescent="0.2">
      <c r="A9" s="151" t="s">
        <v>5103</v>
      </c>
      <c r="B9" s="151" t="str">
        <f>IF(ISBLANK(GlobBerLab!$B$9),"",GlobBerLab!$B$9)</f>
        <v/>
      </c>
      <c r="C9" s="43"/>
    </row>
    <row r="10" spans="1:6" x14ac:dyDescent="0.2">
      <c r="A10" s="151" t="s">
        <v>5104</v>
      </c>
      <c r="B10" s="151" t="str">
        <f>IF(ISBLANK(GlobBerLab!$B$4),"",GlobBerLab!$B$4)</f>
        <v/>
      </c>
      <c r="C10" s="43"/>
    </row>
    <row r="11" spans="1:6" x14ac:dyDescent="0.2">
      <c r="A11" s="151" t="s">
        <v>5105</v>
      </c>
      <c r="B11" s="151" t="str">
        <f>IF(ISBLANK(GlobBerLab!$B$3),"",GlobBerLab!$B$3)</f>
        <v/>
      </c>
      <c r="C11" s="43"/>
    </row>
    <row r="12" spans="1:6" x14ac:dyDescent="0.2">
      <c r="A12" s="151" t="s">
        <v>5106</v>
      </c>
      <c r="B12" s="151" t="str">
        <f>IF(ISBLANK(GlobBerLab!$B$8),"",GlobBerLab!$B$8)</f>
        <v/>
      </c>
      <c r="C12" s="43"/>
    </row>
    <row r="13" spans="1:6" x14ac:dyDescent="0.2">
      <c r="A13" s="151" t="s">
        <v>5107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5108</v>
      </c>
      <c r="B14" s="151" t="str">
        <f>IF(ISBLANK(GlobBerLab!$B$7),"",GlobBerLab!$B$7)</f>
        <v/>
      </c>
      <c r="C14" s="43"/>
    </row>
    <row r="15" spans="1:6" x14ac:dyDescent="0.2">
      <c r="A15" s="151" t="s">
        <v>5109</v>
      </c>
      <c r="B15" s="151" t="str">
        <f>IF(ISBLANK(GlobBerLab!$B$14),"",GlobBerLab!$B$14)</f>
        <v/>
      </c>
      <c r="C15" s="43"/>
    </row>
    <row r="16" spans="1:6" x14ac:dyDescent="0.2">
      <c r="A16" s="151" t="s">
        <v>5110</v>
      </c>
      <c r="B16" s="151" t="str">
        <f>IF(ISBLANK(GlobBerLab!$B$2),"",GlobBerLab!$B$2)</f>
        <v/>
      </c>
      <c r="C16" s="43"/>
    </row>
    <row r="17" spans="1:3" x14ac:dyDescent="0.2">
      <c r="A17" s="151" t="s">
        <v>5111</v>
      </c>
      <c r="B17" s="151" t="str">
        <f>IF(ISBLANK(GlobBerLab!$B$11),"",GlobBerLab!$B$11)</f>
        <v/>
      </c>
      <c r="C17" s="43"/>
    </row>
    <row r="18" spans="1:3" x14ac:dyDescent="0.2">
      <c r="A18" s="151" t="s">
        <v>5112</v>
      </c>
      <c r="B18" s="151" t="str">
        <f>IF(ISBLANK(GlobBerLab!$B$5),"",GlobBerLab!$B$5)</f>
        <v/>
      </c>
      <c r="C18" s="43"/>
    </row>
    <row r="19" spans="1:3" x14ac:dyDescent="0.2">
      <c r="A19" s="151" t="s">
        <v>5113</v>
      </c>
      <c r="B19" s="151" t="str">
        <f>IF(ISBLANK(GlobBerLab!$B$1),"",GlobBerLab!$B$1)</f>
        <v/>
      </c>
      <c r="C19" s="43"/>
    </row>
    <row r="20" spans="1:3" x14ac:dyDescent="0.2">
      <c r="A20" s="151" t="s">
        <v>5114</v>
      </c>
      <c r="B20" s="151" t="str">
        <f>IF(ISBLANK(GlobBerLab!$B$13),"",GlobBerLab!$B$13)</f>
        <v/>
      </c>
      <c r="C20" s="43"/>
    </row>
    <row r="21" spans="1:3" x14ac:dyDescent="0.2">
      <c r="A21" s="151" t="s">
        <v>1734</v>
      </c>
      <c r="B21" t="str">
        <f>IF(ISBLANK(GlobBerMedDisc!$AJ$2),"",GlobBerMedDisc!$AJ$2)</f>
        <v/>
      </c>
      <c r="C21" s="289"/>
    </row>
    <row r="22" spans="1:3" x14ac:dyDescent="0.2">
      <c r="A22" s="151" t="s">
        <v>1735</v>
      </c>
      <c r="B22" t="str">
        <f>IF(ISBLANK(GlobBerMedDisc!$AJ$3),"",GlobBerMedDisc!$AJ$3)</f>
        <v/>
      </c>
      <c r="C22" s="289"/>
    </row>
    <row r="23" spans="1:3" x14ac:dyDescent="0.2">
      <c r="A23" s="151" t="s">
        <v>1736</v>
      </c>
      <c r="B23" t="str">
        <f>IF(ISBLANK(GlobBerMedDisc!$AJ$4),"",GlobBerMedDisc!$AJ$4)</f>
        <v/>
      </c>
      <c r="C23" s="289"/>
    </row>
    <row r="24" spans="1:3" x14ac:dyDescent="0.2">
      <c r="A24" s="151" t="s">
        <v>1737</v>
      </c>
      <c r="B24" t="str">
        <f>IF(ISBLANK(GlobBerMedDisc!$AJ$5),"",GlobBerMedDisc!$AJ$5)</f>
        <v/>
      </c>
      <c r="C24" s="289"/>
    </row>
    <row r="25" spans="1:3" x14ac:dyDescent="0.2">
      <c r="A25" s="151" t="s">
        <v>1738</v>
      </c>
      <c r="B25" t="str">
        <f>IF(ISBLANK(GlobBerMedDisc!$AJ$6),"",GlobBerMedDisc!$AJ$6)</f>
        <v/>
      </c>
      <c r="C25" s="289"/>
    </row>
    <row r="26" spans="1:3" x14ac:dyDescent="0.2">
      <c r="A26" s="151" t="s">
        <v>1739</v>
      </c>
      <c r="B26" t="str">
        <f>IF(ISBLANK(GlobBerMedDisc!$AJ$7),"",GlobBerMedDisc!$AJ$7)</f>
        <v/>
      </c>
      <c r="C26" s="289"/>
    </row>
    <row r="27" spans="1:3" x14ac:dyDescent="0.2">
      <c r="A27" s="151" t="s">
        <v>1740</v>
      </c>
      <c r="B27" t="str">
        <f>IF(ISBLANK(GlobBerMedDisc!$AJ$8),"",GlobBerMedDisc!$AJ$8)</f>
        <v/>
      </c>
      <c r="C27" s="289"/>
    </row>
    <row r="28" spans="1:3" x14ac:dyDescent="0.2">
      <c r="A28" s="151" t="s">
        <v>1741</v>
      </c>
      <c r="B28" t="str">
        <f>IF(ISBLANK(GlobBerMedDisc!$AJ$9),"",GlobBerMedDisc!$AJ$9)</f>
        <v/>
      </c>
      <c r="C28" s="289"/>
    </row>
    <row r="29" spans="1:3" x14ac:dyDescent="0.2">
      <c r="A29" s="151" t="s">
        <v>1742</v>
      </c>
      <c r="B29" t="str">
        <f>IF(ISBLANK(GlobBerMedDisc!$AJ$10),"",GlobBerMedDisc!$AJ$10)</f>
        <v/>
      </c>
      <c r="C29" s="289"/>
    </row>
    <row r="30" spans="1:3" x14ac:dyDescent="0.2">
      <c r="A30" s="151" t="s">
        <v>1743</v>
      </c>
      <c r="B30" t="str">
        <f>IF(ISBLANK(GlobBerMedDisc!$AJ$11),"",GlobBerMedDisc!$AJ$11)</f>
        <v/>
      </c>
      <c r="C30" s="289"/>
    </row>
    <row r="31" spans="1:3" x14ac:dyDescent="0.2">
      <c r="A31" s="151" t="s">
        <v>1744</v>
      </c>
      <c r="B31" t="str">
        <f>IF(ISBLANK(GlobBerMedDisc!$AJ$12),"",GlobBerMedDisc!$AJ$12)</f>
        <v/>
      </c>
      <c r="C31" s="289"/>
    </row>
    <row r="32" spans="1:3" x14ac:dyDescent="0.2">
      <c r="A32" s="151" t="s">
        <v>1745</v>
      </c>
      <c r="B32" t="str">
        <f>IF(ISBLANK(GlobBerMedDisc!$AJ$13),"",GlobBerMedDisc!$AJ$13)</f>
        <v/>
      </c>
      <c r="C32" s="289"/>
    </row>
    <row r="33" spans="1:6" x14ac:dyDescent="0.2">
      <c r="A33" s="151" t="s">
        <v>1746</v>
      </c>
      <c r="B33" t="str">
        <f>IF(ISBLANK(GlobBerMedDisc!$AJ$14),"",GlobBerMedDisc!$AJ$14)</f>
        <v/>
      </c>
      <c r="C33" s="289"/>
    </row>
    <row r="34" spans="1:6" x14ac:dyDescent="0.2">
      <c r="A34" s="151" t="s">
        <v>1747</v>
      </c>
      <c r="B34" t="str">
        <f>IF(ISBLANK(GlobBerMedDisc!$AJ$15),"",GlobBerMedDisc!$AJ$15)</f>
        <v/>
      </c>
      <c r="C34" s="289"/>
    </row>
    <row r="35" spans="1:6" x14ac:dyDescent="0.2">
      <c r="A35" s="151" t="s">
        <v>1748</v>
      </c>
      <c r="B35" t="str">
        <f>IF(ISBLANK(GlobBerMedDisc!$AJ$16),"",GlobBerMedDisc!$AJ$16)</f>
        <v/>
      </c>
      <c r="C35" s="289"/>
    </row>
    <row r="36" spans="1:6" x14ac:dyDescent="0.2">
      <c r="A36" s="151" t="s">
        <v>1749</v>
      </c>
      <c r="B36" t="str">
        <f>IF(ISBLANK(GlobBerMedDisc!$AJ$17),"",GlobBerMedDisc!$AJ$17)</f>
        <v/>
      </c>
      <c r="C36" s="289"/>
    </row>
    <row r="37" spans="1:6" x14ac:dyDescent="0.2">
      <c r="A37" s="151" t="s">
        <v>1750</v>
      </c>
      <c r="B37" t="str">
        <f>IF(ISBLANK(GlobBerMedDisc!$AJ$18),"",GlobBerMedDisc!$AJ$18)</f>
        <v/>
      </c>
      <c r="C37" s="289"/>
    </row>
    <row r="38" spans="1:6" x14ac:dyDescent="0.2">
      <c r="A38" s="151" t="s">
        <v>1751</v>
      </c>
      <c r="B38" t="str">
        <f>IF(ISBLANK(GlobBerMedDisc!$AJ$19),"",GlobBerMedDisc!$AJ$19)</f>
        <v/>
      </c>
      <c r="C38" s="289"/>
    </row>
    <row r="39" spans="1:6" x14ac:dyDescent="0.2">
      <c r="A39" s="151" t="s">
        <v>1752</v>
      </c>
      <c r="B39" t="str">
        <f>IF(ISBLANK(GlobBerMedDisc!$AJ$20),"",GlobBerMedDisc!$AJ$20)</f>
        <v/>
      </c>
      <c r="C39" s="289"/>
    </row>
    <row r="40" spans="1:6" x14ac:dyDescent="0.2">
      <c r="A40" s="151" t="s">
        <v>1753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1754</v>
      </c>
      <c r="B41" t="str">
        <f>IF(ISBLANK(GlobBerMedDisc!$AJ$22),"",GlobBerMedDisc!$AJ$22)</f>
        <v/>
      </c>
      <c r="C41" s="289"/>
    </row>
    <row r="42" spans="1:6" x14ac:dyDescent="0.2">
      <c r="A42" s="151" t="s">
        <v>1755</v>
      </c>
      <c r="B42" t="str">
        <f>IF(ISBLANK(GlobBerMedDisc!$AJ$23),"",GlobBerMedDisc!$AJ$23)</f>
        <v/>
      </c>
      <c r="C42" s="289"/>
    </row>
    <row r="43" spans="1:6" x14ac:dyDescent="0.2">
      <c r="A43" s="151" t="s">
        <v>1756</v>
      </c>
      <c r="B43" t="str">
        <f>IF(ISBLANK(GlobBerMedDisc!$AJ$24),"",GlobBerMedDisc!$AJ$24)</f>
        <v/>
      </c>
      <c r="C43" s="289"/>
    </row>
    <row r="44" spans="1:6" x14ac:dyDescent="0.2">
      <c r="A44" s="151" t="s">
        <v>1757</v>
      </c>
      <c r="B44" t="str">
        <f>IF(ISBLANK(GlobBerMedDisc!$AJ$25),"",GlobBerMedDisc!$AJ$25)</f>
        <v/>
      </c>
      <c r="C44" s="289"/>
    </row>
    <row r="45" spans="1:6" x14ac:dyDescent="0.2">
      <c r="A45" s="151" t="s">
        <v>1758</v>
      </c>
      <c r="B45" t="str">
        <f>IF(ISBLANK(GlobBerMedDisc!$AJ$26),"",GlobBerMedDisc!$AJ$26)</f>
        <v/>
      </c>
      <c r="C45" s="289"/>
    </row>
    <row r="46" spans="1:6" x14ac:dyDescent="0.2">
      <c r="A46" s="151" t="s">
        <v>1759</v>
      </c>
      <c r="B46" t="str">
        <f>IF(ISBLANK(GlobBerMedDisc!$AJ$27),"",GlobBerMedDisc!$AJ$27)</f>
        <v/>
      </c>
      <c r="C46" s="289"/>
    </row>
    <row r="47" spans="1:6" x14ac:dyDescent="0.2">
      <c r="A47" s="151" t="s">
        <v>1760</v>
      </c>
      <c r="B47" t="str">
        <f>IF(ISBLANK(GlobBerMedDisc!$AJ$28),"",GlobBerMedDisc!$AJ$28)</f>
        <v/>
      </c>
      <c r="C47" s="289"/>
    </row>
    <row r="48" spans="1:6" x14ac:dyDescent="0.2">
      <c r="A48" s="151" t="s">
        <v>1761</v>
      </c>
      <c r="B48" t="str">
        <f>IF(ISBLANK(GlobBerMedDisc!$AJ$29),"",GlobBerMedDisc!$AJ$29)</f>
        <v/>
      </c>
      <c r="C48" s="289"/>
    </row>
    <row r="49" spans="1:6" x14ac:dyDescent="0.2">
      <c r="A49" s="151" t="s">
        <v>1762</v>
      </c>
      <c r="B49" t="str">
        <f>IF(ISBLANK(GlobBerMedDisc!$AJ$30),"",GlobBerMedDisc!$AJ$30)</f>
        <v/>
      </c>
      <c r="C49" s="289"/>
    </row>
    <row r="50" spans="1:6" x14ac:dyDescent="0.2">
      <c r="A50" s="151" t="s">
        <v>1763</v>
      </c>
      <c r="B50" t="str">
        <f>IF(ISBLANK(GlobBerMedDisc!$AJ$31),"",GlobBerMedDisc!$AJ$31)</f>
        <v/>
      </c>
      <c r="C50" s="289"/>
    </row>
    <row r="51" spans="1:6" x14ac:dyDescent="0.2">
      <c r="A51" s="151" t="s">
        <v>5324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5326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5328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5330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5332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5334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5336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5338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5340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5342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5344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5346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5348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5350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5352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5354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5356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5358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5360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5362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5364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5366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5368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5370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5372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5374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5376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5378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5380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5382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1764</v>
      </c>
      <c r="B81" t="str">
        <f>IF(ISBLANK(GlobBerMedDisc!$F$2),"",GlobBerMedDisc!$F$2)</f>
        <v/>
      </c>
      <c r="C81" s="289"/>
    </row>
    <row r="82" spans="1:3" x14ac:dyDescent="0.2">
      <c r="A82" s="151" t="s">
        <v>1765</v>
      </c>
      <c r="B82" t="str">
        <f>IF(ISBLANK(GlobBerMedDisc!$F$3),"",GlobBerMedDisc!$F$3)</f>
        <v/>
      </c>
      <c r="C82" s="289"/>
    </row>
    <row r="83" spans="1:3" x14ac:dyDescent="0.2">
      <c r="A83" s="151" t="s">
        <v>1766</v>
      </c>
      <c r="B83" t="str">
        <f>IF(ISBLANK(GlobBerMedDisc!$F$4),"",GlobBerMedDisc!$F$4)</f>
        <v/>
      </c>
      <c r="C83" s="289"/>
    </row>
    <row r="84" spans="1:3" x14ac:dyDescent="0.2">
      <c r="A84" s="151" t="s">
        <v>1767</v>
      </c>
      <c r="B84" t="str">
        <f>IF(ISBLANK(GlobBerMedDisc!$F$5),"",GlobBerMedDisc!$F$5)</f>
        <v/>
      </c>
      <c r="C84" s="289"/>
    </row>
    <row r="85" spans="1:3" x14ac:dyDescent="0.2">
      <c r="A85" s="151" t="s">
        <v>1768</v>
      </c>
      <c r="B85" t="str">
        <f>IF(ISBLANK(GlobBerMedDisc!$F$6),"",GlobBerMedDisc!$F$6)</f>
        <v/>
      </c>
      <c r="C85" s="289"/>
    </row>
    <row r="86" spans="1:3" x14ac:dyDescent="0.2">
      <c r="A86" s="151" t="s">
        <v>1769</v>
      </c>
      <c r="B86" t="str">
        <f>IF(ISBLANK(GlobBerMedDisc!$F$7),"",GlobBerMedDisc!$F$7)</f>
        <v/>
      </c>
      <c r="C86" s="289"/>
    </row>
    <row r="87" spans="1:3" x14ac:dyDescent="0.2">
      <c r="A87" s="151" t="s">
        <v>1770</v>
      </c>
      <c r="B87" t="str">
        <f>IF(ISBLANK(GlobBerMedDisc!$F$8),"",GlobBerMedDisc!$F$8)</f>
        <v/>
      </c>
      <c r="C87" s="289"/>
    </row>
    <row r="88" spans="1:3" x14ac:dyDescent="0.2">
      <c r="A88" s="151" t="s">
        <v>1771</v>
      </c>
      <c r="B88" t="str">
        <f>IF(ISBLANK(GlobBerMedDisc!$F$9),"",GlobBerMedDisc!$F$9)</f>
        <v/>
      </c>
      <c r="C88" s="289"/>
    </row>
    <row r="89" spans="1:3" x14ac:dyDescent="0.2">
      <c r="A89" s="151" t="s">
        <v>1772</v>
      </c>
      <c r="B89" t="str">
        <f>IF(ISBLANK(GlobBerMedDisc!$F$10),"",GlobBerMedDisc!$F$10)</f>
        <v/>
      </c>
      <c r="C89" s="289"/>
    </row>
    <row r="90" spans="1:3" x14ac:dyDescent="0.2">
      <c r="A90" s="151" t="s">
        <v>1773</v>
      </c>
      <c r="B90" t="str">
        <f>IF(ISBLANK(GlobBerMedDisc!$F$11),"",GlobBerMedDisc!$F$11)</f>
        <v/>
      </c>
      <c r="C90" s="289"/>
    </row>
    <row r="91" spans="1:3" x14ac:dyDescent="0.2">
      <c r="A91" s="151" t="s">
        <v>1774</v>
      </c>
      <c r="B91" t="str">
        <f>IF(ISBLANK(GlobBerMedDisc!$F$12),"",GlobBerMedDisc!$F$12)</f>
        <v/>
      </c>
      <c r="C91" s="289"/>
    </row>
    <row r="92" spans="1:3" x14ac:dyDescent="0.2">
      <c r="A92" s="151" t="s">
        <v>1775</v>
      </c>
      <c r="B92" t="str">
        <f>IF(ISBLANK(GlobBerMedDisc!$F$13),"",GlobBerMedDisc!$F$13)</f>
        <v/>
      </c>
      <c r="C92" s="289"/>
    </row>
    <row r="93" spans="1:3" x14ac:dyDescent="0.2">
      <c r="A93" s="151" t="s">
        <v>1776</v>
      </c>
      <c r="B93" t="str">
        <f>IF(ISBLANK(GlobBerMedDisc!$F$14),"",GlobBerMedDisc!$F$14)</f>
        <v/>
      </c>
      <c r="C93" s="289"/>
    </row>
    <row r="94" spans="1:3" x14ac:dyDescent="0.2">
      <c r="A94" s="151" t="s">
        <v>1777</v>
      </c>
      <c r="B94" t="str">
        <f>IF(ISBLANK(GlobBerMedDisc!$F$15),"",GlobBerMedDisc!$F$15)</f>
        <v/>
      </c>
      <c r="C94" s="289"/>
    </row>
    <row r="95" spans="1:3" x14ac:dyDescent="0.2">
      <c r="A95" s="151" t="s">
        <v>1778</v>
      </c>
      <c r="B95" t="str">
        <f>IF(ISBLANK(GlobBerMedDisc!$F$16),"",GlobBerMedDisc!$F$16)</f>
        <v/>
      </c>
      <c r="C95" s="289"/>
    </row>
    <row r="96" spans="1:3" x14ac:dyDescent="0.2">
      <c r="A96" s="151" t="s">
        <v>1779</v>
      </c>
      <c r="B96" t="str">
        <f>IF(ISBLANK(GlobBerMedDisc!$F$17),"",GlobBerMedDisc!$F$17)</f>
        <v/>
      </c>
      <c r="C96" s="289"/>
    </row>
    <row r="97" spans="1:3" x14ac:dyDescent="0.2">
      <c r="A97" s="151" t="s">
        <v>1780</v>
      </c>
      <c r="B97" t="str">
        <f>IF(ISBLANK(GlobBerMedDisc!$F$18),"",GlobBerMedDisc!$F$18)</f>
        <v/>
      </c>
      <c r="C97" s="289"/>
    </row>
    <row r="98" spans="1:3" x14ac:dyDescent="0.2">
      <c r="A98" s="151" t="s">
        <v>1781</v>
      </c>
      <c r="B98" t="str">
        <f>IF(ISBLANK(GlobBerMedDisc!$F$19),"",GlobBerMedDisc!$F$19)</f>
        <v/>
      </c>
      <c r="C98" s="289"/>
    </row>
    <row r="99" spans="1:3" x14ac:dyDescent="0.2">
      <c r="A99" s="151" t="s">
        <v>1782</v>
      </c>
      <c r="B99" t="str">
        <f>IF(ISBLANK(GlobBerMedDisc!$F$20),"",GlobBerMedDisc!$F$20)</f>
        <v/>
      </c>
      <c r="C99" s="289"/>
    </row>
    <row r="100" spans="1:3" x14ac:dyDescent="0.2">
      <c r="A100" s="151" t="s">
        <v>1783</v>
      </c>
      <c r="B100" t="str">
        <f>IF(ISBLANK(GlobBerMedDisc!$F$21),"",GlobBerMedDisc!$F$21)</f>
        <v/>
      </c>
      <c r="C100" s="289"/>
    </row>
    <row r="101" spans="1:3" x14ac:dyDescent="0.2">
      <c r="A101" s="151" t="s">
        <v>1784</v>
      </c>
      <c r="B101" t="str">
        <f>IF(ISBLANK(GlobBerMedDisc!$F$22),"",GlobBerMedDisc!$F$22)</f>
        <v/>
      </c>
      <c r="C101" s="289"/>
    </row>
    <row r="102" spans="1:3" x14ac:dyDescent="0.2">
      <c r="A102" s="151" t="s">
        <v>1785</v>
      </c>
      <c r="B102" t="str">
        <f>IF(ISBLANK(GlobBerMedDisc!$F$23),"",GlobBerMedDisc!$F$23)</f>
        <v/>
      </c>
      <c r="C102" s="289"/>
    </row>
    <row r="103" spans="1:3" x14ac:dyDescent="0.2">
      <c r="A103" s="151" t="s">
        <v>1786</v>
      </c>
      <c r="B103" t="str">
        <f>IF(ISBLANK(GlobBerMedDisc!$F$24),"",GlobBerMedDisc!$F$24)</f>
        <v/>
      </c>
      <c r="C103" s="289"/>
    </row>
    <row r="104" spans="1:3" x14ac:dyDescent="0.2">
      <c r="A104" s="151" t="s">
        <v>1787</v>
      </c>
      <c r="B104" t="str">
        <f>IF(ISBLANK(GlobBerMedDisc!$F$25),"",GlobBerMedDisc!$F$25)</f>
        <v/>
      </c>
      <c r="C104" s="289"/>
    </row>
    <row r="105" spans="1:3" x14ac:dyDescent="0.2">
      <c r="A105" s="151" t="s">
        <v>1788</v>
      </c>
      <c r="B105" t="str">
        <f>IF(ISBLANK(GlobBerMedDisc!$F$26),"",GlobBerMedDisc!$F$26)</f>
        <v/>
      </c>
      <c r="C105" s="289"/>
    </row>
    <row r="106" spans="1:3" x14ac:dyDescent="0.2">
      <c r="A106" s="151" t="s">
        <v>1789</v>
      </c>
      <c r="B106" t="str">
        <f>IF(ISBLANK(GlobBerMedDisc!$F$27),"",GlobBerMedDisc!$F$27)</f>
        <v/>
      </c>
      <c r="C106" s="289"/>
    </row>
    <row r="107" spans="1:3" x14ac:dyDescent="0.2">
      <c r="A107" s="151" t="s">
        <v>1790</v>
      </c>
      <c r="B107" t="str">
        <f>IF(ISBLANK(GlobBerMedDisc!$F$28),"",GlobBerMedDisc!$F$28)</f>
        <v/>
      </c>
      <c r="C107" s="289"/>
    </row>
    <row r="108" spans="1:3" x14ac:dyDescent="0.2">
      <c r="A108" s="151" t="s">
        <v>1791</v>
      </c>
      <c r="B108" t="str">
        <f>IF(ISBLANK(GlobBerMedDisc!$F$29),"",GlobBerMedDisc!$F$29)</f>
        <v/>
      </c>
      <c r="C108" s="289"/>
    </row>
    <row r="109" spans="1:3" x14ac:dyDescent="0.2">
      <c r="A109" s="151" t="s">
        <v>1792</v>
      </c>
      <c r="B109" t="str">
        <f>IF(ISBLANK(GlobBerMedDisc!$F$30),"",GlobBerMedDisc!$F$30)</f>
        <v/>
      </c>
      <c r="C109" s="289"/>
    </row>
    <row r="110" spans="1:3" x14ac:dyDescent="0.2">
      <c r="A110" s="151" t="s">
        <v>1793</v>
      </c>
      <c r="B110" t="str">
        <f>IF(ISBLANK(GlobBerMedDisc!$F$31),"",GlobBerMedDisc!$F$31)</f>
        <v/>
      </c>
      <c r="C110" s="289"/>
    </row>
    <row r="111" spans="1:3" x14ac:dyDescent="0.2">
      <c r="A111" s="151" t="s">
        <v>1794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1795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1796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1797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1798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1799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1800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1801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1802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1803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1804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1805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1806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1807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1808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1809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1810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1811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1812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1813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1814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1815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1816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1817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1818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1819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1820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1821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1822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1823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1824</v>
      </c>
      <c r="B141" t="str">
        <f>IF(ISBLANK(GlobBerMedDisc!$AM$2),"",GlobBerMedDisc!$AM$2)</f>
        <v/>
      </c>
      <c r="C141" s="44"/>
    </row>
    <row r="142" spans="1:3" x14ac:dyDescent="0.2">
      <c r="A142" s="151" t="s">
        <v>1825</v>
      </c>
      <c r="B142" t="str">
        <f>IF(ISBLANK(GlobBerMedDisc!$AM$3),"",GlobBerMedDisc!$AM$3)</f>
        <v/>
      </c>
      <c r="C142" s="44"/>
    </row>
    <row r="143" spans="1:3" x14ac:dyDescent="0.2">
      <c r="A143" s="151" t="s">
        <v>1826</v>
      </c>
      <c r="B143" t="str">
        <f>IF(ISBLANK(GlobBerMedDisc!$AM$4),"",GlobBerMedDisc!$AM$4)</f>
        <v/>
      </c>
      <c r="C143" s="44"/>
    </row>
    <row r="144" spans="1:3" x14ac:dyDescent="0.2">
      <c r="A144" s="151" t="s">
        <v>1827</v>
      </c>
      <c r="B144" t="str">
        <f>IF(ISBLANK(GlobBerMedDisc!$AM$5),"",GlobBerMedDisc!$AM$5)</f>
        <v/>
      </c>
      <c r="C144" s="44"/>
    </row>
    <row r="145" spans="1:3" x14ac:dyDescent="0.2">
      <c r="A145" s="151" t="s">
        <v>1828</v>
      </c>
      <c r="B145" t="str">
        <f>IF(ISBLANK(GlobBerMedDisc!$AM$6),"",GlobBerMedDisc!$AM$6)</f>
        <v/>
      </c>
      <c r="C145" s="44"/>
    </row>
    <row r="146" spans="1:3" x14ac:dyDescent="0.2">
      <c r="A146" s="151" t="s">
        <v>1829</v>
      </c>
      <c r="B146" t="str">
        <f>IF(ISBLANK(GlobBerMedDisc!$AM$7),"",GlobBerMedDisc!$AM$7)</f>
        <v/>
      </c>
      <c r="C146" s="44"/>
    </row>
    <row r="147" spans="1:3" x14ac:dyDescent="0.2">
      <c r="A147" s="151" t="s">
        <v>1830</v>
      </c>
      <c r="B147" t="str">
        <f>IF(ISBLANK(GlobBerMedDisc!$AM$8),"",GlobBerMedDisc!$AM$8)</f>
        <v/>
      </c>
      <c r="C147" s="44"/>
    </row>
    <row r="148" spans="1:3" x14ac:dyDescent="0.2">
      <c r="A148" s="151" t="s">
        <v>1831</v>
      </c>
      <c r="B148" t="str">
        <f>IF(ISBLANK(GlobBerMedDisc!$AM$9),"",GlobBerMedDisc!$AM$9)</f>
        <v/>
      </c>
      <c r="C148" s="44"/>
    </row>
    <row r="149" spans="1:3" x14ac:dyDescent="0.2">
      <c r="A149" s="151" t="s">
        <v>1832</v>
      </c>
      <c r="B149" t="str">
        <f>IF(ISBLANK(GlobBerMedDisc!$AM$10),"",GlobBerMedDisc!$AM$10)</f>
        <v/>
      </c>
      <c r="C149" s="44"/>
    </row>
    <row r="150" spans="1:3" x14ac:dyDescent="0.2">
      <c r="A150" s="151" t="s">
        <v>1833</v>
      </c>
      <c r="B150" t="str">
        <f>IF(ISBLANK(GlobBerMedDisc!$AM$11),"",GlobBerMedDisc!$AM$11)</f>
        <v/>
      </c>
      <c r="C150" s="44"/>
    </row>
    <row r="151" spans="1:3" x14ac:dyDescent="0.2">
      <c r="A151" s="151" t="s">
        <v>1834</v>
      </c>
      <c r="B151" t="str">
        <f>IF(ISBLANK(GlobBerMedDisc!$AM$12),"",GlobBerMedDisc!$AM$12)</f>
        <v/>
      </c>
      <c r="C151" s="44"/>
    </row>
    <row r="152" spans="1:3" x14ac:dyDescent="0.2">
      <c r="A152" s="151" t="s">
        <v>1835</v>
      </c>
      <c r="B152" t="str">
        <f>IF(ISBLANK(GlobBerMedDisc!$AM$13),"",GlobBerMedDisc!$AM$13)</f>
        <v/>
      </c>
      <c r="C152" s="44"/>
    </row>
    <row r="153" spans="1:3" x14ac:dyDescent="0.2">
      <c r="A153" s="151" t="s">
        <v>1836</v>
      </c>
      <c r="B153" t="str">
        <f>IF(ISBLANK(GlobBerMedDisc!$AM$14),"",GlobBerMedDisc!$AM$14)</f>
        <v/>
      </c>
      <c r="C153" s="44"/>
    </row>
    <row r="154" spans="1:3" x14ac:dyDescent="0.2">
      <c r="A154" s="151" t="s">
        <v>1837</v>
      </c>
      <c r="B154" t="str">
        <f>IF(ISBLANK(GlobBerMedDisc!$AM$15),"",GlobBerMedDisc!$AM$15)</f>
        <v/>
      </c>
      <c r="C154" s="44"/>
    </row>
    <row r="155" spans="1:3" x14ac:dyDescent="0.2">
      <c r="A155" s="151" t="s">
        <v>1838</v>
      </c>
      <c r="B155" t="str">
        <f>IF(ISBLANK(GlobBerMedDisc!$AM$16),"",GlobBerMedDisc!$AM$16)</f>
        <v/>
      </c>
      <c r="C155" s="44"/>
    </row>
    <row r="156" spans="1:3" x14ac:dyDescent="0.2">
      <c r="A156" s="151" t="s">
        <v>1839</v>
      </c>
      <c r="B156" t="str">
        <f>IF(ISBLANK(GlobBerMedDisc!$AM$17),"",GlobBerMedDisc!$AM$17)</f>
        <v/>
      </c>
      <c r="C156" s="44"/>
    </row>
    <row r="157" spans="1:3" x14ac:dyDescent="0.2">
      <c r="A157" s="151" t="s">
        <v>1840</v>
      </c>
      <c r="B157" t="str">
        <f>IF(ISBLANK(GlobBerMedDisc!$AM$18),"",GlobBerMedDisc!$AM$18)</f>
        <v/>
      </c>
      <c r="C157" s="44"/>
    </row>
    <row r="158" spans="1:3" x14ac:dyDescent="0.2">
      <c r="A158" s="151" t="s">
        <v>1841</v>
      </c>
      <c r="B158" t="str">
        <f>IF(ISBLANK(GlobBerMedDisc!$AM$19),"",GlobBerMedDisc!$AM$19)</f>
        <v/>
      </c>
      <c r="C158" s="44"/>
    </row>
    <row r="159" spans="1:3" x14ac:dyDescent="0.2">
      <c r="A159" s="151" t="s">
        <v>1842</v>
      </c>
      <c r="B159" t="str">
        <f>IF(ISBLANK(GlobBerMedDisc!$AM$20),"",GlobBerMedDisc!$AM$20)</f>
        <v/>
      </c>
      <c r="C159" s="44"/>
    </row>
    <row r="160" spans="1:3" x14ac:dyDescent="0.2">
      <c r="A160" s="151" t="s">
        <v>1843</v>
      </c>
      <c r="B160" t="str">
        <f>IF(ISBLANK(GlobBerMedDisc!$AM$21),"",GlobBerMedDisc!$AM$21)</f>
        <v/>
      </c>
      <c r="C160" s="44"/>
    </row>
    <row r="161" spans="1:3" x14ac:dyDescent="0.2">
      <c r="A161" s="151" t="s">
        <v>1844</v>
      </c>
      <c r="B161" t="str">
        <f>IF(ISBLANK(GlobBerMedDisc!$AM$22),"",GlobBerMedDisc!$AM$22)</f>
        <v/>
      </c>
      <c r="C161" s="44"/>
    </row>
    <row r="162" spans="1:3" x14ac:dyDescent="0.2">
      <c r="A162" s="151" t="s">
        <v>1845</v>
      </c>
      <c r="B162" t="str">
        <f>IF(ISBLANK(GlobBerMedDisc!$AM$23),"",GlobBerMedDisc!$AM$23)</f>
        <v/>
      </c>
      <c r="C162" s="44"/>
    </row>
    <row r="163" spans="1:3" x14ac:dyDescent="0.2">
      <c r="A163" s="151" t="s">
        <v>1846</v>
      </c>
      <c r="B163" t="str">
        <f>IF(ISBLANK(GlobBerMedDisc!$AM$24),"",GlobBerMedDisc!$AM$24)</f>
        <v/>
      </c>
      <c r="C163" s="44"/>
    </row>
    <row r="164" spans="1:3" x14ac:dyDescent="0.2">
      <c r="A164" s="151" t="s">
        <v>1847</v>
      </c>
      <c r="B164" t="str">
        <f>IF(ISBLANK(GlobBerMedDisc!$AM$25),"",GlobBerMedDisc!$AM$25)</f>
        <v/>
      </c>
      <c r="C164" s="44"/>
    </row>
    <row r="165" spans="1:3" x14ac:dyDescent="0.2">
      <c r="A165" s="151" t="s">
        <v>1848</v>
      </c>
      <c r="B165" t="str">
        <f>IF(ISBLANK(GlobBerMedDisc!$AM$26),"",GlobBerMedDisc!$AM$26)</f>
        <v/>
      </c>
      <c r="C165" s="44"/>
    </row>
    <row r="166" spans="1:3" x14ac:dyDescent="0.2">
      <c r="A166" s="151" t="s">
        <v>1849</v>
      </c>
      <c r="B166" t="str">
        <f>IF(ISBLANK(GlobBerMedDisc!$AM$27),"",GlobBerMedDisc!$AM$27)</f>
        <v/>
      </c>
      <c r="C166" s="44"/>
    </row>
    <row r="167" spans="1:3" x14ac:dyDescent="0.2">
      <c r="A167" s="151" t="s">
        <v>1850</v>
      </c>
      <c r="B167" t="str">
        <f>IF(ISBLANK(GlobBerMedDisc!$AM$28),"",GlobBerMedDisc!$AM$28)</f>
        <v/>
      </c>
      <c r="C167" s="44"/>
    </row>
    <row r="168" spans="1:3" x14ac:dyDescent="0.2">
      <c r="A168" s="151" t="s">
        <v>1851</v>
      </c>
      <c r="B168" t="str">
        <f>IF(ISBLANK(GlobBerMedDisc!$AM$29),"",GlobBerMedDisc!$AM$29)</f>
        <v/>
      </c>
      <c r="C168" s="44"/>
    </row>
    <row r="169" spans="1:3" x14ac:dyDescent="0.2">
      <c r="A169" s="151" t="s">
        <v>1852</v>
      </c>
      <c r="B169" t="str">
        <f>IF(ISBLANK(GlobBerMedDisc!$AM$30),"",GlobBerMedDisc!$AM$30)</f>
        <v/>
      </c>
      <c r="C169" s="44"/>
    </row>
    <row r="170" spans="1:3" x14ac:dyDescent="0.2">
      <c r="A170" s="151" t="s">
        <v>1853</v>
      </c>
      <c r="B170" t="str">
        <f>IF(ISBLANK(GlobBerMedDisc!$AM$31),"",GlobBerMedDisc!$AM$31)</f>
        <v/>
      </c>
      <c r="C170" s="44"/>
    </row>
    <row r="171" spans="1:3" x14ac:dyDescent="0.2">
      <c r="A171" s="151" t="s">
        <v>5701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5703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5705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5707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5709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5711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5713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5715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5717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5719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5721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5723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5725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5727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5729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5731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5733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5735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5737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5739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5741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5743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5745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5747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5749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5751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5753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5755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5757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5759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5970</v>
      </c>
      <c r="B201" t="str">
        <f>IF(ISBLANK(GlobBerMedDisc!$BE$2),"",GlobBerMedDisc!$BE$2)</f>
        <v/>
      </c>
      <c r="C201" s="151"/>
    </row>
    <row r="202" spans="1:3" x14ac:dyDescent="0.2">
      <c r="A202" s="151" t="s">
        <v>5971</v>
      </c>
      <c r="B202" t="str">
        <f>IF(ISBLANK(GlobBerMedDisc!$BE$3),"",GlobBerMedDisc!$BE$3)</f>
        <v/>
      </c>
      <c r="C202" s="151"/>
    </row>
    <row r="203" spans="1:3" x14ac:dyDescent="0.2">
      <c r="A203" s="151" t="s">
        <v>5972</v>
      </c>
      <c r="B203" t="str">
        <f>IF(ISBLANK(GlobBerMedDisc!$BE$4),"",GlobBerMedDisc!$BE$4)</f>
        <v/>
      </c>
      <c r="C203" s="151"/>
    </row>
    <row r="204" spans="1:3" x14ac:dyDescent="0.2">
      <c r="A204" s="151" t="s">
        <v>5973</v>
      </c>
      <c r="B204" t="str">
        <f>IF(ISBLANK(GlobBerMedDisc!$BE$5),"",GlobBerMedDisc!$BE$5)</f>
        <v/>
      </c>
      <c r="C204" s="151"/>
    </row>
    <row r="205" spans="1:3" x14ac:dyDescent="0.2">
      <c r="A205" s="151" t="s">
        <v>5974</v>
      </c>
      <c r="B205" t="str">
        <f>IF(ISBLANK(GlobBerMedDisc!$BE$6),"",GlobBerMedDisc!$BE$6)</f>
        <v/>
      </c>
      <c r="C205" s="151"/>
    </row>
    <row r="206" spans="1:3" x14ac:dyDescent="0.2">
      <c r="A206" s="151" t="s">
        <v>5975</v>
      </c>
      <c r="B206" t="str">
        <f>IF(ISBLANK(GlobBerMedDisc!$BE$7),"",GlobBerMedDisc!$BE$7)</f>
        <v/>
      </c>
      <c r="C206" s="151"/>
    </row>
    <row r="207" spans="1:3" x14ac:dyDescent="0.2">
      <c r="A207" s="151" t="s">
        <v>5976</v>
      </c>
      <c r="B207" t="str">
        <f>IF(ISBLANK(GlobBerMedDisc!$BE$8),"",GlobBerMedDisc!$BE$8)</f>
        <v/>
      </c>
      <c r="C207" s="151"/>
    </row>
    <row r="208" spans="1:3" x14ac:dyDescent="0.2">
      <c r="A208" s="151" t="s">
        <v>5977</v>
      </c>
      <c r="B208" t="str">
        <f>IF(ISBLANK(GlobBerMedDisc!$BE$9),"",GlobBerMedDisc!$BE$9)</f>
        <v/>
      </c>
      <c r="C208" s="151"/>
    </row>
    <row r="209" spans="1:3" x14ac:dyDescent="0.2">
      <c r="A209" s="151" t="s">
        <v>5978</v>
      </c>
      <c r="B209" t="str">
        <f>IF(ISBLANK(GlobBerMedDisc!$BE$10),"",GlobBerMedDisc!$BE$10)</f>
        <v/>
      </c>
      <c r="C209" s="151"/>
    </row>
    <row r="210" spans="1:3" x14ac:dyDescent="0.2">
      <c r="A210" s="151" t="s">
        <v>5979</v>
      </c>
      <c r="B210" t="str">
        <f>IF(ISBLANK(GlobBerMedDisc!$BE$11),"",GlobBerMedDisc!$BE$11)</f>
        <v/>
      </c>
      <c r="C210" s="151"/>
    </row>
    <row r="211" spans="1:3" x14ac:dyDescent="0.2">
      <c r="A211" s="151" t="s">
        <v>5980</v>
      </c>
      <c r="B211" t="str">
        <f>IF(ISBLANK(GlobBerMedDisc!$BE$12),"",GlobBerMedDisc!$BE$12)</f>
        <v/>
      </c>
      <c r="C211" s="151"/>
    </row>
    <row r="212" spans="1:3" x14ac:dyDescent="0.2">
      <c r="A212" s="151" t="s">
        <v>5981</v>
      </c>
      <c r="B212" t="str">
        <f>IF(ISBLANK(GlobBerMedDisc!$BE$13),"",GlobBerMedDisc!$BE$13)</f>
        <v/>
      </c>
      <c r="C212" s="151"/>
    </row>
    <row r="213" spans="1:3" x14ac:dyDescent="0.2">
      <c r="A213" s="151" t="s">
        <v>5982</v>
      </c>
      <c r="B213" t="str">
        <f>IF(ISBLANK(GlobBerMedDisc!$BE$14),"",GlobBerMedDisc!$BE$14)</f>
        <v/>
      </c>
      <c r="C213" s="151"/>
    </row>
    <row r="214" spans="1:3" x14ac:dyDescent="0.2">
      <c r="A214" s="151" t="s">
        <v>5983</v>
      </c>
      <c r="B214" t="str">
        <f>IF(ISBLANK(GlobBerMedDisc!$BE$15),"",GlobBerMedDisc!$BE$15)</f>
        <v/>
      </c>
      <c r="C214" s="151"/>
    </row>
    <row r="215" spans="1:3" x14ac:dyDescent="0.2">
      <c r="A215" s="151" t="s">
        <v>5984</v>
      </c>
      <c r="B215" t="str">
        <f>IF(ISBLANK(GlobBerMedDisc!$BE$16),"",GlobBerMedDisc!$BE$16)</f>
        <v/>
      </c>
      <c r="C215" s="151"/>
    </row>
    <row r="216" spans="1:3" x14ac:dyDescent="0.2">
      <c r="A216" s="151" t="s">
        <v>5985</v>
      </c>
      <c r="B216" t="str">
        <f>IF(ISBLANK(GlobBerMedDisc!$BE$17),"",GlobBerMedDisc!$BE$17)</f>
        <v/>
      </c>
      <c r="C216" s="151"/>
    </row>
    <row r="217" spans="1:3" x14ac:dyDescent="0.2">
      <c r="A217" s="151" t="s">
        <v>5986</v>
      </c>
      <c r="B217" t="str">
        <f>IF(ISBLANK(GlobBerMedDisc!$BE$18),"",GlobBerMedDisc!$BE$18)</f>
        <v/>
      </c>
      <c r="C217" s="151"/>
    </row>
    <row r="218" spans="1:3" x14ac:dyDescent="0.2">
      <c r="A218" s="151" t="s">
        <v>5987</v>
      </c>
      <c r="B218" t="str">
        <f>IF(ISBLANK(GlobBerMedDisc!$BE$19),"",GlobBerMedDisc!$BE$19)</f>
        <v/>
      </c>
      <c r="C218" s="151"/>
    </row>
    <row r="219" spans="1:3" x14ac:dyDescent="0.2">
      <c r="A219" s="151" t="s">
        <v>5988</v>
      </c>
      <c r="B219" t="str">
        <f>IF(ISBLANK(GlobBerMedDisc!$BE$20),"",GlobBerMedDisc!$BE$20)</f>
        <v/>
      </c>
      <c r="C219" s="151"/>
    </row>
    <row r="220" spans="1:3" x14ac:dyDescent="0.2">
      <c r="A220" s="151" t="s">
        <v>5989</v>
      </c>
      <c r="B220" t="str">
        <f>IF(ISBLANK(GlobBerMedDisc!$BE$21),"",GlobBerMedDisc!$BE$21)</f>
        <v/>
      </c>
      <c r="C220" s="151"/>
    </row>
    <row r="221" spans="1:3" x14ac:dyDescent="0.2">
      <c r="A221" s="151" t="s">
        <v>5990</v>
      </c>
      <c r="B221" t="str">
        <f>IF(ISBLANK(GlobBerMedDisc!$BE$22),"",GlobBerMedDisc!$BE$22)</f>
        <v/>
      </c>
      <c r="C221" s="151"/>
    </row>
    <row r="222" spans="1:3" x14ac:dyDescent="0.2">
      <c r="A222" s="151" t="s">
        <v>5991</v>
      </c>
      <c r="B222" t="str">
        <f>IF(ISBLANK(GlobBerMedDisc!$BE$23),"",GlobBerMedDisc!$BE$23)</f>
        <v/>
      </c>
      <c r="C222" s="151"/>
    </row>
    <row r="223" spans="1:3" x14ac:dyDescent="0.2">
      <c r="A223" s="151" t="s">
        <v>5992</v>
      </c>
      <c r="B223" t="str">
        <f>IF(ISBLANK(GlobBerMedDisc!$BE$24),"",GlobBerMedDisc!$BE$24)</f>
        <v/>
      </c>
      <c r="C223" s="151"/>
    </row>
    <row r="224" spans="1:3" x14ac:dyDescent="0.2">
      <c r="A224" s="151" t="s">
        <v>5993</v>
      </c>
      <c r="B224" t="str">
        <f>IF(ISBLANK(GlobBerMedDisc!$BE$25),"",GlobBerMedDisc!$BE$25)</f>
        <v/>
      </c>
      <c r="C224" s="151"/>
    </row>
    <row r="225" spans="1:3" x14ac:dyDescent="0.2">
      <c r="A225" s="151" t="s">
        <v>5994</v>
      </c>
      <c r="B225" t="str">
        <f>IF(ISBLANK(GlobBerMedDisc!$BE$26),"",GlobBerMedDisc!$BE$26)</f>
        <v/>
      </c>
      <c r="C225" s="151"/>
    </row>
    <row r="226" spans="1:3" x14ac:dyDescent="0.2">
      <c r="A226" s="151" t="s">
        <v>5995</v>
      </c>
      <c r="B226" t="str">
        <f>IF(ISBLANK(GlobBerMedDisc!$BE$27),"",GlobBerMedDisc!$BE$27)</f>
        <v/>
      </c>
      <c r="C226" s="151"/>
    </row>
    <row r="227" spans="1:3" x14ac:dyDescent="0.2">
      <c r="A227" s="151" t="s">
        <v>5996</v>
      </c>
      <c r="B227" t="str">
        <f>IF(ISBLANK(GlobBerMedDisc!$BE$28),"",GlobBerMedDisc!$BE$28)</f>
        <v/>
      </c>
      <c r="C227" s="151"/>
    </row>
    <row r="228" spans="1:3" x14ac:dyDescent="0.2">
      <c r="A228" s="151" t="s">
        <v>5997</v>
      </c>
      <c r="B228" t="str">
        <f>IF(ISBLANK(GlobBerMedDisc!$BE$29),"",GlobBerMedDisc!$BE$29)</f>
        <v/>
      </c>
      <c r="C228" s="151"/>
    </row>
    <row r="229" spans="1:3" x14ac:dyDescent="0.2">
      <c r="A229" s="151" t="s">
        <v>5998</v>
      </c>
      <c r="B229" t="str">
        <f>IF(ISBLANK(GlobBerMedDisc!$BE$30),"",GlobBerMedDisc!$BE$30)</f>
        <v/>
      </c>
      <c r="C229" s="151"/>
    </row>
    <row r="230" spans="1:3" x14ac:dyDescent="0.2">
      <c r="A230" s="151" t="s">
        <v>5999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1854</v>
      </c>
      <c r="B231" t="str">
        <f>IF(ISBLANK(GlobBerMedDisc!$D$2),"",GlobBerMedDisc!$D$2)</f>
        <v/>
      </c>
      <c r="C231" s="44"/>
    </row>
    <row r="232" spans="1:3" x14ac:dyDescent="0.2">
      <c r="A232" s="151" t="s">
        <v>1855</v>
      </c>
      <c r="B232" t="str">
        <f>IF(ISBLANK(GlobBerMedDisc!$D$3),"",GlobBerMedDisc!$D$3)</f>
        <v/>
      </c>
      <c r="C232" s="44"/>
    </row>
    <row r="233" spans="1:3" x14ac:dyDescent="0.2">
      <c r="A233" s="151" t="s">
        <v>1856</v>
      </c>
      <c r="B233" t="str">
        <f>IF(ISBLANK(GlobBerMedDisc!$D$4),"",GlobBerMedDisc!$D$4)</f>
        <v/>
      </c>
      <c r="C233" s="44"/>
    </row>
    <row r="234" spans="1:3" x14ac:dyDescent="0.2">
      <c r="A234" s="151" t="s">
        <v>1857</v>
      </c>
      <c r="B234" t="str">
        <f>IF(ISBLANK(GlobBerMedDisc!$D$5),"",GlobBerMedDisc!$D$5)</f>
        <v/>
      </c>
      <c r="C234" s="44"/>
    </row>
    <row r="235" spans="1:3" x14ac:dyDescent="0.2">
      <c r="A235" s="151" t="s">
        <v>1858</v>
      </c>
      <c r="B235" t="str">
        <f>IF(ISBLANK(GlobBerMedDisc!$D$6),"",GlobBerMedDisc!$D$6)</f>
        <v/>
      </c>
      <c r="C235" s="44"/>
    </row>
    <row r="236" spans="1:3" x14ac:dyDescent="0.2">
      <c r="A236" s="151" t="s">
        <v>1859</v>
      </c>
      <c r="B236" t="str">
        <f>IF(ISBLANK(GlobBerMedDisc!$D$7),"",GlobBerMedDisc!$D$7)</f>
        <v/>
      </c>
      <c r="C236" s="44"/>
    </row>
    <row r="237" spans="1:3" x14ac:dyDescent="0.2">
      <c r="A237" s="151" t="s">
        <v>1860</v>
      </c>
      <c r="B237" t="str">
        <f>IF(ISBLANK(GlobBerMedDisc!$D$8),"",GlobBerMedDisc!$D$8)</f>
        <v/>
      </c>
      <c r="C237" s="44"/>
    </row>
    <row r="238" spans="1:3" x14ac:dyDescent="0.2">
      <c r="A238" s="151" t="s">
        <v>1861</v>
      </c>
      <c r="B238" t="str">
        <f>IF(ISBLANK(GlobBerMedDisc!$D$9),"",GlobBerMedDisc!$D$9)</f>
        <v/>
      </c>
      <c r="C238" s="44"/>
    </row>
    <row r="239" spans="1:3" x14ac:dyDescent="0.2">
      <c r="A239" s="151" t="s">
        <v>1862</v>
      </c>
      <c r="B239" t="str">
        <f>IF(ISBLANK(GlobBerMedDisc!$D$10),"",GlobBerMedDisc!$D$10)</f>
        <v/>
      </c>
      <c r="C239" s="44"/>
    </row>
    <row r="240" spans="1:3" x14ac:dyDescent="0.2">
      <c r="A240" s="151" t="s">
        <v>1863</v>
      </c>
      <c r="B240" t="str">
        <f>IF(ISBLANK(GlobBerMedDisc!$D$11),"",GlobBerMedDisc!$D$11)</f>
        <v/>
      </c>
      <c r="C240" s="44"/>
    </row>
    <row r="241" spans="1:6" x14ac:dyDescent="0.2">
      <c r="A241" s="151" t="s">
        <v>1864</v>
      </c>
      <c r="B241" t="str">
        <f>IF(ISBLANK(GlobBerMedDisc!$D$12),"",GlobBerMedDisc!$D$12)</f>
        <v/>
      </c>
      <c r="C241" s="44"/>
    </row>
    <row r="242" spans="1:6" x14ac:dyDescent="0.2">
      <c r="A242" s="151" t="s">
        <v>1865</v>
      </c>
      <c r="B242" t="str">
        <f>IF(ISBLANK(GlobBerMedDisc!$D$13),"",GlobBerMedDisc!$D$13)</f>
        <v/>
      </c>
      <c r="C242" s="44"/>
    </row>
    <row r="243" spans="1:6" x14ac:dyDescent="0.2">
      <c r="A243" s="151" t="s">
        <v>1866</v>
      </c>
      <c r="B243" t="str">
        <f>IF(ISBLANK(GlobBerMedDisc!$D$14),"",GlobBerMedDisc!$D$14)</f>
        <v/>
      </c>
      <c r="C243" s="44"/>
    </row>
    <row r="244" spans="1:6" x14ac:dyDescent="0.2">
      <c r="A244" s="151" t="s">
        <v>1867</v>
      </c>
      <c r="B244" t="str">
        <f>IF(ISBLANK(GlobBerMedDisc!$D$15),"",GlobBerMedDisc!$D$15)</f>
        <v/>
      </c>
      <c r="C244" s="44"/>
    </row>
    <row r="245" spans="1:6" x14ac:dyDescent="0.2">
      <c r="A245" s="151" t="s">
        <v>1868</v>
      </c>
      <c r="B245" t="str">
        <f>IF(ISBLANK(GlobBerMedDisc!$D$16),"",GlobBerMedDisc!$D$16)</f>
        <v/>
      </c>
      <c r="C245" s="44"/>
    </row>
    <row r="246" spans="1:6" x14ac:dyDescent="0.2">
      <c r="A246" s="151" t="s">
        <v>1869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1870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1871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1872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1873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1874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1875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1876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1877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1878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1879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1880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1881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1882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1883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1884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1885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1886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1887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1888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1889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1890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1891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1892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1893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1894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1895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1896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1897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1898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1899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1900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1901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1902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1903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1904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1905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1906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1907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1908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1909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1910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1911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1912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1913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7207</v>
      </c>
      <c r="B291" s="151" t="b">
        <f>IF(ISBLANK(GlobBerMedDisc!$BP$2),"",GlobBerMedDisc!$BP$2)</f>
        <v>1</v>
      </c>
      <c r="C291" s="289" t="s">
        <v>7269</v>
      </c>
    </row>
    <row r="292" spans="1:6" s="151" customFormat="1" x14ac:dyDescent="0.2">
      <c r="A292" s="151" t="s">
        <v>7209</v>
      </c>
      <c r="B292" s="151" t="b">
        <f>IF(ISBLANK(GlobBerMedDisc!$BP$3),"",GlobBerMedDisc!$BP$3)</f>
        <v>1</v>
      </c>
      <c r="C292" s="289" t="s">
        <v>7269</v>
      </c>
    </row>
    <row r="293" spans="1:6" s="151" customFormat="1" x14ac:dyDescent="0.2">
      <c r="A293" s="151" t="s">
        <v>7211</v>
      </c>
      <c r="B293" s="151" t="b">
        <f>IF(ISBLANK(GlobBerMedDisc!$BP$4),"",GlobBerMedDisc!$BP$4)</f>
        <v>1</v>
      </c>
      <c r="C293" s="289" t="s">
        <v>7269</v>
      </c>
    </row>
    <row r="294" spans="1:6" s="151" customFormat="1" x14ac:dyDescent="0.2">
      <c r="A294" s="151" t="s">
        <v>7213</v>
      </c>
      <c r="B294" s="151" t="b">
        <f>IF(ISBLANK(GlobBerMedDisc!$BP$5),"",GlobBerMedDisc!$BP$5)</f>
        <v>1</v>
      </c>
      <c r="C294" s="289" t="s">
        <v>7269</v>
      </c>
    </row>
    <row r="295" spans="1:6" s="151" customFormat="1" x14ac:dyDescent="0.2">
      <c r="A295" s="151" t="s">
        <v>7215</v>
      </c>
      <c r="B295" s="151" t="b">
        <f>IF(ISBLANK(GlobBerMedDisc!$BP$6),"",GlobBerMedDisc!$BP$6)</f>
        <v>1</v>
      </c>
      <c r="C295" s="289" t="s">
        <v>7269</v>
      </c>
    </row>
    <row r="296" spans="1:6" s="151" customFormat="1" x14ac:dyDescent="0.2">
      <c r="A296" s="151" t="s">
        <v>7217</v>
      </c>
      <c r="B296" s="151" t="b">
        <f>IF(ISBLANK(GlobBerMedDisc!$BP$7),"",GlobBerMedDisc!$BP$7)</f>
        <v>1</v>
      </c>
      <c r="C296" s="289" t="s">
        <v>7269</v>
      </c>
    </row>
    <row r="297" spans="1:6" s="151" customFormat="1" x14ac:dyDescent="0.2">
      <c r="A297" s="151" t="s">
        <v>7219</v>
      </c>
      <c r="B297" s="151" t="b">
        <f>IF(ISBLANK(GlobBerMedDisc!$BP$8),"",GlobBerMedDisc!$BP$8)</f>
        <v>1</v>
      </c>
      <c r="C297" s="289" t="s">
        <v>7269</v>
      </c>
    </row>
    <row r="298" spans="1:6" s="151" customFormat="1" x14ac:dyDescent="0.2">
      <c r="A298" s="151" t="s">
        <v>7221</v>
      </c>
      <c r="B298" s="151" t="b">
        <f>IF(ISBLANK(GlobBerMedDisc!$BP$9),"",GlobBerMedDisc!$BP$9)</f>
        <v>1</v>
      </c>
      <c r="C298" s="289" t="s">
        <v>7269</v>
      </c>
    </row>
    <row r="299" spans="1:6" s="151" customFormat="1" x14ac:dyDescent="0.2">
      <c r="A299" s="151" t="s">
        <v>7223</v>
      </c>
      <c r="B299" s="151" t="b">
        <f>IF(ISBLANK(GlobBerMedDisc!$BP$10),"",GlobBerMedDisc!$BP$10)</f>
        <v>1</v>
      </c>
      <c r="C299" s="289" t="s">
        <v>7269</v>
      </c>
    </row>
    <row r="300" spans="1:6" s="151" customFormat="1" x14ac:dyDescent="0.2">
      <c r="A300" s="151" t="s">
        <v>7225</v>
      </c>
      <c r="B300" s="151" t="b">
        <f>IF(ISBLANK(GlobBerMedDisc!$BP$11),"",GlobBerMedDisc!$BP$11)</f>
        <v>1</v>
      </c>
      <c r="C300" s="289" t="s">
        <v>7269</v>
      </c>
    </row>
    <row r="301" spans="1:6" s="151" customFormat="1" x14ac:dyDescent="0.2">
      <c r="A301" s="151" t="s">
        <v>7227</v>
      </c>
      <c r="B301" s="151" t="b">
        <f>IF(ISBLANK(GlobBerMedDisc!$BP$12),"",GlobBerMedDisc!$BP$12)</f>
        <v>1</v>
      </c>
      <c r="C301" s="289" t="s">
        <v>7269</v>
      </c>
    </row>
    <row r="302" spans="1:6" s="151" customFormat="1" x14ac:dyDescent="0.2">
      <c r="A302" s="151" t="s">
        <v>7229</v>
      </c>
      <c r="B302" s="151" t="b">
        <f>IF(ISBLANK(GlobBerMedDisc!$BP$13),"",GlobBerMedDisc!$BP$13)</f>
        <v>1</v>
      </c>
      <c r="C302" s="289" t="s">
        <v>7269</v>
      </c>
    </row>
    <row r="303" spans="1:6" s="151" customFormat="1" x14ac:dyDescent="0.2">
      <c r="A303" s="151" t="s">
        <v>7231</v>
      </c>
      <c r="B303" s="151" t="b">
        <f>IF(ISBLANK(GlobBerMedDisc!$BP$14),"",GlobBerMedDisc!$BP$14)</f>
        <v>1</v>
      </c>
      <c r="C303" s="289" t="s">
        <v>7269</v>
      </c>
    </row>
    <row r="304" spans="1:6" s="151" customFormat="1" x14ac:dyDescent="0.2">
      <c r="A304" s="151" t="s">
        <v>7233</v>
      </c>
      <c r="B304" s="151" t="b">
        <f>IF(ISBLANK(GlobBerMedDisc!$BP$15),"",GlobBerMedDisc!$BP$15)</f>
        <v>1</v>
      </c>
      <c r="C304" s="289" t="s">
        <v>7269</v>
      </c>
    </row>
    <row r="305" spans="1:3" s="151" customFormat="1" x14ac:dyDescent="0.2">
      <c r="A305" s="151" t="s">
        <v>7235</v>
      </c>
      <c r="B305" s="151" t="b">
        <f>IF(ISBLANK(GlobBerMedDisc!$BP$16),"",GlobBerMedDisc!$BP$16)</f>
        <v>1</v>
      </c>
      <c r="C305" s="289" t="s">
        <v>7269</v>
      </c>
    </row>
    <row r="306" spans="1:3" s="151" customFormat="1" x14ac:dyDescent="0.2">
      <c r="A306" s="151" t="s">
        <v>7237</v>
      </c>
      <c r="B306" s="151" t="b">
        <f>IF(ISBLANK(GlobBerMedDisc!$BP$17),"",GlobBerMedDisc!$BP$17)</f>
        <v>1</v>
      </c>
      <c r="C306" s="289" t="s">
        <v>7269</v>
      </c>
    </row>
    <row r="307" spans="1:3" s="151" customFormat="1" x14ac:dyDescent="0.2">
      <c r="A307" s="151" t="s">
        <v>7239</v>
      </c>
      <c r="B307" s="151" t="b">
        <f>IF(ISBLANK(GlobBerMedDisc!$BP$18),"",GlobBerMedDisc!$BP$18)</f>
        <v>1</v>
      </c>
      <c r="C307" s="289" t="s">
        <v>7269</v>
      </c>
    </row>
    <row r="308" spans="1:3" s="151" customFormat="1" x14ac:dyDescent="0.2">
      <c r="A308" s="151" t="s">
        <v>7241</v>
      </c>
      <c r="B308" s="151" t="b">
        <f>IF(ISBLANK(GlobBerMedDisc!$BP$19),"",GlobBerMedDisc!$BP$19)</f>
        <v>1</v>
      </c>
      <c r="C308" s="289" t="s">
        <v>7269</v>
      </c>
    </row>
    <row r="309" spans="1:3" s="151" customFormat="1" x14ac:dyDescent="0.2">
      <c r="A309" s="151" t="s">
        <v>7243</v>
      </c>
      <c r="B309" s="151" t="b">
        <f>IF(ISBLANK(GlobBerMedDisc!$BP$20),"",GlobBerMedDisc!$BP$20)</f>
        <v>1</v>
      </c>
      <c r="C309" s="289" t="s">
        <v>7269</v>
      </c>
    </row>
    <row r="310" spans="1:3" s="151" customFormat="1" x14ac:dyDescent="0.2">
      <c r="A310" s="151" t="s">
        <v>7245</v>
      </c>
      <c r="B310" s="151" t="b">
        <f>IF(ISBLANK(GlobBerMedDisc!$BP$21),"",GlobBerMedDisc!$BP$21)</f>
        <v>1</v>
      </c>
      <c r="C310" s="289" t="s">
        <v>7269</v>
      </c>
    </row>
    <row r="311" spans="1:3" s="151" customFormat="1" x14ac:dyDescent="0.2">
      <c r="A311" s="151" t="s">
        <v>7247</v>
      </c>
      <c r="B311" s="151" t="b">
        <f>IF(ISBLANK(GlobBerMedDisc!$BP$22),"",GlobBerMedDisc!$BP$22)</f>
        <v>1</v>
      </c>
      <c r="C311" s="289" t="s">
        <v>7269</v>
      </c>
    </row>
    <row r="312" spans="1:3" s="151" customFormat="1" x14ac:dyDescent="0.2">
      <c r="A312" s="151" t="s">
        <v>7249</v>
      </c>
      <c r="B312" s="151" t="b">
        <f>IF(ISBLANK(GlobBerMedDisc!$BP$23),"",GlobBerMedDisc!$BP$23)</f>
        <v>1</v>
      </c>
      <c r="C312" s="289" t="s">
        <v>7269</v>
      </c>
    </row>
    <row r="313" spans="1:3" s="151" customFormat="1" x14ac:dyDescent="0.2">
      <c r="A313" s="151" t="s">
        <v>7251</v>
      </c>
      <c r="B313" s="151" t="b">
        <f>IF(ISBLANK(GlobBerMedDisc!$BP$24),"",GlobBerMedDisc!$BP$24)</f>
        <v>1</v>
      </c>
      <c r="C313" s="289" t="s">
        <v>7269</v>
      </c>
    </row>
    <row r="314" spans="1:3" s="151" customFormat="1" x14ac:dyDescent="0.2">
      <c r="A314" s="151" t="s">
        <v>7253</v>
      </c>
      <c r="B314" s="151" t="b">
        <f>IF(ISBLANK(GlobBerMedDisc!$BP$25),"",GlobBerMedDisc!$BP$25)</f>
        <v>1</v>
      </c>
      <c r="C314" s="289" t="s">
        <v>7269</v>
      </c>
    </row>
    <row r="315" spans="1:3" s="151" customFormat="1" x14ac:dyDescent="0.2">
      <c r="A315" s="151" t="s">
        <v>7255</v>
      </c>
      <c r="B315" s="151" t="b">
        <f>IF(ISBLANK(GlobBerMedDisc!$BP$26),"",GlobBerMedDisc!$BP$26)</f>
        <v>1</v>
      </c>
      <c r="C315" s="289" t="s">
        <v>7269</v>
      </c>
    </row>
    <row r="316" spans="1:3" s="151" customFormat="1" x14ac:dyDescent="0.2">
      <c r="A316" s="151" t="s">
        <v>7257</v>
      </c>
      <c r="B316" s="151" t="b">
        <f>IF(ISBLANK(GlobBerMedDisc!$BP$27),"",GlobBerMedDisc!$BP$27)</f>
        <v>1</v>
      </c>
      <c r="C316" s="289" t="s">
        <v>7269</v>
      </c>
    </row>
    <row r="317" spans="1:3" s="151" customFormat="1" x14ac:dyDescent="0.2">
      <c r="A317" s="151" t="s">
        <v>7259</v>
      </c>
      <c r="B317" s="151" t="b">
        <f>IF(ISBLANK(GlobBerMedDisc!$BP$28),"",GlobBerMedDisc!$BP$28)</f>
        <v>1</v>
      </c>
      <c r="C317" s="289" t="s">
        <v>7269</v>
      </c>
    </row>
    <row r="318" spans="1:3" s="151" customFormat="1" x14ac:dyDescent="0.2">
      <c r="A318" s="151" t="s">
        <v>7261</v>
      </c>
      <c r="B318" s="151" t="b">
        <f>IF(ISBLANK(GlobBerMedDisc!$BP$29),"",GlobBerMedDisc!$BP$29)</f>
        <v>1</v>
      </c>
      <c r="C318" s="289" t="s">
        <v>7269</v>
      </c>
    </row>
    <row r="319" spans="1:3" s="151" customFormat="1" x14ac:dyDescent="0.2">
      <c r="A319" s="151" t="s">
        <v>7263</v>
      </c>
      <c r="B319" s="151" t="b">
        <f>IF(ISBLANK(GlobBerMedDisc!$BP$30),"",GlobBerMedDisc!$BP$30)</f>
        <v>1</v>
      </c>
      <c r="C319" s="289" t="s">
        <v>7269</v>
      </c>
    </row>
    <row r="320" spans="1:3" s="151" customFormat="1" x14ac:dyDescent="0.2">
      <c r="A320" s="151" t="s">
        <v>7265</v>
      </c>
      <c r="B320" s="151" t="b">
        <f>IF(ISBLANK(GlobBerMedDisc!$BP$31),"",GlobBerMedDisc!$BP$31)</f>
        <v>1</v>
      </c>
      <c r="C320" s="289" t="s">
        <v>7269</v>
      </c>
    </row>
    <row r="321" spans="1:6" x14ac:dyDescent="0.2">
      <c r="A321" s="151" t="s">
        <v>1914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1915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1916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1917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1918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1919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1920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1921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1922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1923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1924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1925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1926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1927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1928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1929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1930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1931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1932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1933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1934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1935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1936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1937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1938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1939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1940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1941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1942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1943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1944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1945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1946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1947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1948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1949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1950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1951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1952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1953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1954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1955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1956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1957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1958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1959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1960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1961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1962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1963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1964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1965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1966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1967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1968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1969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1970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1971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1972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1973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5414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5416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5418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5420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5422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5424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5426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5428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5430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5432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5434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5436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5438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5440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5442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5444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5446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5448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5450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5452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5454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5456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5458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5460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5462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5464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5466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5468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5470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5472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5761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5763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5765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5767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5769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5771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5773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5775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5777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5779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5781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5783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5785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5787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5789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5791</v>
      </c>
      <c r="B426" s="151" t="str">
        <f>IF(ISBLANK(GlobBerMedDisc!$BJ$17),"",GlobBerMedDisc!$BJ$17)</f>
        <v/>
      </c>
      <c r="F426"/>
    </row>
    <row r="427" spans="1:6" x14ac:dyDescent="0.2">
      <c r="A427" s="151" t="s">
        <v>5793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5795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5797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5799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5801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5803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5805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5807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5809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5811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5813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5815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5817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5819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5474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5476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5478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5480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5482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5484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5486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5488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5490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5492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5494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5496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5498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5500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5502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5504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5506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5508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5510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5512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5514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5516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5518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5520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5522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5524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5526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5528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5530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5532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5821</v>
      </c>
      <c r="B471" t="str">
        <f>IF(ISBLANK(GlobBerMedDisc!$BG$2),"",GlobBerMedDisc!$BG$2)</f>
        <v/>
      </c>
      <c r="C471" s="151"/>
    </row>
    <row r="472" spans="1:6" x14ac:dyDescent="0.2">
      <c r="A472" s="151" t="s">
        <v>5823</v>
      </c>
      <c r="B472" t="str">
        <f>IF(ISBLANK(GlobBerMedDisc!$BG$3),"",GlobBerMedDisc!$BG$3)</f>
        <v/>
      </c>
      <c r="C472" s="151"/>
    </row>
    <row r="473" spans="1:6" x14ac:dyDescent="0.2">
      <c r="A473" s="151" t="s">
        <v>5825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5827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5829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5831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5833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5835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5837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5839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5841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5843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5845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5847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5849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5851</v>
      </c>
      <c r="B486" t="str">
        <f>IF(ISBLANK(GlobBerMedDisc!$BG$17),"",GlobBerMedDisc!$BG$17)</f>
        <v/>
      </c>
      <c r="C486" s="151"/>
    </row>
    <row r="487" spans="1:6" x14ac:dyDescent="0.2">
      <c r="A487" s="151" t="s">
        <v>5853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5855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5857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5859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5861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5863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5865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5867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5869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5871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5873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5875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5877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5879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5534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5536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5538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5540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5542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5544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5546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5548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5550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5552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5554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5556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5558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5560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5562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5564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5566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5568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5570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5572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5574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5576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5578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5580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5582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5584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5586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5588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5590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5592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1974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1975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1976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1977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1978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1979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1980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1981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1982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1983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1984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1985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1986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1987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1988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1989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1990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1991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1992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1993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1994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1995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1996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1997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1998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1999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2000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2001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2002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2003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5594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5596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5598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5600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5602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5604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5606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5608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5610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5612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5614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5616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5618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5620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5622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5624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5626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5628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5630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5632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5634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5636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5638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5640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5642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5644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5646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5648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5650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5652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2004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2005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2006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2007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2008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2009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2010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2011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2012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2013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2014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2015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2016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2017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2018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2019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2020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2021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2022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2023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2024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2025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2026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2027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2028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2029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2030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2031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2032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2033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2034</v>
      </c>
      <c r="B621" t="str">
        <f>IF(ISBLANK(GlobBerMedDisc!$AD$2),"",GlobBerMedDisc!$AD$2)</f>
        <v/>
      </c>
      <c r="C621" s="44"/>
    </row>
    <row r="622" spans="1:6" x14ac:dyDescent="0.2">
      <c r="A622" s="151" t="s">
        <v>2035</v>
      </c>
      <c r="B622" t="str">
        <f>IF(ISBLANK(GlobBerMedDisc!$AD$3),"",GlobBerMedDisc!$AD$3)</f>
        <v/>
      </c>
      <c r="C622" s="44"/>
    </row>
    <row r="623" spans="1:6" x14ac:dyDescent="0.2">
      <c r="A623" s="151" t="s">
        <v>2036</v>
      </c>
      <c r="B623" t="str">
        <f>IF(ISBLANK(GlobBerMedDisc!$AD$4),"",GlobBerMedDisc!$AD$4)</f>
        <v/>
      </c>
      <c r="C623" s="44"/>
    </row>
    <row r="624" spans="1:6" x14ac:dyDescent="0.2">
      <c r="A624" s="151" t="s">
        <v>2037</v>
      </c>
      <c r="B624" t="str">
        <f>IF(ISBLANK(GlobBerMedDisc!$AD$5),"",GlobBerMedDisc!$AD$5)</f>
        <v/>
      </c>
      <c r="C624" s="44"/>
    </row>
    <row r="625" spans="1:6" x14ac:dyDescent="0.2">
      <c r="A625" s="151" t="s">
        <v>2038</v>
      </c>
      <c r="B625" t="str">
        <f>IF(ISBLANK(GlobBerMedDisc!$AD$6),"",GlobBerMedDisc!$AD$6)</f>
        <v/>
      </c>
      <c r="C625" s="44"/>
    </row>
    <row r="626" spans="1:6" x14ac:dyDescent="0.2">
      <c r="A626" s="151" t="s">
        <v>2039</v>
      </c>
      <c r="B626" t="str">
        <f>IF(ISBLANK(GlobBerMedDisc!$AD$7),"",GlobBerMedDisc!$AD$7)</f>
        <v/>
      </c>
      <c r="C626" s="44"/>
    </row>
    <row r="627" spans="1:6" x14ac:dyDescent="0.2">
      <c r="A627" s="151" t="s">
        <v>2040</v>
      </c>
      <c r="B627" t="str">
        <f>IF(ISBLANK(GlobBerMedDisc!$AD$8),"",GlobBerMedDisc!$AD$8)</f>
        <v/>
      </c>
      <c r="C627" s="44"/>
    </row>
    <row r="628" spans="1:6" x14ac:dyDescent="0.2">
      <c r="A628" s="151" t="s">
        <v>2041</v>
      </c>
      <c r="B628" t="str">
        <f>IF(ISBLANK(GlobBerMedDisc!$AD$9),"",GlobBerMedDisc!$AD$9)</f>
        <v/>
      </c>
      <c r="C628" s="44"/>
    </row>
    <row r="629" spans="1:6" x14ac:dyDescent="0.2">
      <c r="A629" s="151" t="s">
        <v>2042</v>
      </c>
      <c r="B629" t="str">
        <f>IF(ISBLANK(GlobBerMedDisc!$AD$10),"",GlobBerMedDisc!$AD$10)</f>
        <v/>
      </c>
      <c r="C629" s="44"/>
    </row>
    <row r="630" spans="1:6" x14ac:dyDescent="0.2">
      <c r="A630" s="151" t="s">
        <v>2043</v>
      </c>
      <c r="B630" t="str">
        <f>IF(ISBLANK(GlobBerMedDisc!$AD$11),"",GlobBerMedDisc!$AD$11)</f>
        <v/>
      </c>
      <c r="C630" s="44"/>
    </row>
    <row r="631" spans="1:6" x14ac:dyDescent="0.2">
      <c r="A631" s="151" t="s">
        <v>2044</v>
      </c>
      <c r="B631" t="str">
        <f>IF(ISBLANK(GlobBerMedDisc!$AD$12),"",GlobBerMedDisc!$AD$12)</f>
        <v/>
      </c>
      <c r="C631" s="44"/>
    </row>
    <row r="632" spans="1:6" x14ac:dyDescent="0.2">
      <c r="A632" s="151" t="s">
        <v>2045</v>
      </c>
      <c r="B632" t="str">
        <f>IF(ISBLANK(GlobBerMedDisc!$AD$13),"",GlobBerMedDisc!$AD$13)</f>
        <v/>
      </c>
      <c r="C632" s="44"/>
    </row>
    <row r="633" spans="1:6" x14ac:dyDescent="0.2">
      <c r="A633" s="151" t="s">
        <v>2046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2047</v>
      </c>
      <c r="B634" t="str">
        <f>IF(ISBLANK(GlobBerMedDisc!$AD$15),"",GlobBerMedDisc!$AD$15)</f>
        <v/>
      </c>
      <c r="C634" s="44"/>
    </row>
    <row r="635" spans="1:6" x14ac:dyDescent="0.2">
      <c r="A635" s="151" t="s">
        <v>2048</v>
      </c>
      <c r="B635" t="str">
        <f>IF(ISBLANK(GlobBerMedDisc!$AD$16),"",GlobBerMedDisc!$AD$16)</f>
        <v/>
      </c>
      <c r="C635" s="44"/>
    </row>
    <row r="636" spans="1:6" x14ac:dyDescent="0.2">
      <c r="A636" s="151" t="s">
        <v>2049</v>
      </c>
      <c r="B636" t="str">
        <f>IF(ISBLANK(GlobBerMedDisc!$AD$17),"",GlobBerMedDisc!$AD$17)</f>
        <v/>
      </c>
      <c r="C636" s="44"/>
    </row>
    <row r="637" spans="1:6" x14ac:dyDescent="0.2">
      <c r="A637" s="151" t="s">
        <v>2050</v>
      </c>
      <c r="B637" t="str">
        <f>IF(ISBLANK(GlobBerMedDisc!$AD$18),"",GlobBerMedDisc!$AD$18)</f>
        <v/>
      </c>
      <c r="C637" s="44"/>
    </row>
    <row r="638" spans="1:6" x14ac:dyDescent="0.2">
      <c r="A638" s="151" t="s">
        <v>2051</v>
      </c>
      <c r="B638" t="str">
        <f>IF(ISBLANK(GlobBerMedDisc!$AD$19),"",GlobBerMedDisc!$AD$19)</f>
        <v/>
      </c>
      <c r="C638" s="44"/>
    </row>
    <row r="639" spans="1:6" x14ac:dyDescent="0.2">
      <c r="A639" s="151" t="s">
        <v>2052</v>
      </c>
      <c r="B639" t="str">
        <f>IF(ISBLANK(GlobBerMedDisc!$AD$20),"",GlobBerMedDisc!$AD$20)</f>
        <v/>
      </c>
      <c r="C639" s="44"/>
    </row>
    <row r="640" spans="1:6" x14ac:dyDescent="0.2">
      <c r="A640" s="151" t="s">
        <v>2053</v>
      </c>
      <c r="B640" t="str">
        <f>IF(ISBLANK(GlobBerMedDisc!$AD$21),"",GlobBerMedDisc!$AD$21)</f>
        <v/>
      </c>
      <c r="C640" s="44"/>
    </row>
    <row r="641" spans="1:6" x14ac:dyDescent="0.2">
      <c r="A641" s="151" t="s">
        <v>2054</v>
      </c>
      <c r="B641" t="str">
        <f>IF(ISBLANK(GlobBerMedDisc!$AD$22),"",GlobBerMedDisc!$AD$22)</f>
        <v/>
      </c>
      <c r="C641" s="44"/>
    </row>
    <row r="642" spans="1:6" x14ac:dyDescent="0.2">
      <c r="A642" s="151" t="s">
        <v>2055</v>
      </c>
      <c r="B642" t="str">
        <f>IF(ISBLANK(GlobBerMedDisc!$AD$23),"",GlobBerMedDisc!$AD$23)</f>
        <v/>
      </c>
      <c r="C642" s="44"/>
    </row>
    <row r="643" spans="1:6" x14ac:dyDescent="0.2">
      <c r="A643" s="151" t="s">
        <v>2056</v>
      </c>
      <c r="B643" t="str">
        <f>IF(ISBLANK(GlobBerMedDisc!$AD$24),"",GlobBerMedDisc!$AD$24)</f>
        <v/>
      </c>
      <c r="C643" s="44"/>
    </row>
    <row r="644" spans="1:6" x14ac:dyDescent="0.2">
      <c r="A644" s="151" t="s">
        <v>2057</v>
      </c>
      <c r="B644" t="str">
        <f>IF(ISBLANK(GlobBerMedDisc!$AD$25),"",GlobBerMedDisc!$AD$25)</f>
        <v/>
      </c>
      <c r="C644" s="44"/>
    </row>
    <row r="645" spans="1:6" x14ac:dyDescent="0.2">
      <c r="A645" s="151" t="s">
        <v>2058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2059</v>
      </c>
      <c r="B646" t="str">
        <f>IF(ISBLANK(GlobBerMedDisc!$AD$27),"",GlobBerMedDisc!$AD$27)</f>
        <v/>
      </c>
      <c r="C646" s="44"/>
    </row>
    <row r="647" spans="1:6" x14ac:dyDescent="0.2">
      <c r="A647" s="151" t="s">
        <v>2060</v>
      </c>
      <c r="B647" t="str">
        <f>IF(ISBLANK(GlobBerMedDisc!$AD$28),"",GlobBerMedDisc!$AD$28)</f>
        <v/>
      </c>
      <c r="C647" s="44"/>
    </row>
    <row r="648" spans="1:6" x14ac:dyDescent="0.2">
      <c r="A648" s="151" t="s">
        <v>2061</v>
      </c>
      <c r="B648" t="str">
        <f>IF(ISBLANK(GlobBerMedDisc!$AD$29),"",GlobBerMedDisc!$AD$29)</f>
        <v/>
      </c>
      <c r="C648" s="44"/>
    </row>
    <row r="649" spans="1:6" x14ac:dyDescent="0.2">
      <c r="A649" s="151" t="s">
        <v>2062</v>
      </c>
      <c r="B649" t="str">
        <f>IF(ISBLANK(GlobBerMedDisc!$AD$30),"",GlobBerMedDisc!$AD$30)</f>
        <v/>
      </c>
      <c r="C649" s="44"/>
    </row>
    <row r="650" spans="1:6" x14ac:dyDescent="0.2">
      <c r="A650" s="151" t="s">
        <v>2063</v>
      </c>
      <c r="B650" t="str">
        <f>IF(ISBLANK(GlobBerMedDisc!$AD$31),"",GlobBerMedDisc!$AD$31)</f>
        <v/>
      </c>
      <c r="C650" s="44"/>
    </row>
    <row r="651" spans="1:6" x14ac:dyDescent="0.2">
      <c r="A651" s="151" t="s">
        <v>3341</v>
      </c>
      <c r="B651" t="b">
        <f>IF(ISBLANK(GlobBerMedDisc!$AH$2),"",GlobBerMedDisc!$AH$2)</f>
        <v>0</v>
      </c>
      <c r="C651" s="151" t="b">
        <v>0</v>
      </c>
    </row>
    <row r="652" spans="1:6" x14ac:dyDescent="0.2">
      <c r="A652" s="151" t="s">
        <v>3342</v>
      </c>
      <c r="B652" t="b">
        <f>IF(ISBLANK(GlobBerMedDisc!$AH$3),"",GlobBerMedDisc!$AH$3)</f>
        <v>0</v>
      </c>
      <c r="C652" s="151" t="b">
        <v>0</v>
      </c>
    </row>
    <row r="653" spans="1:6" x14ac:dyDescent="0.2">
      <c r="A653" s="151" t="s">
        <v>3343</v>
      </c>
      <c r="B653" t="b">
        <f>IF(ISBLANK(GlobBerMedDisc!$AH$4),"",GlobBerMedDisc!$AH$4)</f>
        <v>0</v>
      </c>
      <c r="C653" s="151" t="b">
        <v>0</v>
      </c>
    </row>
    <row r="654" spans="1:6" x14ac:dyDescent="0.2">
      <c r="A654" s="151" t="s">
        <v>3344</v>
      </c>
      <c r="B654" t="b">
        <f>IF(ISBLANK(GlobBerMedDisc!$AH$5),"",GlobBerMedDisc!$AH$5)</f>
        <v>0</v>
      </c>
      <c r="C654" s="151" t="b">
        <v>0</v>
      </c>
    </row>
    <row r="655" spans="1:6" x14ac:dyDescent="0.2">
      <c r="A655" s="151" t="s">
        <v>3345</v>
      </c>
      <c r="B655" t="b">
        <f>IF(ISBLANK(GlobBerMedDisc!$AH$6),"",GlobBerMedDisc!$AH$6)</f>
        <v>0</v>
      </c>
      <c r="C655" s="151" t="b">
        <v>0</v>
      </c>
    </row>
    <row r="656" spans="1:6" x14ac:dyDescent="0.2">
      <c r="A656" s="151" t="s">
        <v>3346</v>
      </c>
      <c r="B656" t="b">
        <f>IF(ISBLANK(GlobBerMedDisc!$AH$7),"",GlobBerMedDisc!$AH$7)</f>
        <v>0</v>
      </c>
      <c r="C656" s="151" t="b">
        <v>0</v>
      </c>
    </row>
    <row r="657" spans="1:5" x14ac:dyDescent="0.2">
      <c r="A657" s="151" t="s">
        <v>3347</v>
      </c>
      <c r="B657" t="b">
        <f>IF(ISBLANK(GlobBerMedDisc!$AH$8),"",GlobBerMedDisc!$AH$8)</f>
        <v>0</v>
      </c>
      <c r="C657" s="151" t="b">
        <v>0</v>
      </c>
    </row>
    <row r="658" spans="1:5" x14ac:dyDescent="0.2">
      <c r="A658" s="151" t="s">
        <v>3348</v>
      </c>
      <c r="B658" t="b">
        <f>IF(ISBLANK(GlobBerMedDisc!$AH$9),"",GlobBerMedDisc!$AH$9)</f>
        <v>0</v>
      </c>
      <c r="C658" s="151" t="b">
        <v>0</v>
      </c>
    </row>
    <row r="659" spans="1:5" x14ac:dyDescent="0.2">
      <c r="A659" s="151" t="s">
        <v>3349</v>
      </c>
      <c r="B659" t="b">
        <f>IF(ISBLANK(GlobBerMedDisc!$AH$10),"",GlobBerMedDisc!$AH$10)</f>
        <v>0</v>
      </c>
      <c r="C659" s="151" t="b">
        <v>0</v>
      </c>
    </row>
    <row r="660" spans="1:5" x14ac:dyDescent="0.2">
      <c r="A660" s="151" t="s">
        <v>3350</v>
      </c>
      <c r="B660" t="b">
        <f>IF(ISBLANK(GlobBerMedDisc!$AH$11),"",GlobBerMedDisc!$AH$11)</f>
        <v>0</v>
      </c>
      <c r="C660" s="151" t="b">
        <v>0</v>
      </c>
    </row>
    <row r="661" spans="1:5" x14ac:dyDescent="0.2">
      <c r="A661" s="151" t="s">
        <v>3351</v>
      </c>
      <c r="B661" t="b">
        <f>IF(ISBLANK(GlobBerMedDisc!$AH$12),"",GlobBerMedDisc!$AH$12)</f>
        <v>0</v>
      </c>
      <c r="C661" s="151" t="b">
        <v>0</v>
      </c>
    </row>
    <row r="662" spans="1:5" x14ac:dyDescent="0.2">
      <c r="A662" s="151" t="s">
        <v>3352</v>
      </c>
      <c r="B662" t="b">
        <f>IF(ISBLANK(GlobBerMedDisc!$AH$13),"",GlobBerMedDisc!$AH$13)</f>
        <v>0</v>
      </c>
      <c r="C662" s="151" t="b">
        <v>0</v>
      </c>
    </row>
    <row r="663" spans="1:5" x14ac:dyDescent="0.2">
      <c r="A663" s="151" t="s">
        <v>3353</v>
      </c>
      <c r="B663" t="b">
        <f>IF(ISBLANK(GlobBerMedDisc!$AH$14),"",GlobBerMedDisc!$AH$14)</f>
        <v>0</v>
      </c>
      <c r="C663" s="151" t="b">
        <v>0</v>
      </c>
      <c r="D663" s="151"/>
      <c r="E663" s="151"/>
    </row>
    <row r="664" spans="1:5" x14ac:dyDescent="0.2">
      <c r="A664" s="151" t="s">
        <v>3354</v>
      </c>
      <c r="B664" t="b">
        <f>IF(ISBLANK(GlobBerMedDisc!$AH$15),"",GlobBerMedDisc!$AH$15)</f>
        <v>0</v>
      </c>
      <c r="C664" s="151" t="b">
        <v>0</v>
      </c>
    </row>
    <row r="665" spans="1:5" x14ac:dyDescent="0.2">
      <c r="A665" s="151" t="s">
        <v>3355</v>
      </c>
      <c r="B665" t="b">
        <f>IF(ISBLANK(GlobBerMedDisc!$AH$16),"",GlobBerMedDisc!$AH$16)</f>
        <v>0</v>
      </c>
      <c r="C665" s="151" t="b">
        <v>0</v>
      </c>
    </row>
    <row r="666" spans="1:5" x14ac:dyDescent="0.2">
      <c r="A666" s="151" t="s">
        <v>3356</v>
      </c>
      <c r="B666" t="b">
        <f>IF(ISBLANK(GlobBerMedDisc!$AH$17),"",GlobBerMedDisc!$AH$17)</f>
        <v>0</v>
      </c>
      <c r="C666" s="151" t="b">
        <v>0</v>
      </c>
    </row>
    <row r="667" spans="1:5" x14ac:dyDescent="0.2">
      <c r="A667" s="151" t="s">
        <v>3357</v>
      </c>
      <c r="B667" t="b">
        <f>IF(ISBLANK(GlobBerMedDisc!$AH$18),"",GlobBerMedDisc!$AH$18)</f>
        <v>0</v>
      </c>
      <c r="C667" s="151" t="b">
        <v>0</v>
      </c>
    </row>
    <row r="668" spans="1:5" x14ac:dyDescent="0.2">
      <c r="A668" s="151" t="s">
        <v>3358</v>
      </c>
      <c r="B668" t="b">
        <f>IF(ISBLANK(GlobBerMedDisc!$AH$19),"",GlobBerMedDisc!$AH$19)</f>
        <v>0</v>
      </c>
      <c r="C668" s="151" t="b">
        <v>0</v>
      </c>
    </row>
    <row r="669" spans="1:5" x14ac:dyDescent="0.2">
      <c r="A669" s="151" t="s">
        <v>3359</v>
      </c>
      <c r="B669" t="b">
        <f>IF(ISBLANK(GlobBerMedDisc!$AH$20),"",GlobBerMedDisc!$AH$20)</f>
        <v>0</v>
      </c>
      <c r="C669" s="151" t="b">
        <v>0</v>
      </c>
    </row>
    <row r="670" spans="1:5" x14ac:dyDescent="0.2">
      <c r="A670" s="151" t="s">
        <v>3360</v>
      </c>
      <c r="B670" t="b">
        <f>IF(ISBLANK(GlobBerMedDisc!$AH$21),"",GlobBerMedDisc!$AH$21)</f>
        <v>0</v>
      </c>
      <c r="C670" s="151" t="b">
        <v>0</v>
      </c>
    </row>
    <row r="671" spans="1:5" x14ac:dyDescent="0.2">
      <c r="A671" s="151" t="s">
        <v>3361</v>
      </c>
      <c r="B671" t="b">
        <f>IF(ISBLANK(GlobBerMedDisc!$AH$22),"",GlobBerMedDisc!$AH$22)</f>
        <v>0</v>
      </c>
      <c r="C671" s="151" t="b">
        <v>0</v>
      </c>
    </row>
    <row r="672" spans="1:5" x14ac:dyDescent="0.2">
      <c r="A672" s="151" t="s">
        <v>3362</v>
      </c>
      <c r="B672" t="b">
        <f>IF(ISBLANK(GlobBerMedDisc!$AH$23),"",GlobBerMedDisc!$AH$23)</f>
        <v>0</v>
      </c>
      <c r="C672" s="151" t="b">
        <v>0</v>
      </c>
    </row>
    <row r="673" spans="1:3" x14ac:dyDescent="0.2">
      <c r="A673" s="151" t="s">
        <v>3363</v>
      </c>
      <c r="B673" t="b">
        <f>IF(ISBLANK(GlobBerMedDisc!$AH$24),"",GlobBerMedDisc!$AH$24)</f>
        <v>0</v>
      </c>
      <c r="C673" s="151" t="b">
        <v>0</v>
      </c>
    </row>
    <row r="674" spans="1:3" x14ac:dyDescent="0.2">
      <c r="A674" s="151" t="s">
        <v>3364</v>
      </c>
      <c r="B674" t="b">
        <f>IF(ISBLANK(GlobBerMedDisc!$AH$25),"",GlobBerMedDisc!$AH$25)</f>
        <v>0</v>
      </c>
      <c r="C674" s="151" t="b">
        <v>0</v>
      </c>
    </row>
    <row r="675" spans="1:3" x14ac:dyDescent="0.2">
      <c r="A675" s="151" t="s">
        <v>3365</v>
      </c>
      <c r="B675" t="b">
        <f>IF(ISBLANK(GlobBerMedDisc!$AH$26),"",GlobBerMedDisc!$AH$26)</f>
        <v>0</v>
      </c>
      <c r="C675" s="151" t="b">
        <v>0</v>
      </c>
    </row>
    <row r="676" spans="1:3" x14ac:dyDescent="0.2">
      <c r="A676" s="151" t="s">
        <v>3366</v>
      </c>
      <c r="B676" t="b">
        <f>IF(ISBLANK(GlobBerMedDisc!$AH$27),"",GlobBerMedDisc!$AH$27)</f>
        <v>0</v>
      </c>
      <c r="C676" s="151" t="b">
        <v>0</v>
      </c>
    </row>
    <row r="677" spans="1:3" x14ac:dyDescent="0.2">
      <c r="A677" s="151" t="s">
        <v>3367</v>
      </c>
      <c r="B677" t="b">
        <f>IF(ISBLANK(GlobBerMedDisc!$AH$28),"",GlobBerMedDisc!$AH$28)</f>
        <v>0</v>
      </c>
      <c r="C677" s="151" t="b">
        <v>0</v>
      </c>
    </row>
    <row r="678" spans="1:3" x14ac:dyDescent="0.2">
      <c r="A678" s="151" t="s">
        <v>3368</v>
      </c>
      <c r="B678" t="b">
        <f>IF(ISBLANK(GlobBerMedDisc!$AH$29),"",GlobBerMedDisc!$AH$29)</f>
        <v>0</v>
      </c>
      <c r="C678" s="151" t="b">
        <v>0</v>
      </c>
    </row>
    <row r="679" spans="1:3" x14ac:dyDescent="0.2">
      <c r="A679" s="151" t="s">
        <v>3369</v>
      </c>
      <c r="B679" t="b">
        <f>IF(ISBLANK(GlobBerMedDisc!$AH$30),"",GlobBerMedDisc!$AH$30)</f>
        <v>0</v>
      </c>
      <c r="C679" s="151" t="b">
        <v>0</v>
      </c>
    </row>
    <row r="680" spans="1:3" x14ac:dyDescent="0.2">
      <c r="A680" s="151" t="s">
        <v>3370</v>
      </c>
      <c r="B680" t="b">
        <f>IF(ISBLANK(GlobBerMedDisc!$AH$31),"",GlobBerMedDisc!$AH$31)</f>
        <v>0</v>
      </c>
      <c r="C680" s="151" t="b">
        <v>0</v>
      </c>
    </row>
    <row r="681" spans="1:3" x14ac:dyDescent="0.2">
      <c r="A681" s="151" t="s">
        <v>3371</v>
      </c>
      <c r="B681" s="151" t="str">
        <f>IF(ISBLANK(GlobBerMedDisc!$AI$2),"",GlobBerMedDisc!$AI$2)</f>
        <v/>
      </c>
      <c r="C681" s="44"/>
    </row>
    <row r="682" spans="1:3" x14ac:dyDescent="0.2">
      <c r="A682" s="151" t="s">
        <v>3372</v>
      </c>
      <c r="B682" s="151" t="str">
        <f>IF(ISBLANK(GlobBerMedDisc!$AI$3),"",GlobBerMedDisc!$AI$3)</f>
        <v/>
      </c>
      <c r="C682" s="44"/>
    </row>
    <row r="683" spans="1:3" x14ac:dyDescent="0.2">
      <c r="A683" s="151" t="s">
        <v>3373</v>
      </c>
      <c r="B683" s="151" t="str">
        <f>IF(ISBLANK(GlobBerMedDisc!$AI$4),"",GlobBerMedDisc!$AI$4)</f>
        <v/>
      </c>
      <c r="C683" s="44"/>
    </row>
    <row r="684" spans="1:3" x14ac:dyDescent="0.2">
      <c r="A684" s="151" t="s">
        <v>3374</v>
      </c>
      <c r="B684" s="151" t="str">
        <f>IF(ISBLANK(GlobBerMedDisc!$AI$5),"",GlobBerMedDisc!$AI$5)</f>
        <v/>
      </c>
      <c r="C684" s="44"/>
    </row>
    <row r="685" spans="1:3" x14ac:dyDescent="0.2">
      <c r="A685" s="151" t="s">
        <v>3375</v>
      </c>
      <c r="B685" s="151" t="str">
        <f>IF(ISBLANK(GlobBerMedDisc!$AI$6),"",GlobBerMedDisc!$AI$6)</f>
        <v/>
      </c>
      <c r="C685" s="44"/>
    </row>
    <row r="686" spans="1:3" x14ac:dyDescent="0.2">
      <c r="A686" s="151" t="s">
        <v>3376</v>
      </c>
      <c r="B686" s="151" t="str">
        <f>IF(ISBLANK(GlobBerMedDisc!$AI$7),"",GlobBerMedDisc!$AI$7)</f>
        <v/>
      </c>
      <c r="C686" s="44"/>
    </row>
    <row r="687" spans="1:3" x14ac:dyDescent="0.2">
      <c r="A687" s="151" t="s">
        <v>3377</v>
      </c>
      <c r="B687" s="151" t="str">
        <f>IF(ISBLANK(GlobBerMedDisc!$AI$8),"",GlobBerMedDisc!$AI$8)</f>
        <v/>
      </c>
      <c r="C687" s="44"/>
    </row>
    <row r="688" spans="1:3" x14ac:dyDescent="0.2">
      <c r="A688" s="151" t="s">
        <v>3378</v>
      </c>
      <c r="B688" s="151" t="str">
        <f>IF(ISBLANK(GlobBerMedDisc!$AI$9),"",GlobBerMedDisc!$AI$9)</f>
        <v/>
      </c>
      <c r="C688" s="44"/>
    </row>
    <row r="689" spans="1:6" x14ac:dyDescent="0.2">
      <c r="A689" s="151" t="s">
        <v>3379</v>
      </c>
      <c r="B689" s="151" t="str">
        <f>IF(ISBLANK(GlobBerMedDisc!$AI$10),"",GlobBerMedDisc!$AI$10)</f>
        <v/>
      </c>
      <c r="C689" s="44"/>
    </row>
    <row r="690" spans="1:6" x14ac:dyDescent="0.2">
      <c r="A690" s="151" t="s">
        <v>3380</v>
      </c>
      <c r="B690" s="151" t="str">
        <f>IF(ISBLANK(GlobBerMedDisc!$AI$11),"",GlobBerMedDisc!$AI$11)</f>
        <v/>
      </c>
      <c r="C690" s="44"/>
    </row>
    <row r="691" spans="1:6" x14ac:dyDescent="0.2">
      <c r="A691" s="151" t="s">
        <v>3381</v>
      </c>
      <c r="B691" s="151" t="str">
        <f>IF(ISBLANK(GlobBerMedDisc!$AI$12),"",GlobBerMedDisc!$AI$12)</f>
        <v/>
      </c>
      <c r="C691" s="44"/>
    </row>
    <row r="692" spans="1:6" s="151" customFormat="1" x14ac:dyDescent="0.2">
      <c r="A692" s="151" t="s">
        <v>3382</v>
      </c>
      <c r="B692" s="151" t="str">
        <f>IF(ISBLANK(GlobBerMedDisc!$AI$13),"",GlobBerMedDisc!$AI$13)</f>
        <v/>
      </c>
      <c r="C692" s="44"/>
      <c r="D692"/>
      <c r="E692"/>
      <c r="F692"/>
    </row>
    <row r="693" spans="1:6" x14ac:dyDescent="0.2">
      <c r="A693" s="151" t="s">
        <v>3383</v>
      </c>
      <c r="B693" s="151" t="str">
        <f>IF(ISBLANK(GlobBerMedDisc!$AI$14),"",GlobBerMedDisc!$AI$14)</f>
        <v/>
      </c>
      <c r="C693" s="44"/>
    </row>
    <row r="694" spans="1:6" x14ac:dyDescent="0.2">
      <c r="A694" s="151" t="s">
        <v>3384</v>
      </c>
      <c r="B694" s="151" t="str">
        <f>IF(ISBLANK(GlobBerMedDisc!$AI$15),"",GlobBerMedDisc!$AI$15)</f>
        <v/>
      </c>
      <c r="C694" s="44"/>
    </row>
    <row r="695" spans="1:6" x14ac:dyDescent="0.2">
      <c r="A695" s="151" t="s">
        <v>3385</v>
      </c>
      <c r="B695" s="151" t="str">
        <f>IF(ISBLANK(GlobBerMedDisc!$AI$16),"",GlobBerMedDisc!$AI$16)</f>
        <v/>
      </c>
      <c r="C695" s="44"/>
    </row>
    <row r="696" spans="1:6" x14ac:dyDescent="0.2">
      <c r="A696" s="151" t="s">
        <v>3386</v>
      </c>
      <c r="B696" s="151" t="str">
        <f>IF(ISBLANK(GlobBerMedDisc!$AI$17),"",GlobBerMedDisc!$AI$17)</f>
        <v/>
      </c>
      <c r="C696" s="44"/>
    </row>
    <row r="697" spans="1:6" x14ac:dyDescent="0.2">
      <c r="A697" s="151" t="s">
        <v>3387</v>
      </c>
      <c r="B697" s="151" t="str">
        <f>IF(ISBLANK(GlobBerMedDisc!$AI$18),"",GlobBerMedDisc!$AI$18)</f>
        <v/>
      </c>
      <c r="C697" s="44"/>
      <c r="F697" s="151"/>
    </row>
    <row r="698" spans="1:6" x14ac:dyDescent="0.2">
      <c r="A698" s="151" t="s">
        <v>3388</v>
      </c>
      <c r="B698" s="151" t="str">
        <f>IF(ISBLANK(GlobBerMedDisc!$AI$19),"",GlobBerMedDisc!$AI$19)</f>
        <v/>
      </c>
      <c r="C698" s="44"/>
      <c r="F698" s="151"/>
    </row>
    <row r="699" spans="1:6" x14ac:dyDescent="0.2">
      <c r="A699" s="151" t="s">
        <v>3389</v>
      </c>
      <c r="B699" s="151" t="str">
        <f>IF(ISBLANK(GlobBerMedDisc!$AI$20),"",GlobBerMedDisc!$AI$20)</f>
        <v/>
      </c>
      <c r="C699" s="44"/>
      <c r="F699" s="151"/>
    </row>
    <row r="700" spans="1:6" x14ac:dyDescent="0.2">
      <c r="A700" s="151" t="s">
        <v>3390</v>
      </c>
      <c r="B700" s="151" t="str">
        <f>IF(ISBLANK(GlobBerMedDisc!$AI$21),"",GlobBerMedDisc!$AI$21)</f>
        <v/>
      </c>
      <c r="C700" s="44"/>
      <c r="F700" s="151"/>
    </row>
    <row r="701" spans="1:6" x14ac:dyDescent="0.2">
      <c r="A701" s="151" t="s">
        <v>3391</v>
      </c>
      <c r="B701" s="151" t="str">
        <f>IF(ISBLANK(GlobBerMedDisc!$AI$22),"",GlobBerMedDisc!$AI$22)</f>
        <v/>
      </c>
      <c r="C701" s="44"/>
      <c r="F701" s="151"/>
    </row>
    <row r="702" spans="1:6" x14ac:dyDescent="0.2">
      <c r="A702" s="151" t="s">
        <v>3392</v>
      </c>
      <c r="B702" s="151" t="str">
        <f>IF(ISBLANK(GlobBerMedDisc!$AI$23),"",GlobBerMedDisc!$AI$23)</f>
        <v/>
      </c>
      <c r="C702" s="44"/>
      <c r="F702" s="151"/>
    </row>
    <row r="703" spans="1:6" x14ac:dyDescent="0.2">
      <c r="A703" s="151" t="s">
        <v>3393</v>
      </c>
      <c r="B703" s="151" t="str">
        <f>IF(ISBLANK(GlobBerMedDisc!$AI$24),"",GlobBerMedDisc!$AI$24)</f>
        <v/>
      </c>
      <c r="C703" s="44"/>
      <c r="F703" s="151"/>
    </row>
    <row r="704" spans="1:6" x14ac:dyDescent="0.2">
      <c r="A704" s="151" t="s">
        <v>3394</v>
      </c>
      <c r="B704" s="151" t="str">
        <f>IF(ISBLANK(GlobBerMedDisc!$AI$25),"",GlobBerMedDisc!$AI$25)</f>
        <v/>
      </c>
      <c r="C704" s="44"/>
      <c r="F704" s="151"/>
    </row>
    <row r="705" spans="1:6" x14ac:dyDescent="0.2">
      <c r="A705" s="151" t="s">
        <v>3395</v>
      </c>
      <c r="B705" s="151" t="str">
        <f>IF(ISBLANK(GlobBerMedDisc!$AI$26),"",GlobBerMedDisc!$AI$26)</f>
        <v/>
      </c>
      <c r="C705" s="44"/>
      <c r="F705" s="151"/>
    </row>
    <row r="706" spans="1:6" x14ac:dyDescent="0.2">
      <c r="A706" s="151" t="s">
        <v>3396</v>
      </c>
      <c r="B706" s="151" t="str">
        <f>IF(ISBLANK(GlobBerMedDisc!$AI$27),"",GlobBerMedDisc!$AI$27)</f>
        <v/>
      </c>
      <c r="C706" s="44"/>
      <c r="F706" s="151"/>
    </row>
    <row r="707" spans="1:6" x14ac:dyDescent="0.2">
      <c r="A707" s="151" t="s">
        <v>3397</v>
      </c>
      <c r="B707" s="151" t="str">
        <f>IF(ISBLANK(GlobBerMedDisc!$AI$28),"",GlobBerMedDisc!$AI$28)</f>
        <v/>
      </c>
      <c r="C707" s="44"/>
      <c r="F707" s="151"/>
    </row>
    <row r="708" spans="1:6" s="151" customFormat="1" x14ac:dyDescent="0.2">
      <c r="A708" s="151" t="s">
        <v>3398</v>
      </c>
      <c r="B708" s="151" t="str">
        <f>IF(ISBLANK(GlobBerMedDisc!$AI$29),"",GlobBerMedDisc!$AI$29)</f>
        <v/>
      </c>
      <c r="C708" s="44"/>
      <c r="D708"/>
      <c r="E708"/>
    </row>
    <row r="709" spans="1:6" x14ac:dyDescent="0.2">
      <c r="A709" s="151" t="s">
        <v>3399</v>
      </c>
      <c r="B709" s="151" t="str">
        <f>IF(ISBLANK(GlobBerMedDisc!$AI$30),"",GlobBerMedDisc!$AI$30)</f>
        <v/>
      </c>
      <c r="C709" s="44"/>
      <c r="F709" s="151"/>
    </row>
    <row r="710" spans="1:6" x14ac:dyDescent="0.2">
      <c r="A710" s="151" t="s">
        <v>3400</v>
      </c>
      <c r="B710" s="151" t="str">
        <f>IF(ISBLANK(GlobBerMedDisc!$AI$31),"",GlobBerMedDisc!$AI$31)</f>
        <v/>
      </c>
      <c r="C710" s="44"/>
      <c r="F710" s="151"/>
    </row>
    <row r="711" spans="1:6" x14ac:dyDescent="0.2">
      <c r="A711" s="151" t="s">
        <v>2064</v>
      </c>
      <c r="B711" s="153">
        <f>IF(ISBLANK(GlobBerMedDisc!$E$2),"",GlobBerMedDisc!$E$2)</f>
        <v>0</v>
      </c>
      <c r="C711" s="153">
        <v>0</v>
      </c>
      <c r="F711" s="151"/>
    </row>
    <row r="712" spans="1:6" x14ac:dyDescent="0.2">
      <c r="A712" s="151" t="s">
        <v>2065</v>
      </c>
      <c r="B712" s="153">
        <f>IF(ISBLANK(GlobBerMedDisc!$E$3),"",GlobBerMedDisc!$E$3)</f>
        <v>0</v>
      </c>
      <c r="C712" s="153">
        <v>0</v>
      </c>
      <c r="F712" s="151"/>
    </row>
    <row r="713" spans="1:6" x14ac:dyDescent="0.2">
      <c r="A713" s="151" t="s">
        <v>2066</v>
      </c>
      <c r="B713" s="153">
        <f>IF(ISBLANK(GlobBerMedDisc!$E$4),"",GlobBerMedDisc!$E$4)</f>
        <v>0</v>
      </c>
      <c r="C713" s="153">
        <v>0</v>
      </c>
      <c r="F713" s="151"/>
    </row>
    <row r="714" spans="1:6" x14ac:dyDescent="0.2">
      <c r="A714" s="151" t="s">
        <v>2067</v>
      </c>
      <c r="B714" s="153">
        <f>IF(ISBLANK(GlobBerMedDisc!$E$5),"",GlobBerMedDisc!$E$5)</f>
        <v>0</v>
      </c>
      <c r="C714" s="153">
        <v>0</v>
      </c>
      <c r="F714" s="151"/>
    </row>
    <row r="715" spans="1:6" x14ac:dyDescent="0.2">
      <c r="A715" s="151" t="s">
        <v>2068</v>
      </c>
      <c r="B715" s="153">
        <f>IF(ISBLANK(GlobBerMedDisc!$E$6),"",GlobBerMedDisc!$E$6)</f>
        <v>0</v>
      </c>
      <c r="C715" s="153">
        <v>0</v>
      </c>
      <c r="F715" s="151"/>
    </row>
    <row r="716" spans="1:6" x14ac:dyDescent="0.2">
      <c r="A716" s="151" t="s">
        <v>2069</v>
      </c>
      <c r="B716" s="153">
        <f>IF(ISBLANK(GlobBerMedDisc!$E$7),"",GlobBerMedDisc!$E$7)</f>
        <v>0</v>
      </c>
      <c r="C716" s="153">
        <v>0</v>
      </c>
      <c r="F716" s="151"/>
    </row>
    <row r="717" spans="1:6" x14ac:dyDescent="0.2">
      <c r="A717" s="151" t="s">
        <v>2070</v>
      </c>
      <c r="B717" s="153">
        <f>IF(ISBLANK(GlobBerMedDisc!$E$8),"",GlobBerMedDisc!$E$8)</f>
        <v>0</v>
      </c>
      <c r="C717" s="153">
        <v>0</v>
      </c>
      <c r="F717" s="151"/>
    </row>
    <row r="718" spans="1:6" x14ac:dyDescent="0.2">
      <c r="A718" s="151" t="s">
        <v>2071</v>
      </c>
      <c r="B718" s="153">
        <f>IF(ISBLANK(GlobBerMedDisc!$E$9),"",GlobBerMedDisc!$E$9)</f>
        <v>0</v>
      </c>
      <c r="C718" s="153">
        <v>0</v>
      </c>
      <c r="F718" s="151"/>
    </row>
    <row r="719" spans="1:6" x14ac:dyDescent="0.2">
      <c r="A719" s="151" t="s">
        <v>2072</v>
      </c>
      <c r="B719" s="153">
        <f>IF(ISBLANK(GlobBerMedDisc!$E$10),"",GlobBerMedDisc!$E$10)</f>
        <v>0</v>
      </c>
      <c r="C719" s="153">
        <v>0</v>
      </c>
      <c r="F719" s="151"/>
    </row>
    <row r="720" spans="1:6" x14ac:dyDescent="0.2">
      <c r="A720" s="151" t="s">
        <v>2073</v>
      </c>
      <c r="B720" s="153">
        <f>IF(ISBLANK(GlobBerMedDisc!$E$11),"",GlobBerMedDisc!$E$11)</f>
        <v>0</v>
      </c>
      <c r="C720" s="153">
        <v>0</v>
      </c>
      <c r="F720" s="151"/>
    </row>
    <row r="721" spans="1:6" x14ac:dyDescent="0.2">
      <c r="A721" s="151" t="s">
        <v>2074</v>
      </c>
      <c r="B721" s="153">
        <f>IF(ISBLANK(GlobBerMedDisc!$E$12),"",GlobBerMedDisc!$E$12)</f>
        <v>0</v>
      </c>
      <c r="C721" s="153">
        <v>0</v>
      </c>
      <c r="F721" s="151"/>
    </row>
    <row r="722" spans="1:6" x14ac:dyDescent="0.2">
      <c r="A722" s="151" t="s">
        <v>2075</v>
      </c>
      <c r="B722" s="153">
        <f>IF(ISBLANK(GlobBerMedDisc!$E$13),"",GlobBerMedDisc!$E$13)</f>
        <v>0</v>
      </c>
      <c r="C722" s="153">
        <v>0</v>
      </c>
      <c r="F722" s="151"/>
    </row>
    <row r="723" spans="1:6" x14ac:dyDescent="0.2">
      <c r="A723" s="151" t="s">
        <v>2076</v>
      </c>
      <c r="B723" s="153">
        <f>IF(ISBLANK(GlobBerMedDisc!$E$14),"",GlobBerMedDisc!$E$14)</f>
        <v>0</v>
      </c>
      <c r="C723" s="153">
        <v>0</v>
      </c>
      <c r="F723" s="151"/>
    </row>
    <row r="724" spans="1:6" x14ac:dyDescent="0.2">
      <c r="A724" s="151" t="s">
        <v>2077</v>
      </c>
      <c r="B724" s="153">
        <f>IF(ISBLANK(GlobBerMedDisc!$E$15),"",GlobBerMedDisc!$E$15)</f>
        <v>0</v>
      </c>
      <c r="C724" s="153">
        <v>0</v>
      </c>
      <c r="F724" s="151"/>
    </row>
    <row r="725" spans="1:6" x14ac:dyDescent="0.2">
      <c r="A725" s="151" t="s">
        <v>2078</v>
      </c>
      <c r="B725" s="153">
        <f>IF(ISBLANK(GlobBerMedDisc!$E$16),"",GlobBerMedDisc!$E$16)</f>
        <v>0</v>
      </c>
      <c r="C725" s="153">
        <v>0</v>
      </c>
      <c r="F725" s="151"/>
    </row>
    <row r="726" spans="1:6" x14ac:dyDescent="0.2">
      <c r="A726" s="151" t="s">
        <v>2079</v>
      </c>
      <c r="B726" s="153">
        <f>IF(ISBLANK(GlobBerMedDisc!$E$17),"",GlobBerMedDisc!$E$17)</f>
        <v>0</v>
      </c>
      <c r="C726" s="153">
        <v>0</v>
      </c>
      <c r="F726" s="151"/>
    </row>
    <row r="727" spans="1:6" x14ac:dyDescent="0.2">
      <c r="A727" s="151" t="s">
        <v>2080</v>
      </c>
      <c r="B727" s="153">
        <f>IF(ISBLANK(GlobBerMedDisc!$E$18),"",GlobBerMedDisc!$E$18)</f>
        <v>0</v>
      </c>
      <c r="C727" s="153">
        <v>0</v>
      </c>
      <c r="D727" s="151"/>
      <c r="E727" s="151"/>
      <c r="F727" s="151"/>
    </row>
    <row r="728" spans="1:6" x14ac:dyDescent="0.2">
      <c r="A728" s="151" t="s">
        <v>2081</v>
      </c>
      <c r="B728" s="153">
        <f>IF(ISBLANK(GlobBerMedDisc!$E$19),"",GlobBerMedDisc!$E$19)</f>
        <v>0</v>
      </c>
      <c r="C728" s="153">
        <v>0</v>
      </c>
      <c r="D728" s="151"/>
      <c r="E728" s="151"/>
      <c r="F728" s="151"/>
    </row>
    <row r="729" spans="1:6" x14ac:dyDescent="0.2">
      <c r="A729" s="151" t="s">
        <v>2082</v>
      </c>
      <c r="B729" s="153">
        <f>IF(ISBLANK(GlobBerMedDisc!$E$20),"",GlobBerMedDisc!$E$20)</f>
        <v>0</v>
      </c>
      <c r="C729" s="153">
        <v>0</v>
      </c>
      <c r="D729" s="151"/>
      <c r="E729" s="151"/>
      <c r="F729" s="151"/>
    </row>
    <row r="730" spans="1:6" x14ac:dyDescent="0.2">
      <c r="A730" s="151" t="s">
        <v>2083</v>
      </c>
      <c r="B730" s="153">
        <f>IF(ISBLANK(GlobBerMedDisc!$E$21),"",GlobBerMedDisc!$E$21)</f>
        <v>0</v>
      </c>
      <c r="C730" s="153">
        <v>0</v>
      </c>
      <c r="D730" s="151"/>
      <c r="E730" s="151"/>
      <c r="F730" s="151"/>
    </row>
    <row r="731" spans="1:6" x14ac:dyDescent="0.2">
      <c r="A731" s="151" t="s">
        <v>2084</v>
      </c>
      <c r="B731" s="153">
        <f>IF(ISBLANK(GlobBerMedDisc!$E$22),"",GlobBerMedDisc!$E$22)</f>
        <v>0</v>
      </c>
      <c r="C731" s="153">
        <v>0</v>
      </c>
      <c r="D731" s="151"/>
      <c r="E731" s="151"/>
      <c r="F731" s="151"/>
    </row>
    <row r="732" spans="1:6" x14ac:dyDescent="0.2">
      <c r="A732" s="151" t="s">
        <v>2085</v>
      </c>
      <c r="B732" s="153">
        <f>IF(ISBLANK(GlobBerMedDisc!$E$23),"",GlobBerMedDisc!$E$23)</f>
        <v>0</v>
      </c>
      <c r="C732" s="153">
        <v>0</v>
      </c>
      <c r="D732" s="151"/>
      <c r="E732" s="151"/>
      <c r="F732" s="151"/>
    </row>
    <row r="733" spans="1:6" x14ac:dyDescent="0.2">
      <c r="A733" s="151" t="s">
        <v>2086</v>
      </c>
      <c r="B733" s="153">
        <f>IF(ISBLANK(GlobBerMedDisc!$E$24),"",GlobBerMedDisc!$E$24)</f>
        <v>0</v>
      </c>
      <c r="C733" s="153">
        <v>0</v>
      </c>
      <c r="D733" s="151"/>
      <c r="E733" s="151"/>
      <c r="F733" s="151"/>
    </row>
    <row r="734" spans="1:6" x14ac:dyDescent="0.2">
      <c r="A734" s="151" t="s">
        <v>2087</v>
      </c>
      <c r="B734" s="153">
        <f>IF(ISBLANK(GlobBerMedDisc!$E$25),"",GlobBerMedDisc!$E$25)</f>
        <v>0</v>
      </c>
      <c r="C734" s="153">
        <v>0</v>
      </c>
      <c r="D734" s="151"/>
      <c r="E734" s="151"/>
      <c r="F734" s="151"/>
    </row>
    <row r="735" spans="1:6" x14ac:dyDescent="0.2">
      <c r="A735" s="151" t="s">
        <v>2088</v>
      </c>
      <c r="B735" s="153">
        <f>IF(ISBLANK(GlobBerMedDisc!$E$26),"",GlobBerMedDisc!$E$26)</f>
        <v>0</v>
      </c>
      <c r="C735" s="153">
        <v>0</v>
      </c>
      <c r="D735" s="151"/>
      <c r="E735" s="151"/>
      <c r="F735" s="151"/>
    </row>
    <row r="736" spans="1:6" x14ac:dyDescent="0.2">
      <c r="A736" s="151" t="s">
        <v>2089</v>
      </c>
      <c r="B736" s="153">
        <f>IF(ISBLANK(GlobBerMedDisc!$E$27),"",GlobBerMedDisc!$E$27)</f>
        <v>0</v>
      </c>
      <c r="C736" s="153">
        <v>0</v>
      </c>
      <c r="D736" s="151"/>
      <c r="E736" s="151"/>
      <c r="F736" s="151"/>
    </row>
    <row r="737" spans="1:6" x14ac:dyDescent="0.2">
      <c r="A737" s="151" t="s">
        <v>2090</v>
      </c>
      <c r="B737" s="153">
        <f>IF(ISBLANK(GlobBerMedDisc!$E$28),"",GlobBerMedDisc!$E$28)</f>
        <v>0</v>
      </c>
      <c r="C737" s="153">
        <v>0</v>
      </c>
      <c r="D737" s="151"/>
      <c r="E737" s="151"/>
      <c r="F737" s="151"/>
    </row>
    <row r="738" spans="1:6" x14ac:dyDescent="0.2">
      <c r="A738" s="151" t="s">
        <v>2091</v>
      </c>
      <c r="B738" s="153">
        <f>IF(ISBLANK(GlobBerMedDisc!$E$29),"",GlobBerMedDisc!$E$29)</f>
        <v>0</v>
      </c>
      <c r="C738" s="153">
        <v>0</v>
      </c>
      <c r="D738" s="151"/>
      <c r="E738" s="151"/>
      <c r="F738" s="151"/>
    </row>
    <row r="739" spans="1:6" x14ac:dyDescent="0.2">
      <c r="A739" s="151" t="s">
        <v>2092</v>
      </c>
      <c r="B739" s="153">
        <f>IF(ISBLANK(GlobBerMedDisc!$E$30),"",GlobBerMedDisc!$E$30)</f>
        <v>0</v>
      </c>
      <c r="C739" s="153">
        <v>0</v>
      </c>
      <c r="D739" s="151"/>
      <c r="E739" s="151"/>
    </row>
    <row r="740" spans="1:6" x14ac:dyDescent="0.2">
      <c r="A740" s="151" t="s">
        <v>2093</v>
      </c>
      <c r="B740" s="153">
        <f>IF(ISBLANK(GlobBerMedDisc!$E$31),"",GlobBerMedDisc!$E$31)</f>
        <v>0</v>
      </c>
      <c r="C740" s="153">
        <v>0</v>
      </c>
      <c r="D740" s="151"/>
      <c r="E740" s="151"/>
    </row>
    <row r="741" spans="1:6" x14ac:dyDescent="0.2">
      <c r="A741" s="151" t="s">
        <v>2094</v>
      </c>
      <c r="B741" s="151">
        <f>IF(ISBLANK(GlobBerMedDisc!$AK$2),"",GlobBerMedDisc!$AK$2)</f>
        <v>0</v>
      </c>
      <c r="C741" s="153">
        <v>0</v>
      </c>
      <c r="D741" s="151"/>
      <c r="E741" s="151"/>
    </row>
    <row r="742" spans="1:6" x14ac:dyDescent="0.2">
      <c r="A742" s="151" t="s">
        <v>2095</v>
      </c>
      <c r="B742" s="151">
        <f>IF(ISBLANK(GlobBerMedDisc!$AK$3),"",GlobBerMedDisc!$AK$3)</f>
        <v>0</v>
      </c>
      <c r="C742" s="153">
        <v>0</v>
      </c>
      <c r="D742" s="151"/>
      <c r="E742" s="151"/>
    </row>
    <row r="743" spans="1:6" x14ac:dyDescent="0.2">
      <c r="A743" s="151" t="s">
        <v>2096</v>
      </c>
      <c r="B743" s="151">
        <f>IF(ISBLANK(GlobBerMedDisc!$AK$4),"",GlobBerMedDisc!$AK$4)</f>
        <v>0</v>
      </c>
      <c r="C743" s="153">
        <v>0</v>
      </c>
      <c r="D743" s="151"/>
      <c r="E743" s="151"/>
    </row>
    <row r="744" spans="1:6" x14ac:dyDescent="0.2">
      <c r="A744" s="151" t="s">
        <v>2097</v>
      </c>
      <c r="B744" s="151">
        <f>IF(ISBLANK(GlobBerMedDisc!$AK$5),"",GlobBerMedDisc!$AK$5)</f>
        <v>0</v>
      </c>
      <c r="C744" s="153">
        <v>0</v>
      </c>
      <c r="D744" s="151"/>
      <c r="E744" s="151"/>
    </row>
    <row r="745" spans="1:6" x14ac:dyDescent="0.2">
      <c r="A745" s="151" t="s">
        <v>2098</v>
      </c>
      <c r="B745" s="151">
        <f>IF(ISBLANK(GlobBerMedDisc!$AK$6),"",GlobBerMedDisc!$AK$6)</f>
        <v>0</v>
      </c>
      <c r="C745" s="153">
        <v>0</v>
      </c>
      <c r="D745" s="151"/>
      <c r="E745" s="151"/>
    </row>
    <row r="746" spans="1:6" s="151" customFormat="1" x14ac:dyDescent="0.2">
      <c r="A746" s="151" t="s">
        <v>2099</v>
      </c>
      <c r="B746" s="151">
        <f>IF(ISBLANK(GlobBerMedDisc!$AK$7),"",GlobBerMedDisc!$AK$7)</f>
        <v>0</v>
      </c>
      <c r="C746" s="153">
        <v>0</v>
      </c>
      <c r="F746"/>
    </row>
    <row r="747" spans="1:6" x14ac:dyDescent="0.2">
      <c r="A747" s="151" t="s">
        <v>2100</v>
      </c>
      <c r="B747" s="151">
        <f>IF(ISBLANK(GlobBerMedDisc!$AK$8),"",GlobBerMedDisc!$AK$8)</f>
        <v>0</v>
      </c>
      <c r="C747" s="153">
        <v>0</v>
      </c>
      <c r="D747" s="151"/>
      <c r="E747" s="151"/>
    </row>
    <row r="748" spans="1:6" x14ac:dyDescent="0.2">
      <c r="A748" s="151" t="s">
        <v>2101</v>
      </c>
      <c r="B748" s="151">
        <f>IF(ISBLANK(GlobBerMedDisc!$AK$9),"",GlobBerMedDisc!$AK$9)</f>
        <v>0</v>
      </c>
      <c r="C748" s="153">
        <v>0</v>
      </c>
      <c r="D748" s="151"/>
      <c r="E748" s="151"/>
    </row>
    <row r="749" spans="1:6" x14ac:dyDescent="0.2">
      <c r="A749" s="151" t="s">
        <v>2102</v>
      </c>
      <c r="B749" s="151">
        <f>IF(ISBLANK(GlobBerMedDisc!$AK$10),"",GlobBerMedDisc!$AK$10)</f>
        <v>0</v>
      </c>
      <c r="C749" s="153">
        <v>0</v>
      </c>
      <c r="D749" s="151"/>
      <c r="E749" s="151"/>
    </row>
    <row r="750" spans="1:6" x14ac:dyDescent="0.2">
      <c r="A750" s="151" t="s">
        <v>2103</v>
      </c>
      <c r="B750" s="151">
        <f>IF(ISBLANK(GlobBerMedDisc!$AK$11),"",GlobBerMedDisc!$AK$11)</f>
        <v>0</v>
      </c>
      <c r="C750" s="153">
        <v>0</v>
      </c>
      <c r="D750" s="151"/>
      <c r="E750" s="151"/>
    </row>
    <row r="751" spans="1:6" s="151" customFormat="1" x14ac:dyDescent="0.2">
      <c r="A751" s="151" t="s">
        <v>2104</v>
      </c>
      <c r="B751" s="151">
        <f>IF(ISBLANK(GlobBerMedDisc!$AK$12),"",GlobBerMedDisc!$AK$12)</f>
        <v>0</v>
      </c>
      <c r="C751" s="153">
        <v>0</v>
      </c>
      <c r="F751"/>
    </row>
    <row r="752" spans="1:6" s="151" customFormat="1" x14ac:dyDescent="0.2">
      <c r="A752" s="151" t="s">
        <v>2105</v>
      </c>
      <c r="B752" s="151">
        <f>IF(ISBLANK(GlobBerMedDisc!$AK$13),"",GlobBerMedDisc!$AK$13)</f>
        <v>0</v>
      </c>
      <c r="C752" s="153">
        <v>0</v>
      </c>
      <c r="F752"/>
    </row>
    <row r="753" spans="1:6" s="151" customFormat="1" x14ac:dyDescent="0.2">
      <c r="A753" s="151" t="s">
        <v>2106</v>
      </c>
      <c r="B753" s="151">
        <f>IF(ISBLANK(GlobBerMedDisc!$AK$14),"",GlobBerMedDisc!$AK$14)</f>
        <v>0</v>
      </c>
      <c r="C753" s="153">
        <v>0</v>
      </c>
      <c r="F753"/>
    </row>
    <row r="754" spans="1:6" s="151" customFormat="1" x14ac:dyDescent="0.2">
      <c r="A754" s="151" t="s">
        <v>2107</v>
      </c>
      <c r="B754" s="151">
        <f>IF(ISBLANK(GlobBerMedDisc!$AK$15),"",GlobBerMedDisc!$AK$15)</f>
        <v>0</v>
      </c>
      <c r="C754" s="153">
        <v>0</v>
      </c>
      <c r="F754"/>
    </row>
    <row r="755" spans="1:6" x14ac:dyDescent="0.2">
      <c r="A755" s="151" t="s">
        <v>2108</v>
      </c>
      <c r="B755" s="151">
        <f>IF(ISBLANK(GlobBerMedDisc!$AK$16),"",GlobBerMedDisc!$AK$16)</f>
        <v>0</v>
      </c>
      <c r="C755" s="153">
        <v>0</v>
      </c>
      <c r="D755" s="151"/>
      <c r="E755" s="151"/>
    </row>
    <row r="756" spans="1:6" x14ac:dyDescent="0.2">
      <c r="A756" s="151" t="s">
        <v>2109</v>
      </c>
      <c r="B756" s="151">
        <f>IF(ISBLANK(GlobBerMedDisc!$AK$17),"",GlobBerMedDisc!$AK$17)</f>
        <v>0</v>
      </c>
      <c r="C756" s="153">
        <v>0</v>
      </c>
      <c r="D756" s="151"/>
      <c r="E756" s="151"/>
    </row>
    <row r="757" spans="1:6" x14ac:dyDescent="0.2">
      <c r="A757" s="151" t="s">
        <v>2110</v>
      </c>
      <c r="B757" s="151">
        <f>IF(ISBLANK(GlobBerMedDisc!$AK$18),"",GlobBerMedDisc!$AK$18)</f>
        <v>0</v>
      </c>
      <c r="C757" s="153">
        <v>0</v>
      </c>
      <c r="D757" s="151"/>
      <c r="E757" s="151"/>
    </row>
    <row r="758" spans="1:6" x14ac:dyDescent="0.2">
      <c r="A758" s="151" t="s">
        <v>2111</v>
      </c>
      <c r="B758" s="151">
        <f>IF(ISBLANK(GlobBerMedDisc!$AK$19),"",GlobBerMedDisc!$AK$19)</f>
        <v>0</v>
      </c>
      <c r="C758" s="153">
        <v>0</v>
      </c>
      <c r="D758" s="151"/>
      <c r="E758" s="151"/>
    </row>
    <row r="759" spans="1:6" x14ac:dyDescent="0.2">
      <c r="A759" s="151" t="s">
        <v>2112</v>
      </c>
      <c r="B759" s="151">
        <f>IF(ISBLANK(GlobBerMedDisc!$AK$20),"",GlobBerMedDisc!$AK$20)</f>
        <v>0</v>
      </c>
      <c r="C759" s="153">
        <v>0</v>
      </c>
      <c r="D759" s="151"/>
      <c r="E759" s="151"/>
    </row>
    <row r="760" spans="1:6" x14ac:dyDescent="0.2">
      <c r="A760" s="151" t="s">
        <v>2113</v>
      </c>
      <c r="B760" s="151">
        <f>IF(ISBLANK(GlobBerMedDisc!$AK$21),"",GlobBerMedDisc!$AK$21)</f>
        <v>0</v>
      </c>
      <c r="C760" s="153">
        <v>0</v>
      </c>
      <c r="D760" s="151"/>
      <c r="E760" s="151"/>
    </row>
    <row r="761" spans="1:6" x14ac:dyDescent="0.2">
      <c r="A761" s="151" t="s">
        <v>2114</v>
      </c>
      <c r="B761" s="151">
        <f>IF(ISBLANK(GlobBerMedDisc!$AK$22),"",GlobBerMedDisc!$AK$22)</f>
        <v>0</v>
      </c>
      <c r="C761" s="153">
        <v>0</v>
      </c>
      <c r="D761" s="151"/>
      <c r="E761" s="151"/>
    </row>
    <row r="762" spans="1:6" x14ac:dyDescent="0.2">
      <c r="A762" s="151" t="s">
        <v>2115</v>
      </c>
      <c r="B762" s="151">
        <f>IF(ISBLANK(GlobBerMedDisc!$AK$23),"",GlobBerMedDisc!$AK$23)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2116</v>
      </c>
      <c r="B763" s="151">
        <f>IF(ISBLANK(GlobBerMedDisc!$AK$24),"",GlobBerMedDisc!$AK$24)</f>
        <v>0</v>
      </c>
      <c r="C763" s="153">
        <v>0</v>
      </c>
      <c r="D763" s="151"/>
      <c r="E763" s="151"/>
    </row>
    <row r="764" spans="1:6" x14ac:dyDescent="0.2">
      <c r="A764" s="151" t="s">
        <v>2117</v>
      </c>
      <c r="B764" s="151">
        <f>IF(ISBLANK(GlobBerMedDisc!$AK$25),"",GlobBerMedDisc!$AK$25)</f>
        <v>0</v>
      </c>
      <c r="C764" s="153">
        <v>0</v>
      </c>
      <c r="D764" s="151"/>
      <c r="E764" s="151"/>
    </row>
    <row r="765" spans="1:6" x14ac:dyDescent="0.2">
      <c r="A765" s="151" t="s">
        <v>2118</v>
      </c>
      <c r="B765" s="151">
        <f>IF(ISBLANK(GlobBerMedDisc!$AK$26),"",GlobBerMedDisc!$AK$26)</f>
        <v>0</v>
      </c>
      <c r="C765" s="153">
        <v>0</v>
      </c>
      <c r="D765" s="151"/>
      <c r="E765" s="151"/>
    </row>
    <row r="766" spans="1:6" x14ac:dyDescent="0.2">
      <c r="A766" s="151" t="s">
        <v>2119</v>
      </c>
      <c r="B766" s="151">
        <f>IF(ISBLANK(GlobBerMedDisc!$AK$27),"",GlobBerMedDisc!$AK$27)</f>
        <v>0</v>
      </c>
      <c r="C766" s="153">
        <v>0</v>
      </c>
      <c r="D766" s="151"/>
      <c r="E766" s="151"/>
    </row>
    <row r="767" spans="1:6" x14ac:dyDescent="0.2">
      <c r="A767" s="151" t="s">
        <v>2120</v>
      </c>
      <c r="B767" s="151">
        <f>IF(ISBLANK(GlobBerMedDisc!$AK$28),"",GlobBerMedDisc!$AK$28)</f>
        <v>0</v>
      </c>
      <c r="C767" s="153">
        <v>0</v>
      </c>
      <c r="D767" s="151"/>
      <c r="E767" s="151"/>
    </row>
    <row r="768" spans="1:6" x14ac:dyDescent="0.2">
      <c r="A768" s="151" t="s">
        <v>2121</v>
      </c>
      <c r="B768" s="151">
        <f>IF(ISBLANK(GlobBerMedDisc!$AK$29),"",GlobBerMedDisc!$AK$29)</f>
        <v>0</v>
      </c>
      <c r="C768" s="153">
        <v>0</v>
      </c>
      <c r="D768" s="151"/>
      <c r="E768" s="151"/>
    </row>
    <row r="769" spans="1:6" x14ac:dyDescent="0.2">
      <c r="A769" s="151" t="s">
        <v>2122</v>
      </c>
      <c r="B769" s="151">
        <f>IF(ISBLANK(GlobBerMedDisc!$AK$30),"",GlobBerMedDisc!$AK$30)</f>
        <v>0</v>
      </c>
      <c r="C769" s="153">
        <v>0</v>
      </c>
    </row>
    <row r="770" spans="1:6" x14ac:dyDescent="0.2">
      <c r="A770" s="151" t="s">
        <v>2123</v>
      </c>
      <c r="B770" s="151">
        <f>IF(ISBLANK(GlobBerMedDisc!$AK$31),"",GlobBerMedDisc!$AK$31)</f>
        <v>0</v>
      </c>
      <c r="C770" s="153">
        <v>0</v>
      </c>
    </row>
    <row r="771" spans="1:6" x14ac:dyDescent="0.2">
      <c r="A771" s="151" t="s">
        <v>2124</v>
      </c>
      <c r="B771" s="151" t="str">
        <f>IF(ISBLANK(GlobBerMedDisc!$AL$2),"",GlobBerMedDisc!$AL$2)</f>
        <v/>
      </c>
      <c r="C771" s="44"/>
    </row>
    <row r="772" spans="1:6" x14ac:dyDescent="0.2">
      <c r="A772" s="151" t="s">
        <v>2125</v>
      </c>
      <c r="B772" s="151" t="str">
        <f>IF(ISBLANK(GlobBerMedDisc!$AL$3),"",GlobBerMedDisc!$AL$3)</f>
        <v/>
      </c>
      <c r="C772" s="44"/>
      <c r="F772" s="151"/>
    </row>
    <row r="773" spans="1:6" x14ac:dyDescent="0.2">
      <c r="A773" s="151" t="s">
        <v>2126</v>
      </c>
      <c r="B773" s="151" t="str">
        <f>IF(ISBLANK(GlobBerMedDisc!$AL$4),"",GlobBerMedDisc!$AL$4)</f>
        <v/>
      </c>
      <c r="C773" s="44"/>
      <c r="F773" s="151"/>
    </row>
    <row r="774" spans="1:6" x14ac:dyDescent="0.2">
      <c r="A774" s="151" t="s">
        <v>2127</v>
      </c>
      <c r="B774" s="151" t="str">
        <f>IF(ISBLANK(GlobBerMedDisc!$AL$5),"",GlobBerMedDisc!$AL$5)</f>
        <v/>
      </c>
      <c r="C774" s="44"/>
      <c r="F774" s="151"/>
    </row>
    <row r="775" spans="1:6" x14ac:dyDescent="0.2">
      <c r="A775" s="151" t="s">
        <v>2128</v>
      </c>
      <c r="B775" s="151" t="str">
        <f>IF(ISBLANK(GlobBerMedDisc!$AL$6),"",GlobBerMedDisc!$AL$6)</f>
        <v/>
      </c>
      <c r="C775" s="44"/>
      <c r="F775" s="151"/>
    </row>
    <row r="776" spans="1:6" s="151" customFormat="1" x14ac:dyDescent="0.2">
      <c r="A776" s="151" t="s">
        <v>2129</v>
      </c>
      <c r="B776" s="151" t="str">
        <f>IF(ISBLANK(GlobBerMedDisc!$AL$7),"",GlobBerMedDisc!$AL$7)</f>
        <v/>
      </c>
      <c r="C776" s="44"/>
      <c r="D776"/>
      <c r="E776"/>
    </row>
    <row r="777" spans="1:6" x14ac:dyDescent="0.2">
      <c r="A777" s="151" t="s">
        <v>2130</v>
      </c>
      <c r="B777" s="151" t="str">
        <f>IF(ISBLANK(GlobBerMedDisc!$AL$8),"",GlobBerMedDisc!$AL$8)</f>
        <v/>
      </c>
      <c r="C777" s="44"/>
      <c r="F777" s="151"/>
    </row>
    <row r="778" spans="1:6" x14ac:dyDescent="0.2">
      <c r="A778" s="151" t="s">
        <v>2131</v>
      </c>
      <c r="B778" s="151" t="str">
        <f>IF(ISBLANK(GlobBerMedDisc!$AL$9),"",GlobBerMedDisc!$AL$9)</f>
        <v/>
      </c>
      <c r="C778" s="44"/>
      <c r="F778" s="151"/>
    </row>
    <row r="779" spans="1:6" x14ac:dyDescent="0.2">
      <c r="A779" s="151" t="s">
        <v>2132</v>
      </c>
      <c r="B779" s="151" t="str">
        <f>IF(ISBLANK(GlobBerMedDisc!$AL$10),"",GlobBerMedDisc!$AL$10)</f>
        <v/>
      </c>
      <c r="C779" s="44"/>
      <c r="F779" s="151"/>
    </row>
    <row r="780" spans="1:6" x14ac:dyDescent="0.2">
      <c r="A780" s="151" t="s">
        <v>2133</v>
      </c>
      <c r="B780" s="151" t="str">
        <f>IF(ISBLANK(GlobBerMedDisc!$AL$11),"",GlobBerMedDisc!$AL$11)</f>
        <v/>
      </c>
      <c r="C780" s="44"/>
      <c r="F780" s="151"/>
    </row>
    <row r="781" spans="1:6" s="151" customFormat="1" x14ac:dyDescent="0.2">
      <c r="A781" s="151" t="s">
        <v>2134</v>
      </c>
      <c r="B781" s="151" t="str">
        <f>IF(ISBLANK(GlobBerMedDisc!$AL$12),"",GlobBerMedDisc!$AL$12)</f>
        <v/>
      </c>
      <c r="C781" s="44"/>
      <c r="D781"/>
      <c r="E781"/>
      <c r="F781"/>
    </row>
    <row r="782" spans="1:6" s="151" customFormat="1" x14ac:dyDescent="0.2">
      <c r="A782" s="151" t="s">
        <v>2135</v>
      </c>
      <c r="B782" s="151" t="str">
        <f>IF(ISBLANK(GlobBerMedDisc!$AL$13),"",GlobBerMedDisc!$AL$13)</f>
        <v/>
      </c>
      <c r="C782" s="44"/>
      <c r="D782"/>
      <c r="E782"/>
      <c r="F782"/>
    </row>
    <row r="783" spans="1:6" s="151" customFormat="1" x14ac:dyDescent="0.2">
      <c r="A783" s="151" t="s">
        <v>2136</v>
      </c>
      <c r="B783" t="str">
        <f>IF(ISBLANK(GlobBerMedDisc!$AL$14),"",GlobBerMedDisc!$AL$14)</f>
        <v/>
      </c>
      <c r="C783" s="44"/>
      <c r="D783"/>
      <c r="E783"/>
      <c r="F783"/>
    </row>
    <row r="784" spans="1:6" s="151" customFormat="1" x14ac:dyDescent="0.2">
      <c r="A784" s="151" t="s">
        <v>2137</v>
      </c>
      <c r="B784" t="str">
        <f>IF(ISBLANK(GlobBerMedDisc!$AL$15),"",GlobBerMedDisc!$AL$15)</f>
        <v/>
      </c>
      <c r="C784" s="44"/>
      <c r="D784"/>
      <c r="E784"/>
      <c r="F784"/>
    </row>
    <row r="785" spans="1:3" x14ac:dyDescent="0.2">
      <c r="A785" s="151" t="s">
        <v>2138</v>
      </c>
      <c r="B785" t="str">
        <f>IF(ISBLANK(GlobBerMedDisc!$AL$16),"",GlobBerMedDisc!$AL$16)</f>
        <v/>
      </c>
      <c r="C785" s="44"/>
    </row>
    <row r="786" spans="1:3" x14ac:dyDescent="0.2">
      <c r="A786" s="151" t="s">
        <v>2139</v>
      </c>
      <c r="B786" t="str">
        <f>IF(ISBLANK(GlobBerMedDisc!$AL$17),"",GlobBerMedDisc!$AL$17)</f>
        <v/>
      </c>
      <c r="C786" s="44"/>
    </row>
    <row r="787" spans="1:3" x14ac:dyDescent="0.2">
      <c r="A787" s="151" t="s">
        <v>2140</v>
      </c>
      <c r="B787" t="str">
        <f>IF(ISBLANK(GlobBerMedDisc!$AL$18),"",GlobBerMedDisc!$AL$18)</f>
        <v/>
      </c>
      <c r="C787" s="44"/>
    </row>
    <row r="788" spans="1:3" x14ac:dyDescent="0.2">
      <c r="A788" s="151" t="s">
        <v>2141</v>
      </c>
      <c r="B788" t="str">
        <f>IF(ISBLANK(GlobBerMedDisc!$AL$19),"",GlobBerMedDisc!$AL$19)</f>
        <v/>
      </c>
      <c r="C788" s="44"/>
    </row>
    <row r="789" spans="1:3" x14ac:dyDescent="0.2">
      <c r="A789" s="151" t="s">
        <v>2142</v>
      </c>
      <c r="B789" t="str">
        <f>IF(ISBLANK(GlobBerMedDisc!$AL$20),"",GlobBerMedDisc!$AL$20)</f>
        <v/>
      </c>
      <c r="C789" s="44"/>
    </row>
    <row r="790" spans="1:3" x14ac:dyDescent="0.2">
      <c r="A790" s="151" t="s">
        <v>2143</v>
      </c>
      <c r="B790" t="str">
        <f>IF(ISBLANK(GlobBerMedDisc!$AL$21),"",GlobBerMedDisc!$AL$21)</f>
        <v/>
      </c>
      <c r="C790" s="44"/>
    </row>
    <row r="791" spans="1:3" x14ac:dyDescent="0.2">
      <c r="A791" s="151" t="s">
        <v>2144</v>
      </c>
      <c r="B791" t="str">
        <f>IF(ISBLANK(GlobBerMedDisc!$AL$22),"",GlobBerMedDisc!$AL$22)</f>
        <v/>
      </c>
      <c r="C791" s="44"/>
    </row>
    <row r="792" spans="1:3" x14ac:dyDescent="0.2">
      <c r="A792" s="151" t="s">
        <v>2145</v>
      </c>
      <c r="B792" t="str">
        <f>IF(ISBLANK(GlobBerMedDisc!$AL$23),"",GlobBerMedDisc!$AL$23)</f>
        <v/>
      </c>
      <c r="C792" s="44"/>
    </row>
    <row r="793" spans="1:3" x14ac:dyDescent="0.2">
      <c r="A793" s="151" t="s">
        <v>2146</v>
      </c>
      <c r="B793" s="151" t="str">
        <f>IF(ISBLANK(GlobBerMedDisc!$AL$24),"",GlobBerMedDisc!$AL$24)</f>
        <v/>
      </c>
      <c r="C793" s="44"/>
    </row>
    <row r="794" spans="1:3" x14ac:dyDescent="0.2">
      <c r="A794" s="151" t="s">
        <v>2147</v>
      </c>
      <c r="B794" t="str">
        <f>IF(ISBLANK(GlobBerMedDisc!$AL$25),"",GlobBerMedDisc!$AL$25)</f>
        <v/>
      </c>
      <c r="C794" s="44"/>
    </row>
    <row r="795" spans="1:3" x14ac:dyDescent="0.2">
      <c r="A795" s="151" t="s">
        <v>2148</v>
      </c>
      <c r="B795" t="str">
        <f>IF(ISBLANK(GlobBerMedDisc!$AL$26),"",GlobBerMedDisc!$AL$26)</f>
        <v/>
      </c>
      <c r="C795" s="44"/>
    </row>
    <row r="796" spans="1:3" x14ac:dyDescent="0.2">
      <c r="A796" s="151" t="s">
        <v>2149</v>
      </c>
      <c r="B796" s="151" t="str">
        <f>IF(ISBLANK(GlobBerMedDisc!$AL$27),"",GlobBerMedDisc!$AL$27)</f>
        <v/>
      </c>
      <c r="C796" s="44"/>
    </row>
    <row r="797" spans="1:3" x14ac:dyDescent="0.2">
      <c r="A797" s="151" t="s">
        <v>2150</v>
      </c>
      <c r="B797" t="str">
        <f>IF(ISBLANK(GlobBerMedDisc!$AL$28),"",GlobBerMedDisc!$AL$28)</f>
        <v/>
      </c>
      <c r="C797" s="44"/>
    </row>
    <row r="798" spans="1:3" x14ac:dyDescent="0.2">
      <c r="A798" s="151" t="s">
        <v>2151</v>
      </c>
      <c r="B798" t="str">
        <f>IF(ISBLANK(GlobBerMedDisc!$AL$29),"",GlobBerMedDisc!$AL$29)</f>
        <v/>
      </c>
      <c r="C798" s="44"/>
    </row>
    <row r="799" spans="1:3" x14ac:dyDescent="0.2">
      <c r="A799" s="151" t="s">
        <v>2152</v>
      </c>
      <c r="B799" t="str">
        <f>IF(ISBLANK(GlobBerMedDisc!$AL$30),"",GlobBerMedDisc!$AL$30)</f>
        <v/>
      </c>
      <c r="C799" s="44"/>
    </row>
    <row r="800" spans="1:3" x14ac:dyDescent="0.2">
      <c r="A800" s="151" t="s">
        <v>2153</v>
      </c>
      <c r="B800" t="str">
        <f>IF(ISBLANK(GlobBerMedDisc!$AL$31),"",GlobBerMedDisc!$AL$31)</f>
        <v/>
      </c>
      <c r="C800" s="44"/>
    </row>
    <row r="801" spans="1:6" x14ac:dyDescent="0.2">
      <c r="A801" s="151" t="s">
        <v>2154</v>
      </c>
      <c r="B801" t="str">
        <f>IF(ISBLANK(GlobBerMedDisc!$L$2),"",GlobBerMedDisc!$L$2)</f>
        <v/>
      </c>
      <c r="C801" s="44"/>
    </row>
    <row r="802" spans="1:6" x14ac:dyDescent="0.2">
      <c r="A802" s="151" t="s">
        <v>2155</v>
      </c>
      <c r="B802" t="str">
        <f>IF(ISBLANK(GlobBerMedDisc!$L$3),"",GlobBerMedDisc!$L$3)</f>
        <v/>
      </c>
      <c r="C802" s="44"/>
    </row>
    <row r="803" spans="1:6" x14ac:dyDescent="0.2">
      <c r="A803" s="151" t="s">
        <v>2156</v>
      </c>
      <c r="B803" s="151" t="str">
        <f>IF(ISBLANK(GlobBerMedDisc!$L$4),"",GlobBerMedDisc!$L$4)</f>
        <v/>
      </c>
      <c r="C803" s="44"/>
    </row>
    <row r="804" spans="1:6" x14ac:dyDescent="0.2">
      <c r="A804" s="151" t="s">
        <v>2157</v>
      </c>
      <c r="B804" t="str">
        <f>IF(ISBLANK(GlobBerMedDisc!$L$5),"",GlobBerMedDisc!$L$5)</f>
        <v/>
      </c>
      <c r="C804" s="44"/>
    </row>
    <row r="805" spans="1:6" x14ac:dyDescent="0.2">
      <c r="A805" s="151" t="s">
        <v>2158</v>
      </c>
      <c r="B805" t="str">
        <f>IF(ISBLANK(GlobBerMedDisc!$L$6),"",GlobBerMedDisc!$L$6)</f>
        <v/>
      </c>
      <c r="C805" s="44"/>
    </row>
    <row r="806" spans="1:6" x14ac:dyDescent="0.2">
      <c r="A806" s="151" t="s">
        <v>2159</v>
      </c>
      <c r="B806" t="str">
        <f>IF(ISBLANK(GlobBerMedDisc!$L$7),"",GlobBerMedDisc!$L$7)</f>
        <v/>
      </c>
      <c r="C806" s="44"/>
    </row>
    <row r="807" spans="1:6" x14ac:dyDescent="0.2">
      <c r="A807" s="151" t="s">
        <v>2160</v>
      </c>
      <c r="B807" t="str">
        <f>IF(ISBLANK(GlobBerMedDisc!$L$8),"",GlobBerMedDisc!$L$8)</f>
        <v/>
      </c>
      <c r="C807" s="44"/>
    </row>
    <row r="808" spans="1:6" x14ac:dyDescent="0.2">
      <c r="A808" s="151" t="s">
        <v>2161</v>
      </c>
      <c r="B808" t="str">
        <f>IF(ISBLANK(GlobBerMedDisc!$L$9),"",GlobBerMedDisc!$L$9)</f>
        <v/>
      </c>
      <c r="C808" s="44"/>
    </row>
    <row r="809" spans="1:6" x14ac:dyDescent="0.2">
      <c r="A809" s="151" t="s">
        <v>2162</v>
      </c>
      <c r="B809" t="str">
        <f>IF(ISBLANK(GlobBerMedDisc!$L$10),"",GlobBerMedDisc!$L$10)</f>
        <v/>
      </c>
      <c r="C809" s="44"/>
    </row>
    <row r="810" spans="1:6" x14ac:dyDescent="0.2">
      <c r="A810" s="151" t="s">
        <v>2163</v>
      </c>
      <c r="B810" t="str">
        <f>IF(ISBLANK(GlobBerMedDisc!$L$11),"",GlobBerMedDisc!$L$11)</f>
        <v/>
      </c>
      <c r="C810" s="44"/>
    </row>
    <row r="811" spans="1:6" x14ac:dyDescent="0.2">
      <c r="A811" s="151" t="s">
        <v>2164</v>
      </c>
      <c r="B811" t="str">
        <f>IF(ISBLANK(GlobBerMedDisc!$L$12),"",GlobBerMedDisc!$L$12)</f>
        <v/>
      </c>
      <c r="C811" s="44"/>
    </row>
    <row r="812" spans="1:6" x14ac:dyDescent="0.2">
      <c r="A812" s="151" t="s">
        <v>2165</v>
      </c>
      <c r="B812" t="str">
        <f>IF(ISBLANK(GlobBerMedDisc!$L$13),"",GlobBerMedDisc!$L$13)</f>
        <v/>
      </c>
      <c r="C812" s="44"/>
      <c r="F812" s="151"/>
    </row>
    <row r="813" spans="1:6" x14ac:dyDescent="0.2">
      <c r="A813" s="151" t="s">
        <v>2166</v>
      </c>
      <c r="B813" t="str">
        <f>IF(ISBLANK(GlobBerMedDisc!$L$14),"",GlobBerMedDisc!$L$14)</f>
        <v/>
      </c>
      <c r="C813" s="44"/>
    </row>
    <row r="814" spans="1:6" x14ac:dyDescent="0.2">
      <c r="A814" s="151" t="s">
        <v>2167</v>
      </c>
      <c r="B814" t="str">
        <f>IF(ISBLANK(GlobBerMedDisc!$L$15),"",GlobBerMedDisc!$L$15)</f>
        <v/>
      </c>
      <c r="C814" s="44"/>
    </row>
    <row r="815" spans="1:6" x14ac:dyDescent="0.2">
      <c r="A815" s="151" t="s">
        <v>2168</v>
      </c>
      <c r="B815" s="151" t="str">
        <f>IF(ISBLANK(GlobBerMedDisc!$L$16),"",GlobBerMedDisc!$L$16)</f>
        <v/>
      </c>
      <c r="C815" s="44"/>
    </row>
    <row r="816" spans="1:6" x14ac:dyDescent="0.2">
      <c r="A816" s="151" t="s">
        <v>2169</v>
      </c>
      <c r="B816" t="str">
        <f>IF(ISBLANK(GlobBerMedDisc!$L$17),"",GlobBerMedDisc!$L$17)</f>
        <v/>
      </c>
      <c r="C816" s="44"/>
    </row>
    <row r="817" spans="1:6" x14ac:dyDescent="0.2">
      <c r="A817" s="151" t="s">
        <v>2170</v>
      </c>
      <c r="B817" t="str">
        <f>IF(ISBLANK(GlobBerMedDisc!$L$18),"",GlobBerMedDisc!$L$18)</f>
        <v/>
      </c>
      <c r="C817" s="44"/>
    </row>
    <row r="818" spans="1:6" x14ac:dyDescent="0.2">
      <c r="A818" s="151" t="s">
        <v>2171</v>
      </c>
      <c r="B818" t="str">
        <f>IF(ISBLANK(GlobBerMedDisc!$L$19),"",GlobBerMedDisc!$L$19)</f>
        <v/>
      </c>
      <c r="C818" s="44"/>
    </row>
    <row r="819" spans="1:6" x14ac:dyDescent="0.2">
      <c r="A819" s="151" t="s">
        <v>2172</v>
      </c>
      <c r="B819" t="str">
        <f>IF(ISBLANK(GlobBerMedDisc!$L$20),"",GlobBerMedDisc!$L$20)</f>
        <v/>
      </c>
      <c r="C819" s="44"/>
    </row>
    <row r="820" spans="1:6" x14ac:dyDescent="0.2">
      <c r="A820" s="151" t="s">
        <v>2173</v>
      </c>
      <c r="B820" t="str">
        <f>IF(ISBLANK(GlobBerMedDisc!$L$21),"",GlobBerMedDisc!$L$21)</f>
        <v/>
      </c>
      <c r="C820" s="44"/>
    </row>
    <row r="821" spans="1:6" x14ac:dyDescent="0.2">
      <c r="A821" s="151" t="s">
        <v>2174</v>
      </c>
      <c r="B821" t="str">
        <f>IF(ISBLANK(GlobBerMedDisc!$L$22),"",GlobBerMedDisc!$L$22)</f>
        <v/>
      </c>
      <c r="C821" s="44"/>
    </row>
    <row r="822" spans="1:6" x14ac:dyDescent="0.2">
      <c r="A822" s="151" t="s">
        <v>2175</v>
      </c>
      <c r="B822" t="str">
        <f>IF(ISBLANK(GlobBerMedDisc!$L$23),"",GlobBerMedDisc!$L$23)</f>
        <v/>
      </c>
      <c r="C822" s="44"/>
    </row>
    <row r="823" spans="1:6" x14ac:dyDescent="0.2">
      <c r="A823" s="151" t="s">
        <v>2176</v>
      </c>
      <c r="B823" t="str">
        <f>IF(ISBLANK(GlobBerMedDisc!$L$24),"",GlobBerMedDisc!$L$24)</f>
        <v/>
      </c>
      <c r="C823" s="44"/>
    </row>
    <row r="824" spans="1:6" x14ac:dyDescent="0.2">
      <c r="A824" s="151" t="s">
        <v>2177</v>
      </c>
      <c r="B824" t="str">
        <f>IF(ISBLANK(GlobBerMedDisc!$L$25),"",GlobBerMedDisc!$L$25)</f>
        <v/>
      </c>
      <c r="C824" s="44"/>
    </row>
    <row r="825" spans="1:6" x14ac:dyDescent="0.2">
      <c r="A825" s="151" t="s">
        <v>2178</v>
      </c>
      <c r="B825" t="str">
        <f>IF(ISBLANK(GlobBerMedDisc!$L$26),"",GlobBerMedDisc!$L$26)</f>
        <v/>
      </c>
      <c r="C825" s="44"/>
    </row>
    <row r="826" spans="1:6" x14ac:dyDescent="0.2">
      <c r="A826" s="151" t="s">
        <v>2179</v>
      </c>
      <c r="B826" t="str">
        <f>IF(ISBLANK(GlobBerMedDisc!$L$27),"",GlobBerMedDisc!$L$27)</f>
        <v/>
      </c>
      <c r="C826" s="44"/>
    </row>
    <row r="827" spans="1:6" x14ac:dyDescent="0.2">
      <c r="A827" s="151" t="s">
        <v>2180</v>
      </c>
      <c r="B827" t="str">
        <f>IF(ISBLANK(GlobBerMedDisc!$L$28),"",GlobBerMedDisc!$L$28)</f>
        <v/>
      </c>
      <c r="C827" s="44"/>
    </row>
    <row r="828" spans="1:6" x14ac:dyDescent="0.2">
      <c r="A828" s="151" t="s">
        <v>2181</v>
      </c>
      <c r="B828" s="151" t="str">
        <f>IF(ISBLANK(GlobBerMedDisc!$L$29),"",GlobBerMedDisc!$L$29)</f>
        <v/>
      </c>
      <c r="C828" s="44"/>
      <c r="F828" s="151"/>
    </row>
    <row r="829" spans="1:6" x14ac:dyDescent="0.2">
      <c r="A829" s="151" t="s">
        <v>2182</v>
      </c>
      <c r="B829" t="str">
        <f>IF(ISBLANK(GlobBerMedDisc!$L$30),"",GlobBerMedDisc!$L$30)</f>
        <v/>
      </c>
      <c r="C829" s="44"/>
    </row>
    <row r="830" spans="1:6" x14ac:dyDescent="0.2">
      <c r="A830" s="151" t="s">
        <v>2183</v>
      </c>
      <c r="B830" t="str">
        <f>IF(ISBLANK(GlobBerMedDisc!$L$31),"",GlobBerMedDisc!$L$31)</f>
        <v/>
      </c>
      <c r="C830" s="44"/>
    </row>
    <row r="831" spans="1:6" x14ac:dyDescent="0.2">
      <c r="A831" s="151" t="s">
        <v>3433</v>
      </c>
      <c r="B831" t="str">
        <f>IF(ISBLANK(GlobBerMedDisc!$C$2),"",GlobBerMedDisc!$C$2)</f>
        <v/>
      </c>
      <c r="C831" s="44"/>
    </row>
    <row r="832" spans="1:6" x14ac:dyDescent="0.2">
      <c r="A832" s="151" t="s">
        <v>3434</v>
      </c>
      <c r="B832" t="str">
        <f>IF(ISBLANK(GlobBerMedDisc!$C$3),"",GlobBerMedDisc!$C$3)</f>
        <v/>
      </c>
      <c r="C832" s="44"/>
    </row>
    <row r="833" spans="1:5" x14ac:dyDescent="0.2">
      <c r="A833" s="151" t="s">
        <v>3435</v>
      </c>
      <c r="B833" t="str">
        <f>IF(ISBLANK(GlobBerMedDisc!$C$4),"",GlobBerMedDisc!$C$4)</f>
        <v/>
      </c>
      <c r="C833" s="44"/>
    </row>
    <row r="834" spans="1:5" x14ac:dyDescent="0.2">
      <c r="A834" s="151" t="s">
        <v>3436</v>
      </c>
      <c r="B834" t="str">
        <f>IF(ISBLANK(GlobBerMedDisc!$C$5),"",GlobBerMedDisc!$C$5)</f>
        <v/>
      </c>
      <c r="C834" s="44"/>
    </row>
    <row r="835" spans="1:5" x14ac:dyDescent="0.2">
      <c r="A835" s="151" t="s">
        <v>3437</v>
      </c>
      <c r="B835" t="str">
        <f>IF(ISBLANK(GlobBerMedDisc!$C$6),"",GlobBerMedDisc!$C$6)</f>
        <v/>
      </c>
      <c r="C835" s="44"/>
    </row>
    <row r="836" spans="1:5" x14ac:dyDescent="0.2">
      <c r="A836" s="151" t="s">
        <v>3438</v>
      </c>
      <c r="B836" t="str">
        <f>IF(ISBLANK(GlobBerMedDisc!$C$7),"",GlobBerMedDisc!$C$7)</f>
        <v/>
      </c>
      <c r="C836" s="44"/>
    </row>
    <row r="837" spans="1:5" x14ac:dyDescent="0.2">
      <c r="A837" s="151" t="s">
        <v>3439</v>
      </c>
      <c r="B837" s="151" t="str">
        <f>IF(ISBLANK(GlobBerMedDisc!$C$8),"",GlobBerMedDisc!$C$8)</f>
        <v/>
      </c>
      <c r="C837" s="44"/>
    </row>
    <row r="838" spans="1:5" x14ac:dyDescent="0.2">
      <c r="A838" s="151" t="s">
        <v>3440</v>
      </c>
      <c r="B838" t="str">
        <f>IF(ISBLANK(GlobBerMedDisc!$C$9),"",GlobBerMedDisc!$C$9)</f>
        <v/>
      </c>
      <c r="C838" s="44"/>
    </row>
    <row r="839" spans="1:5" x14ac:dyDescent="0.2">
      <c r="A839" s="151" t="s">
        <v>3441</v>
      </c>
      <c r="B839" t="str">
        <f>IF(ISBLANK(GlobBerMedDisc!$C$10),"",GlobBerMedDisc!$C$10)</f>
        <v/>
      </c>
      <c r="C839" s="44"/>
    </row>
    <row r="840" spans="1:5" x14ac:dyDescent="0.2">
      <c r="A840" s="151" t="s">
        <v>3442</v>
      </c>
      <c r="B840" t="str">
        <f>IF(ISBLANK(GlobBerMedDisc!$C$11),"",GlobBerMedDisc!$C$11)</f>
        <v/>
      </c>
      <c r="C840" s="44"/>
    </row>
    <row r="841" spans="1:5" x14ac:dyDescent="0.2">
      <c r="A841" s="151" t="s">
        <v>3443</v>
      </c>
      <c r="B841" s="151" t="str">
        <f>IF(ISBLANK(GlobBerMedDisc!$C$12),"",GlobBerMedDisc!$C$12)</f>
        <v/>
      </c>
      <c r="C841" s="44"/>
    </row>
    <row r="842" spans="1:5" x14ac:dyDescent="0.2">
      <c r="A842" s="151" t="s">
        <v>3444</v>
      </c>
      <c r="B842" t="str">
        <f>IF(ISBLANK(GlobBerMedDisc!$C$13),"",GlobBerMedDisc!$C$13)</f>
        <v/>
      </c>
      <c r="C842" s="44"/>
      <c r="D842" s="151"/>
      <c r="E842" s="151"/>
    </row>
    <row r="843" spans="1:5" x14ac:dyDescent="0.2">
      <c r="A843" s="151" t="s">
        <v>3445</v>
      </c>
      <c r="B843" t="str">
        <f>IF(ISBLANK(GlobBerMedDisc!$C$14),"",GlobBerMedDisc!$C$14)</f>
        <v/>
      </c>
      <c r="C843" s="44"/>
    </row>
    <row r="844" spans="1:5" x14ac:dyDescent="0.2">
      <c r="A844" s="151" t="s">
        <v>3446</v>
      </c>
      <c r="B844" t="str">
        <f>IF(ISBLANK(GlobBerMedDisc!$C$15),"",GlobBerMedDisc!$C$15)</f>
        <v/>
      </c>
      <c r="C844" s="44"/>
    </row>
    <row r="845" spans="1:5" x14ac:dyDescent="0.2">
      <c r="A845" s="151" t="s">
        <v>3447</v>
      </c>
      <c r="B845" t="str">
        <f>IF(ISBLANK(GlobBerMedDisc!$C$16),"",GlobBerMedDisc!$C$16)</f>
        <v/>
      </c>
      <c r="C845" s="44"/>
    </row>
    <row r="846" spans="1:5" x14ac:dyDescent="0.2">
      <c r="A846" s="151" t="s">
        <v>3448</v>
      </c>
      <c r="B846" t="str">
        <f>IF(ISBLANK(GlobBerMedDisc!$C$17),"",GlobBerMedDisc!$C$17)</f>
        <v/>
      </c>
      <c r="C846" s="44"/>
    </row>
    <row r="847" spans="1:5" x14ac:dyDescent="0.2">
      <c r="A847" s="151" t="s">
        <v>3449</v>
      </c>
      <c r="B847" t="str">
        <f>IF(ISBLANK(GlobBerMedDisc!$C$18),"",GlobBerMedDisc!$C$18)</f>
        <v/>
      </c>
      <c r="C847" s="44"/>
    </row>
    <row r="848" spans="1:5" x14ac:dyDescent="0.2">
      <c r="A848" s="151" t="s">
        <v>3450</v>
      </c>
      <c r="B848" t="str">
        <f>IF(ISBLANK(GlobBerMedDisc!$C$19),"",GlobBerMedDisc!$C$19)</f>
        <v/>
      </c>
      <c r="C848" s="44"/>
    </row>
    <row r="849" spans="1:5" x14ac:dyDescent="0.2">
      <c r="A849" s="151" t="s">
        <v>3451</v>
      </c>
      <c r="B849" t="str">
        <f>IF(ISBLANK(GlobBerMedDisc!$C$20),"",GlobBerMedDisc!$C$20)</f>
        <v/>
      </c>
      <c r="C849" s="44"/>
    </row>
    <row r="850" spans="1:5" x14ac:dyDescent="0.2">
      <c r="A850" s="151" t="s">
        <v>3452</v>
      </c>
      <c r="B850" t="str">
        <f>IF(ISBLANK(GlobBerMedDisc!$C$21),"",GlobBerMedDisc!$C$21)</f>
        <v/>
      </c>
      <c r="C850" s="44"/>
    </row>
    <row r="851" spans="1:5" x14ac:dyDescent="0.2">
      <c r="A851" s="151" t="s">
        <v>3453</v>
      </c>
      <c r="B851" t="str">
        <f>IF(ISBLANK(GlobBerMedDisc!$C$22),"",GlobBerMedDisc!$C$22)</f>
        <v/>
      </c>
      <c r="C851" s="44"/>
    </row>
    <row r="852" spans="1:5" x14ac:dyDescent="0.2">
      <c r="A852" s="151" t="s">
        <v>3454</v>
      </c>
      <c r="B852" t="str">
        <f>IF(ISBLANK(GlobBerMedDisc!$C$23),"",GlobBerMedDisc!$C$23)</f>
        <v/>
      </c>
      <c r="C852" s="44"/>
    </row>
    <row r="853" spans="1:5" x14ac:dyDescent="0.2">
      <c r="A853" s="151" t="s">
        <v>3455</v>
      </c>
      <c r="B853" t="str">
        <f>IF(ISBLANK(GlobBerMedDisc!$C$24),"",GlobBerMedDisc!$C$24)</f>
        <v/>
      </c>
      <c r="C853" s="44"/>
    </row>
    <row r="854" spans="1:5" x14ac:dyDescent="0.2">
      <c r="A854" s="151" t="s">
        <v>3456</v>
      </c>
      <c r="B854" t="str">
        <f>IF(ISBLANK(GlobBerMedDisc!$C$25),"",GlobBerMedDisc!$C$25)</f>
        <v/>
      </c>
      <c r="C854" s="44"/>
    </row>
    <row r="855" spans="1:5" x14ac:dyDescent="0.2">
      <c r="A855" s="151" t="s">
        <v>3457</v>
      </c>
      <c r="B855" t="str">
        <f>IF(ISBLANK(GlobBerMedDisc!$C$26),"",GlobBerMedDisc!$C$26)</f>
        <v/>
      </c>
      <c r="C855" s="44"/>
    </row>
    <row r="856" spans="1:5" x14ac:dyDescent="0.2">
      <c r="A856" s="151" t="s">
        <v>3458</v>
      </c>
      <c r="B856" s="151" t="str">
        <f>IF(ISBLANK(GlobBerMedDisc!$C$27),"",GlobBerMedDisc!$C$27)</f>
        <v/>
      </c>
      <c r="C856" s="44"/>
    </row>
    <row r="857" spans="1:5" x14ac:dyDescent="0.2">
      <c r="A857" s="151" t="s">
        <v>3459</v>
      </c>
      <c r="B857" t="str">
        <f>IF(ISBLANK(GlobBerMedDisc!$C$28),"",GlobBerMedDisc!$C$28)</f>
        <v/>
      </c>
      <c r="C857" s="44"/>
    </row>
    <row r="858" spans="1:5" x14ac:dyDescent="0.2">
      <c r="A858" s="151" t="s">
        <v>3460</v>
      </c>
      <c r="B858" t="str">
        <f>IF(ISBLANK(GlobBerMedDisc!$C$29),"",GlobBerMedDisc!$C$29)</f>
        <v/>
      </c>
      <c r="C858" s="44"/>
      <c r="D858" s="151"/>
      <c r="E858" s="151"/>
    </row>
    <row r="859" spans="1:5" x14ac:dyDescent="0.2">
      <c r="A859" s="151" t="s">
        <v>3461</v>
      </c>
      <c r="B859" t="str">
        <f>IF(ISBLANK(GlobBerMedDisc!$C$30),"",GlobBerMedDisc!$C$30)</f>
        <v/>
      </c>
      <c r="C859" s="44"/>
    </row>
    <row r="860" spans="1:5" x14ac:dyDescent="0.2">
      <c r="A860" s="151" t="s">
        <v>3462</v>
      </c>
      <c r="B860" t="str">
        <f>IF(ISBLANK(GlobBerMedDisc!$C$31),"",GlobBerMedDisc!$C$31)</f>
        <v/>
      </c>
      <c r="C860" s="44"/>
    </row>
    <row r="861" spans="1:5" x14ac:dyDescent="0.2">
      <c r="A861" s="151" t="s">
        <v>4099</v>
      </c>
      <c r="B861">
        <f>IF(ISBLANK(GlobTblEnt!$B$39),"",GlobTblEnt!$B$39)</f>
        <v>0</v>
      </c>
      <c r="C861" s="370">
        <v>0</v>
      </c>
    </row>
    <row r="862" spans="1:5" x14ac:dyDescent="0.2">
      <c r="A862" s="151" t="s">
        <v>4101</v>
      </c>
      <c r="B862">
        <f>IF(ISBLANK(GlobTblEnt!$C$39),"",GlobTblEnt!$C$39)</f>
        <v>0</v>
      </c>
      <c r="C862" s="370">
        <v>0</v>
      </c>
    </row>
    <row r="863" spans="1:5" x14ac:dyDescent="0.2">
      <c r="A863" s="151" t="s">
        <v>4103</v>
      </c>
      <c r="B863">
        <f>IF(ISBLANK(GlobTblEnt!$D$39),"",GlobTblEnt!$D$39)</f>
        <v>0</v>
      </c>
      <c r="C863" s="370">
        <v>0</v>
      </c>
    </row>
    <row r="864" spans="1:5" x14ac:dyDescent="0.2">
      <c r="A864" s="151" t="s">
        <v>4105</v>
      </c>
      <c r="B864">
        <f>IF(ISBLANK(GlobTblEnt!$E$39),"",GlobTblEnt!$E$39)</f>
        <v>0</v>
      </c>
      <c r="C864" s="370">
        <v>0</v>
      </c>
    </row>
    <row r="865" spans="1:6" x14ac:dyDescent="0.2">
      <c r="A865" s="151" t="s">
        <v>4107</v>
      </c>
      <c r="B865">
        <f>IF(ISBLANK(GlobTblEnt!$F$39),"",GlobTblEnt!$F$39)</f>
        <v>0</v>
      </c>
      <c r="C865" s="370">
        <v>0</v>
      </c>
    </row>
    <row r="866" spans="1:6" x14ac:dyDescent="0.2">
      <c r="A866" s="151" t="s">
        <v>4109</v>
      </c>
      <c r="B866">
        <f>IF(ISBLANK(GlobTblEnt!$G$39),"",GlobTblEnt!$G$39)</f>
        <v>0</v>
      </c>
      <c r="C866" s="370">
        <v>0</v>
      </c>
      <c r="F866" s="151"/>
    </row>
    <row r="867" spans="1:6" x14ac:dyDescent="0.2">
      <c r="A867" s="151" t="s">
        <v>4111</v>
      </c>
      <c r="B867">
        <f>IF(ISBLANK(GlobTblEnt!$H$39),"",GlobTblEnt!$H$39)</f>
        <v>0</v>
      </c>
      <c r="C867" s="370">
        <v>0</v>
      </c>
    </row>
    <row r="868" spans="1:6" x14ac:dyDescent="0.2">
      <c r="A868" s="151" t="s">
        <v>4113</v>
      </c>
      <c r="B868">
        <f>IF(ISBLANK(GlobTblEnt!$I$39),"",GlobTblEnt!$I$39)</f>
        <v>0</v>
      </c>
      <c r="C868" s="370">
        <v>0</v>
      </c>
    </row>
    <row r="869" spans="1:6" x14ac:dyDescent="0.2">
      <c r="A869" s="151" t="s">
        <v>4115</v>
      </c>
      <c r="B869">
        <f>IF(ISBLANK(GlobTblEnt!$J$39),"",GlobTblEnt!$J$39)</f>
        <v>0</v>
      </c>
      <c r="C869" s="370">
        <v>0</v>
      </c>
    </row>
    <row r="870" spans="1:6" x14ac:dyDescent="0.2">
      <c r="A870" s="151" t="s">
        <v>4117</v>
      </c>
      <c r="B870">
        <f>IF(ISBLANK(GlobTblEnt!$K$39),"",GlobTblEnt!$K$39)</f>
        <v>0</v>
      </c>
      <c r="C870" s="370">
        <v>0</v>
      </c>
    </row>
    <row r="871" spans="1:6" x14ac:dyDescent="0.2">
      <c r="A871" s="151" t="s">
        <v>4119</v>
      </c>
      <c r="B871">
        <f>IF(ISBLANK(GlobTblEnt!$L$39),"",GlobTblEnt!$L$39)</f>
        <v>0</v>
      </c>
      <c r="C871" s="370">
        <v>0</v>
      </c>
      <c r="F871" s="151"/>
    </row>
    <row r="872" spans="1:6" x14ac:dyDescent="0.2">
      <c r="A872" s="151" t="s">
        <v>4121</v>
      </c>
      <c r="B872">
        <f>IF(ISBLANK(GlobTblEnt!$M$39),"",GlobTblEnt!$M$39)</f>
        <v>0</v>
      </c>
      <c r="C872" s="370">
        <v>0</v>
      </c>
      <c r="F872" s="151"/>
    </row>
    <row r="873" spans="1:6" x14ac:dyDescent="0.2">
      <c r="A873" s="151" t="s">
        <v>3815</v>
      </c>
      <c r="B873">
        <f>IF(ISBLANK(NeoDataInfB!$D$2),"",NeoDataInfB!$D$2)</f>
        <v>0</v>
      </c>
      <c r="C873" s="7">
        <v>0</v>
      </c>
      <c r="F873" s="151"/>
    </row>
    <row r="874" spans="1:6" x14ac:dyDescent="0.2">
      <c r="A874" s="151" t="s">
        <v>4458</v>
      </c>
      <c r="B874">
        <f>IF(ISBLANK(NeoDataInfB!$D$3),"",NeoDataInfB!$D$3)</f>
        <v>1</v>
      </c>
      <c r="C874" s="151">
        <v>1</v>
      </c>
      <c r="F874" s="151"/>
    </row>
    <row r="875" spans="1:6" x14ac:dyDescent="0.2">
      <c r="A875" s="151" t="s">
        <v>4459</v>
      </c>
      <c r="B875">
        <f>IF(ISBLANK(NeoDataInfB!$D$4),"",NeoDataInfB!$D$4)</f>
        <v>1</v>
      </c>
      <c r="C875" s="151">
        <v>1</v>
      </c>
    </row>
    <row r="876" spans="1:6" x14ac:dyDescent="0.2">
      <c r="A876" s="151" t="s">
        <v>4460</v>
      </c>
      <c r="B876">
        <f>IF(ISBLANK(NeoDataInfB!$D$5),"",NeoDataInfB!$D$5)</f>
        <v>1</v>
      </c>
      <c r="C876" s="151">
        <v>1</v>
      </c>
    </row>
    <row r="877" spans="1:6" x14ac:dyDescent="0.2">
      <c r="A877" s="151" t="s">
        <v>4461</v>
      </c>
      <c r="B877">
        <f>IF(ISBLANK(NeoDataInfB!$D$6),"",NeoDataInfB!$D$6)</f>
        <v>1</v>
      </c>
      <c r="C877" s="151">
        <v>1</v>
      </c>
    </row>
    <row r="878" spans="1:6" x14ac:dyDescent="0.2">
      <c r="A878" s="151" t="s">
        <v>4462</v>
      </c>
      <c r="B878" s="151">
        <f>IF(ISBLANK(NeoDataInfB!$D$7),"",NeoDataInfB!$D$7)</f>
        <v>1</v>
      </c>
      <c r="C878" s="151">
        <v>1</v>
      </c>
    </row>
    <row r="879" spans="1:6" x14ac:dyDescent="0.2">
      <c r="A879" s="151" t="s">
        <v>4463</v>
      </c>
      <c r="B879">
        <f>IF(ISBLANK(NeoDataInfB!$D$8),"",NeoDataInfB!$D$8)</f>
        <v>1</v>
      </c>
      <c r="C879" s="151">
        <v>1</v>
      </c>
    </row>
    <row r="880" spans="1:6" x14ac:dyDescent="0.2">
      <c r="A880" s="151" t="s">
        <v>4464</v>
      </c>
      <c r="B880">
        <f>IF(ISBLANK(NeoDataInfB!$D$9),"",NeoDataInfB!$D$9)</f>
        <v>1</v>
      </c>
      <c r="C880" s="151">
        <v>1</v>
      </c>
    </row>
    <row r="881" spans="1:6" x14ac:dyDescent="0.2">
      <c r="A881" s="151" t="s">
        <v>4465</v>
      </c>
      <c r="B881">
        <f>IF(ISBLANK(NeoDataInfB!$D$10),"",NeoDataInfB!$D$10)</f>
        <v>1</v>
      </c>
      <c r="C881" s="151">
        <v>1</v>
      </c>
    </row>
    <row r="882" spans="1:6" x14ac:dyDescent="0.2">
      <c r="A882" s="151" t="s">
        <v>4466</v>
      </c>
      <c r="B882">
        <f>IF(ISBLANK(NeoDataInfB!$D$11),"",NeoDataInfB!$D$11)</f>
        <v>1</v>
      </c>
      <c r="C882" s="151">
        <v>1</v>
      </c>
    </row>
    <row r="883" spans="1:6" x14ac:dyDescent="0.2">
      <c r="A883" s="151" t="s">
        <v>4467</v>
      </c>
      <c r="B883">
        <f>IF(ISBLANK(NeoDataInfB!$D$12),"",NeoDataInfB!$D$12)</f>
        <v>1</v>
      </c>
      <c r="C883" s="151">
        <v>1</v>
      </c>
    </row>
    <row r="884" spans="1:6" x14ac:dyDescent="0.2">
      <c r="A884" s="151" t="s">
        <v>4274</v>
      </c>
      <c r="B884">
        <f>IF(ISBLANK(NeoDataInfB!$D$13),"",NeoDataInfB!$D$13)</f>
        <v>0</v>
      </c>
      <c r="C884" s="153">
        <v>0</v>
      </c>
    </row>
    <row r="885" spans="1:6" x14ac:dyDescent="0.2">
      <c r="A885" s="151" t="s">
        <v>4275</v>
      </c>
      <c r="B885">
        <f>IF(ISBLANK(NeoDataInfB!$D$14),"",NeoDataInfB!$D$14)</f>
        <v>0</v>
      </c>
      <c r="C885" s="153">
        <v>0</v>
      </c>
    </row>
    <row r="886" spans="1:6" x14ac:dyDescent="0.2">
      <c r="A886" s="151" t="s">
        <v>4276</v>
      </c>
      <c r="B886">
        <f>IF(ISBLANK(NeoDataInfB!$D$15),"",NeoDataInfB!$D$15)</f>
        <v>0</v>
      </c>
      <c r="C886" s="153">
        <v>0</v>
      </c>
    </row>
    <row r="887" spans="1:6" x14ac:dyDescent="0.2">
      <c r="A887" s="151" t="s">
        <v>4277</v>
      </c>
      <c r="B887">
        <f>IF(ISBLANK(NeoDataInfB!$D$16),"",NeoDataInfB!$D$16)</f>
        <v>0</v>
      </c>
      <c r="C887" s="153">
        <v>0</v>
      </c>
    </row>
    <row r="888" spans="1:6" x14ac:dyDescent="0.2">
      <c r="A888" s="151" t="s">
        <v>4278</v>
      </c>
      <c r="B888">
        <f>IF(ISBLANK(NeoDataInfB!$D$17),"",NeoDataInfB!$D$17)</f>
        <v>0</v>
      </c>
      <c r="C888" s="153">
        <v>0</v>
      </c>
    </row>
    <row r="889" spans="1:6" x14ac:dyDescent="0.2">
      <c r="A889" s="151" t="s">
        <v>4279</v>
      </c>
      <c r="B889">
        <f>IF(ISBLANK(NeoDataInfB!$D$18),"",NeoDataInfB!$D$18)</f>
        <v>0</v>
      </c>
      <c r="C889" s="153">
        <v>0</v>
      </c>
    </row>
    <row r="890" spans="1:6" x14ac:dyDescent="0.2">
      <c r="A890" s="151" t="s">
        <v>4280</v>
      </c>
      <c r="B890">
        <f>IF(ISBLANK(NeoDataInfB!$D$19),"",NeoDataInfB!$D$19)</f>
        <v>0</v>
      </c>
      <c r="C890" s="153">
        <v>0</v>
      </c>
    </row>
    <row r="891" spans="1:6" x14ac:dyDescent="0.2">
      <c r="A891" s="151" t="s">
        <v>4281</v>
      </c>
      <c r="B891">
        <f>IF(ISBLANK(NeoDataInfB!$D$20),"",NeoDataInfB!$D$20)</f>
        <v>0</v>
      </c>
      <c r="C891" s="153">
        <v>0</v>
      </c>
    </row>
    <row r="892" spans="1:6" x14ac:dyDescent="0.2">
      <c r="A892" s="151" t="s">
        <v>4282</v>
      </c>
      <c r="B892">
        <f>IF(ISBLANK(NeoDataInfB!$D$21),"",NeoDataInfB!$D$21)</f>
        <v>0</v>
      </c>
      <c r="C892" s="153">
        <v>0</v>
      </c>
    </row>
    <row r="893" spans="1:6" x14ac:dyDescent="0.2">
      <c r="A893" s="151" t="s">
        <v>4283</v>
      </c>
      <c r="B893">
        <f>IF(ISBLANK(NeoDataInfB!$D$22),"",NeoDataInfB!$D$22)</f>
        <v>0</v>
      </c>
      <c r="C893" s="153">
        <v>0</v>
      </c>
    </row>
    <row r="894" spans="1:6" x14ac:dyDescent="0.2">
      <c r="A894" s="151" t="s">
        <v>3816</v>
      </c>
      <c r="B894" t="str">
        <f>IF(ISBLANK(NeoDataInfB!$D$23),"",NeoDataInfB!$D$23)</f>
        <v/>
      </c>
      <c r="C894" s="44" t="s">
        <v>3484</v>
      </c>
    </row>
    <row r="895" spans="1:6" x14ac:dyDescent="0.2">
      <c r="A895" s="151" t="s">
        <v>3817</v>
      </c>
      <c r="B895" t="str">
        <f>IF(ISBLANK(NeoDataInfB!$D$24),"",NeoDataInfB!$D$24)</f>
        <v/>
      </c>
      <c r="C895" s="44" t="s">
        <v>3484</v>
      </c>
    </row>
    <row r="896" spans="1:6" x14ac:dyDescent="0.2">
      <c r="A896" s="151" t="s">
        <v>4284</v>
      </c>
      <c r="B896">
        <f>IF(ISBLANK(NeoDataInfB!$D$25),"",NeoDataInfB!$D$25)</f>
        <v>0</v>
      </c>
      <c r="C896" s="153">
        <v>0</v>
      </c>
      <c r="D896" s="151"/>
      <c r="E896" s="151"/>
      <c r="F896" s="151"/>
    </row>
    <row r="897" spans="1:6" x14ac:dyDescent="0.2">
      <c r="A897" s="151" t="s">
        <v>4285</v>
      </c>
      <c r="B897">
        <f>IF(ISBLANK(NeoDataInfB!$D$26),"",NeoDataInfB!$D$26)</f>
        <v>0</v>
      </c>
      <c r="C897" s="153">
        <v>0</v>
      </c>
    </row>
    <row r="898" spans="1:6" x14ac:dyDescent="0.2">
      <c r="A898" s="151" t="s">
        <v>4286</v>
      </c>
      <c r="B898">
        <f>IF(ISBLANK(NeoDataInfB!$D$27),"",NeoDataInfB!$D$27)</f>
        <v>0</v>
      </c>
      <c r="C898" s="153">
        <v>0</v>
      </c>
    </row>
    <row r="899" spans="1:6" x14ac:dyDescent="0.2">
      <c r="A899" s="151" t="s">
        <v>4287</v>
      </c>
      <c r="B899">
        <f>IF(ISBLANK(NeoDataInfB!$D$28),"",NeoDataInfB!$D$28)</f>
        <v>0</v>
      </c>
      <c r="C899" s="153">
        <v>0</v>
      </c>
    </row>
    <row r="900" spans="1:6" s="151" customFormat="1" x14ac:dyDescent="0.2">
      <c r="A900" s="151" t="s">
        <v>4288</v>
      </c>
      <c r="B900">
        <f>IF(ISBLANK(NeoDataInfB!$D$29),"",NeoDataInfB!$D$29)</f>
        <v>0</v>
      </c>
      <c r="C900" s="153">
        <v>0</v>
      </c>
      <c r="D900"/>
      <c r="E900"/>
      <c r="F900"/>
    </row>
    <row r="901" spans="1:6" x14ac:dyDescent="0.2">
      <c r="A901" s="151" t="s">
        <v>4289</v>
      </c>
      <c r="B901">
        <f>IF(ISBLANK(NeoDataInfB!$D$30),"",NeoDataInfB!$D$30)</f>
        <v>0</v>
      </c>
      <c r="C901" s="153">
        <v>0</v>
      </c>
      <c r="D901" s="151"/>
      <c r="E901" s="151"/>
      <c r="F901" s="151"/>
    </row>
    <row r="902" spans="1:6" x14ac:dyDescent="0.2">
      <c r="A902" s="151" t="s">
        <v>4290</v>
      </c>
      <c r="B902">
        <f>IF(ISBLANK(NeoDataInfB!$D$31),"",NeoDataInfB!$D$31)</f>
        <v>0</v>
      </c>
      <c r="C902" s="153">
        <v>0</v>
      </c>
      <c r="D902" s="151"/>
      <c r="E902" s="151"/>
      <c r="F902" s="151"/>
    </row>
    <row r="903" spans="1:6" s="151" customFormat="1" x14ac:dyDescent="0.2">
      <c r="A903" s="151" t="s">
        <v>4291</v>
      </c>
      <c r="B903">
        <f>IF(ISBLANK(NeoDataInfB!$D$32),"",NeoDataInfB!$D$32)</f>
        <v>0</v>
      </c>
      <c r="C903" s="153">
        <v>0</v>
      </c>
    </row>
    <row r="904" spans="1:6" s="151" customFormat="1" x14ac:dyDescent="0.2">
      <c r="A904" s="151" t="s">
        <v>4292</v>
      </c>
      <c r="B904">
        <f>IF(ISBLANK(NeoDataInfB!$D$33),"",NeoDataInfB!$D$33)</f>
        <v>0</v>
      </c>
      <c r="C904" s="153">
        <v>0</v>
      </c>
    </row>
    <row r="905" spans="1:6" x14ac:dyDescent="0.2">
      <c r="A905" s="151" t="s">
        <v>4293</v>
      </c>
      <c r="B905">
        <f>IF(ISBLANK(NeoDataInfB!$D$34),"",NeoDataInfB!$D$34)</f>
        <v>0</v>
      </c>
      <c r="C905" s="153">
        <v>0</v>
      </c>
    </row>
    <row r="906" spans="1:6" x14ac:dyDescent="0.2">
      <c r="A906" s="151" t="s">
        <v>3818</v>
      </c>
      <c r="B906">
        <f>IF(ISBLANK(NeoDataInfB!$D$35),"",NeoDataInfB!$D$35)</f>
        <v>1</v>
      </c>
      <c r="C906" s="7">
        <v>1</v>
      </c>
    </row>
    <row r="907" spans="1:6" x14ac:dyDescent="0.2">
      <c r="A907" s="151" t="s">
        <v>3819</v>
      </c>
      <c r="B907">
        <f>IF(ISBLANK(NeoDataInfB!$D$36),"",NeoDataInfB!$D$36)</f>
        <v>1</v>
      </c>
      <c r="C907" s="7">
        <v>1</v>
      </c>
    </row>
    <row r="908" spans="1:6" x14ac:dyDescent="0.2">
      <c r="A908" s="151" t="s">
        <v>3820</v>
      </c>
      <c r="B908">
        <f>IF(ISBLANK(NeoDataInfB!$D$37),"",NeoDataInfB!$D$37)</f>
        <v>1</v>
      </c>
      <c r="C908" s="7">
        <v>1</v>
      </c>
    </row>
    <row r="909" spans="1:6" s="151" customFormat="1" x14ac:dyDescent="0.2">
      <c r="A909" s="151" t="s">
        <v>3821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151" customFormat="1" x14ac:dyDescent="0.2">
      <c r="A910" s="151" t="s">
        <v>3822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151" t="s">
        <v>3823</v>
      </c>
      <c r="B911">
        <f>IF(ISBLANK(NeoDataInfB!$D$40),"",NeoDataInfB!$D$40)</f>
        <v>1</v>
      </c>
      <c r="C911" s="7">
        <v>1</v>
      </c>
    </row>
    <row r="912" spans="1:6" x14ac:dyDescent="0.2">
      <c r="A912" s="151" t="s">
        <v>3824</v>
      </c>
      <c r="B912">
        <f>IF(ISBLANK(NeoDataInfB!$D$41),"",NeoDataInfB!$D$41)</f>
        <v>1</v>
      </c>
      <c r="C912" s="7">
        <v>1</v>
      </c>
    </row>
    <row r="913" spans="1:6" x14ac:dyDescent="0.2">
      <c r="A913" s="151" t="s">
        <v>3825</v>
      </c>
      <c r="B913">
        <f>IF(ISBLANK(NeoDataInfB!$D$42),"",NeoDataInfB!$D$42)</f>
        <v>1</v>
      </c>
      <c r="C913" s="7">
        <v>1</v>
      </c>
    </row>
    <row r="914" spans="1:6" x14ac:dyDescent="0.2">
      <c r="A914" s="151" t="s">
        <v>3826</v>
      </c>
      <c r="B914">
        <f>IF(ISBLANK(NeoDataInfB!$D$43),"",NeoDataInfB!$D$43)</f>
        <v>1</v>
      </c>
      <c r="C914" s="7">
        <v>1</v>
      </c>
    </row>
    <row r="915" spans="1:6" x14ac:dyDescent="0.2">
      <c r="A915" s="151" t="s">
        <v>3827</v>
      </c>
      <c r="B915">
        <f>IF(ISBLANK(NeoDataInfB!$D$44),"",NeoDataInfB!$D$44)</f>
        <v>1</v>
      </c>
      <c r="C915" s="7">
        <v>1</v>
      </c>
    </row>
    <row r="916" spans="1:6" x14ac:dyDescent="0.2">
      <c r="A916" s="151" t="s">
        <v>3828</v>
      </c>
      <c r="B916">
        <f>IF(ISBLANK(NeoDataInfB!$D$45),"",NeoDataInfB!$D$45)</f>
        <v>1</v>
      </c>
      <c r="C916" s="7">
        <v>1</v>
      </c>
    </row>
    <row r="917" spans="1:6" x14ac:dyDescent="0.2">
      <c r="A917" s="151" t="s">
        <v>3829</v>
      </c>
      <c r="B917">
        <f>IF(ISBLANK(NeoDataInfB!$D$46),"",NeoDataInfB!$D$46)</f>
        <v>1</v>
      </c>
      <c r="C917" s="7">
        <v>1</v>
      </c>
    </row>
    <row r="918" spans="1:6" s="151" customFormat="1" x14ac:dyDescent="0.2">
      <c r="A918" s="151" t="s">
        <v>4294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151" t="s">
        <v>3830</v>
      </c>
      <c r="B919">
        <f>IF(ISBLANK(NeoDataInfB!$D$48),"",NeoDataInfB!$D$48)</f>
        <v>0</v>
      </c>
      <c r="C919" s="153">
        <v>0</v>
      </c>
    </row>
    <row r="920" spans="1:6" x14ac:dyDescent="0.2">
      <c r="A920" s="151" t="s">
        <v>3831</v>
      </c>
      <c r="B920">
        <f>IF(ISBLANK(NeoDataInfB!$D$49),"",NeoDataInfB!$D$49)</f>
        <v>0</v>
      </c>
      <c r="C920" s="153">
        <v>0</v>
      </c>
    </row>
    <row r="921" spans="1:6" x14ac:dyDescent="0.2">
      <c r="A921" s="151" t="s">
        <v>3832</v>
      </c>
      <c r="B921">
        <f>IF(ISBLANK(NeoDataInfB!$D$50),"",NeoDataInfB!$D$50)</f>
        <v>0</v>
      </c>
      <c r="C921" s="153">
        <v>0</v>
      </c>
    </row>
    <row r="922" spans="1:6" x14ac:dyDescent="0.2">
      <c r="A922" s="151" t="s">
        <v>3833</v>
      </c>
      <c r="B922">
        <f>IF(ISBLANK(NeoDataInfB!$D$51),"",NeoDataInfB!$D$51)</f>
        <v>0</v>
      </c>
      <c r="C922" s="153">
        <v>0</v>
      </c>
    </row>
    <row r="923" spans="1:6" x14ac:dyDescent="0.2">
      <c r="A923" s="151" t="s">
        <v>3834</v>
      </c>
      <c r="B923">
        <f>IF(ISBLANK(NeoDataInfB!$D$52),"",NeoDataInfB!$D$52)</f>
        <v>0</v>
      </c>
      <c r="C923" s="153">
        <v>0</v>
      </c>
    </row>
    <row r="924" spans="1:6" x14ac:dyDescent="0.2">
      <c r="A924" s="151" t="s">
        <v>3835</v>
      </c>
      <c r="B924">
        <f>IF(ISBLANK(NeoDataInfB!$D$53),"",NeoDataInfB!$D$53)</f>
        <v>0</v>
      </c>
      <c r="C924" s="153">
        <v>0</v>
      </c>
    </row>
    <row r="925" spans="1:6" x14ac:dyDescent="0.2">
      <c r="A925" s="151" t="s">
        <v>3836</v>
      </c>
      <c r="B925">
        <f>IF(ISBLANK(NeoDataInfB!$D$54),"",NeoDataInfB!$D$54)</f>
        <v>0</v>
      </c>
      <c r="C925" s="153">
        <v>0</v>
      </c>
    </row>
    <row r="926" spans="1:6" x14ac:dyDescent="0.2">
      <c r="A926" s="151" t="s">
        <v>3837</v>
      </c>
      <c r="B926">
        <f>IF(ISBLANK(NeoDataInfB!$D$55),"",NeoDataInfB!$D$55)</f>
        <v>0</v>
      </c>
      <c r="C926" s="153">
        <v>0</v>
      </c>
      <c r="D926" s="151"/>
      <c r="E926" s="151"/>
    </row>
    <row r="927" spans="1:6" x14ac:dyDescent="0.2">
      <c r="A927" s="151" t="s">
        <v>3838</v>
      </c>
      <c r="B927" s="7">
        <f>IF(ISBLANK(NeoDataInfB!$D$56),"",NeoDataInfB!$D$56)</f>
        <v>0</v>
      </c>
      <c r="C927" s="153">
        <v>0</v>
      </c>
    </row>
    <row r="928" spans="1:6" x14ac:dyDescent="0.2">
      <c r="A928" s="151" t="s">
        <v>3839</v>
      </c>
      <c r="B928">
        <f>IF(ISBLANK(NeoDataInfB!$D$57),"",NeoDataInfB!$D$57)</f>
        <v>0</v>
      </c>
      <c r="C928" s="153">
        <v>0</v>
      </c>
    </row>
    <row r="929" spans="1:5" x14ac:dyDescent="0.2">
      <c r="A929" s="151" t="s">
        <v>3840</v>
      </c>
      <c r="B929">
        <f>IF(ISBLANK(NeoDataInfB!$D$58),"",NeoDataInfB!$D$58)</f>
        <v>0</v>
      </c>
      <c r="C929" s="153">
        <v>0</v>
      </c>
    </row>
    <row r="930" spans="1:5" x14ac:dyDescent="0.2">
      <c r="A930" s="151" t="s">
        <v>3841</v>
      </c>
      <c r="B930">
        <f>IF(ISBLANK(NeoDataInfB!$D$59),"",NeoDataInfB!$D$59)</f>
        <v>0</v>
      </c>
      <c r="C930" s="153">
        <v>0</v>
      </c>
    </row>
    <row r="931" spans="1:5" x14ac:dyDescent="0.2">
      <c r="A931" s="151" t="s">
        <v>4295</v>
      </c>
      <c r="B931">
        <f>IF(ISBLANK(NeoDataInfB!$D$60),"",NeoDataInfB!$D$60)</f>
        <v>0</v>
      </c>
      <c r="C931" s="153">
        <v>0</v>
      </c>
      <c r="D931" s="151"/>
      <c r="E931" s="151"/>
    </row>
    <row r="932" spans="1:5" x14ac:dyDescent="0.2">
      <c r="A932" s="151" t="s">
        <v>3842</v>
      </c>
      <c r="B932" t="b">
        <f>IF(ISBLANK(NeoDataInfB!$D$61),"",NeoDataInfB!$D$61)</f>
        <v>0</v>
      </c>
      <c r="C932" s="7" t="b">
        <v>0</v>
      </c>
      <c r="D932" s="151"/>
      <c r="E932" s="151"/>
    </row>
    <row r="933" spans="1:5" x14ac:dyDescent="0.2">
      <c r="A933" s="151" t="s">
        <v>3843</v>
      </c>
      <c r="B933" t="b">
        <f>IF(ISBLANK(NeoDataInfB!$D$62),"",NeoDataInfB!$D$62)</f>
        <v>0</v>
      </c>
      <c r="C933" s="7" t="b">
        <v>0</v>
      </c>
      <c r="D933" s="151"/>
      <c r="E933" s="151"/>
    </row>
    <row r="934" spans="1:5" x14ac:dyDescent="0.2">
      <c r="A934" s="151" t="s">
        <v>3844</v>
      </c>
      <c r="B934" t="b">
        <f>IF(ISBLANK(NeoDataInfB!$D$63),"",NeoDataInfB!$D$63)</f>
        <v>0</v>
      </c>
      <c r="C934" s="7" t="b">
        <v>0</v>
      </c>
      <c r="D934" s="151"/>
      <c r="E934" s="151"/>
    </row>
    <row r="935" spans="1:5" x14ac:dyDescent="0.2">
      <c r="A935" s="151" t="s">
        <v>3845</v>
      </c>
      <c r="B935" s="151" t="b">
        <f>IF(ISBLANK(NeoDataInfB!$D$64),"",NeoDataInfB!$D$64)</f>
        <v>0</v>
      </c>
      <c r="C935" s="7" t="b">
        <v>0</v>
      </c>
    </row>
    <row r="936" spans="1:5" x14ac:dyDescent="0.2">
      <c r="A936" s="151" t="s">
        <v>3846</v>
      </c>
      <c r="B936" s="151" t="b">
        <f>IF(ISBLANK(NeoDataInfB!$D$65),"",NeoDataInfB!$D$65)</f>
        <v>0</v>
      </c>
      <c r="C936" s="7" t="b">
        <v>0</v>
      </c>
    </row>
    <row r="937" spans="1:5" x14ac:dyDescent="0.2">
      <c r="A937" s="151" t="s">
        <v>3847</v>
      </c>
      <c r="B937" s="151" t="b">
        <f>IF(ISBLANK(NeoDataInfB!$D$66),"",NeoDataInfB!$D$66)</f>
        <v>0</v>
      </c>
      <c r="C937" s="7" t="b">
        <v>0</v>
      </c>
    </row>
    <row r="938" spans="1:5" x14ac:dyDescent="0.2">
      <c r="A938" s="151" t="s">
        <v>3848</v>
      </c>
      <c r="B938" s="151" t="b">
        <f>IF(ISBLANK(NeoDataInfB!$D$67),"",NeoDataInfB!$D$67)</f>
        <v>0</v>
      </c>
      <c r="C938" s="7" t="b">
        <v>0</v>
      </c>
    </row>
    <row r="939" spans="1:5" x14ac:dyDescent="0.2">
      <c r="A939" s="151" t="s">
        <v>3849</v>
      </c>
      <c r="B939" s="151" t="b">
        <f>IF(ISBLANK(NeoDataInfB!$D$68),"",NeoDataInfB!$D$68)</f>
        <v>0</v>
      </c>
      <c r="C939" s="7" t="b">
        <v>0</v>
      </c>
    </row>
    <row r="940" spans="1:5" x14ac:dyDescent="0.2">
      <c r="A940" s="151" t="s">
        <v>3850</v>
      </c>
      <c r="B940" s="151" t="b">
        <f>IF(ISBLANK(NeoDataInfB!$D$69),"",NeoDataInfB!$D$69)</f>
        <v>0</v>
      </c>
      <c r="C940" s="7" t="b">
        <v>0</v>
      </c>
    </row>
    <row r="941" spans="1:5" x14ac:dyDescent="0.2">
      <c r="A941" s="151" t="s">
        <v>3851</v>
      </c>
      <c r="B941" s="151" t="b">
        <f>IF(ISBLANK(NeoDataInfB!$D$70),"",NeoDataInfB!$D$70)</f>
        <v>0</v>
      </c>
      <c r="C941" s="7" t="b">
        <v>0</v>
      </c>
    </row>
    <row r="942" spans="1:5" x14ac:dyDescent="0.2">
      <c r="A942" s="151" t="s">
        <v>3852</v>
      </c>
      <c r="B942" s="151" t="b">
        <f>IF(ISBLANK(NeoDataInfB!$D$71),"",NeoDataInfB!$D$71)</f>
        <v>0</v>
      </c>
      <c r="C942" s="151" t="b">
        <v>0</v>
      </c>
    </row>
    <row r="943" spans="1:5" x14ac:dyDescent="0.2">
      <c r="A943" s="151" t="s">
        <v>3853</v>
      </c>
      <c r="B943" s="151" t="b">
        <f>IF(ISBLANK(NeoDataInfB!$D$72),"",NeoDataInfB!$D$72)</f>
        <v>0</v>
      </c>
      <c r="C943" s="151" t="b">
        <v>0</v>
      </c>
    </row>
    <row r="944" spans="1:5" x14ac:dyDescent="0.2">
      <c r="A944" s="151" t="s">
        <v>3854</v>
      </c>
      <c r="B944" s="151" t="b">
        <f>IF(ISBLANK(NeoDataInfB!$D$73),"",NeoDataInfB!$D$73)</f>
        <v>0</v>
      </c>
      <c r="C944" s="151" t="b">
        <v>0</v>
      </c>
    </row>
    <row r="945" spans="1:6" x14ac:dyDescent="0.2">
      <c r="A945" s="151" t="s">
        <v>3855</v>
      </c>
      <c r="B945" t="b">
        <f>IF(ISBLANK(NeoDataInfB!$D$74),"",NeoDataInfB!$D$74)</f>
        <v>0</v>
      </c>
      <c r="C945" s="151" t="b">
        <v>0</v>
      </c>
    </row>
    <row r="946" spans="1:6" x14ac:dyDescent="0.2">
      <c r="A946" s="152" t="s">
        <v>4468</v>
      </c>
      <c r="B946">
        <f>IF(ISBLANK(NeoDataInfB!$D$75),"",NeoDataInfB!$D$75)</f>
        <v>2</v>
      </c>
      <c r="C946" s="151">
        <v>2</v>
      </c>
    </row>
    <row r="947" spans="1:6" x14ac:dyDescent="0.2">
      <c r="A947" s="151" t="s">
        <v>3856</v>
      </c>
      <c r="B947">
        <f>IF(ISBLANK(NeoDataInfB!$D$76),"",NeoDataInfB!$D$76)</f>
        <v>0</v>
      </c>
      <c r="C947" s="7">
        <v>0</v>
      </c>
    </row>
    <row r="948" spans="1:6" x14ac:dyDescent="0.2">
      <c r="A948" s="151" t="s">
        <v>3857</v>
      </c>
      <c r="B948">
        <f>IF(ISBLANK(NeoDataInfB!$D$77),"",NeoDataInfB!$D$77)</f>
        <v>0</v>
      </c>
      <c r="C948" s="7">
        <v>0</v>
      </c>
    </row>
    <row r="949" spans="1:6" x14ac:dyDescent="0.2">
      <c r="A949" s="151" t="s">
        <v>3858</v>
      </c>
      <c r="B949">
        <f>IF(ISBLANK(NeoDataInfB!$D$78),"",NeoDataInfB!$D$78)</f>
        <v>0</v>
      </c>
      <c r="C949" s="153">
        <v>0</v>
      </c>
    </row>
    <row r="950" spans="1:6" x14ac:dyDescent="0.2">
      <c r="A950" s="151" t="s">
        <v>3859</v>
      </c>
      <c r="B950">
        <f>IF(ISBLANK(NeoDataInfB!$D$79),"",NeoDataInfB!$D$79)</f>
        <v>0</v>
      </c>
      <c r="C950" s="153">
        <v>0</v>
      </c>
      <c r="F950" s="151"/>
    </row>
    <row r="951" spans="1:6" s="151" customFormat="1" x14ac:dyDescent="0.2">
      <c r="A951" s="151" t="s">
        <v>3860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151" t="s">
        <v>3861</v>
      </c>
      <c r="B952">
        <f>IF(ISBLANK(NeoDataInfB!$D$81),"",NeoDataInfB!$D$81)</f>
        <v>1</v>
      </c>
      <c r="C952" s="7">
        <v>1</v>
      </c>
      <c r="F952" s="151"/>
    </row>
    <row r="953" spans="1:6" x14ac:dyDescent="0.2">
      <c r="A953" s="151" t="s">
        <v>3862</v>
      </c>
      <c r="B953">
        <f>IF(ISBLANK(NeoDataInfB!$D$82),"",NeoDataInfB!$D$82)</f>
        <v>1</v>
      </c>
      <c r="C953" s="7">
        <v>1</v>
      </c>
      <c r="F953" s="151"/>
    </row>
    <row r="954" spans="1:6" x14ac:dyDescent="0.2">
      <c r="A954" s="151" t="s">
        <v>3863</v>
      </c>
      <c r="B954">
        <f>IF(ISBLANK(NeoDataInfB!$D$83),"",NeoDataInfB!$D$83)</f>
        <v>1</v>
      </c>
      <c r="C954" s="7">
        <v>1</v>
      </c>
      <c r="F954" s="151"/>
    </row>
    <row r="955" spans="1:6" x14ac:dyDescent="0.2">
      <c r="A955" s="151" t="s">
        <v>3864</v>
      </c>
      <c r="B955">
        <f>IF(ISBLANK(NeoDataInfB!$D$84),"",NeoDataInfB!$D$84)</f>
        <v>1</v>
      </c>
      <c r="C955" s="7">
        <v>1</v>
      </c>
      <c r="F955" s="151"/>
    </row>
    <row r="956" spans="1:6" x14ac:dyDescent="0.2">
      <c r="A956" s="151" t="s">
        <v>3865</v>
      </c>
      <c r="B956">
        <f>IF(ISBLANK(NeoDataInfB!$D$85),"",NeoDataInfB!$D$85)</f>
        <v>1</v>
      </c>
      <c r="C956" s="7">
        <v>1</v>
      </c>
      <c r="F956" s="151"/>
    </row>
    <row r="957" spans="1:6" x14ac:dyDescent="0.2">
      <c r="A957" s="151" t="s">
        <v>3866</v>
      </c>
      <c r="B957">
        <f>IF(ISBLANK(NeoDataInfB!$D$86),"",NeoDataInfB!$D$86)</f>
        <v>1</v>
      </c>
      <c r="C957" s="7">
        <v>1</v>
      </c>
      <c r="F957" s="151"/>
    </row>
    <row r="958" spans="1:6" x14ac:dyDescent="0.2">
      <c r="A958" s="151" t="s">
        <v>3867</v>
      </c>
      <c r="B958">
        <f>IF(ISBLANK(NeoDataInfB!$D$87),"",NeoDataInfB!$D$87)</f>
        <v>1</v>
      </c>
      <c r="C958" s="7">
        <v>1</v>
      </c>
      <c r="F958" s="151"/>
    </row>
    <row r="959" spans="1:6" x14ac:dyDescent="0.2">
      <c r="A959" s="151" t="s">
        <v>3868</v>
      </c>
      <c r="B959">
        <f>IF(ISBLANK(NeoDataInfB!$D$88),"",NeoDataInfB!$D$88)</f>
        <v>1</v>
      </c>
      <c r="C959" s="7">
        <v>1</v>
      </c>
      <c r="F959" s="151"/>
    </row>
    <row r="960" spans="1:6" x14ac:dyDescent="0.2">
      <c r="A960" s="151" t="s">
        <v>3869</v>
      </c>
      <c r="B960" s="151">
        <f>IF(ISBLANK(NeoDataInfB!$D$89),"",NeoDataInfB!$D$89)</f>
        <v>1</v>
      </c>
      <c r="C960" s="7">
        <v>1</v>
      </c>
    </row>
    <row r="961" spans="1:6" x14ac:dyDescent="0.2">
      <c r="A961" s="151" t="s">
        <v>3870</v>
      </c>
      <c r="B961" s="151">
        <f>IF(ISBLANK(NeoDataInfB!$D$90),"",NeoDataInfB!$D$90)</f>
        <v>1</v>
      </c>
      <c r="C961" s="7">
        <v>1</v>
      </c>
    </row>
    <row r="962" spans="1:6" x14ac:dyDescent="0.2">
      <c r="A962" s="151" t="s">
        <v>3871</v>
      </c>
      <c r="B962" s="151">
        <f>IF(ISBLANK(NeoDataInfB!$D$91),"",NeoDataInfB!$D$91)</f>
        <v>1</v>
      </c>
      <c r="C962" s="7">
        <v>1</v>
      </c>
    </row>
    <row r="963" spans="1:6" s="151" customFormat="1" x14ac:dyDescent="0.2">
      <c r="A963" s="151" t="s">
        <v>3872</v>
      </c>
      <c r="B963" s="151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151" t="s">
        <v>3873</v>
      </c>
      <c r="B964" s="151">
        <f>IF(ISBLANK(NeoDataInfB!$D$93),"",NeoDataInfB!$D$93)</f>
        <v>1</v>
      </c>
      <c r="C964" s="7">
        <v>1</v>
      </c>
    </row>
    <row r="965" spans="1:6" x14ac:dyDescent="0.2">
      <c r="A965" s="151" t="s">
        <v>3874</v>
      </c>
      <c r="B965" s="151">
        <f>IF(ISBLANK(NeoDataInfB!$D$94),"",NeoDataInfB!$D$94)</f>
        <v>1</v>
      </c>
      <c r="C965" s="7">
        <v>1</v>
      </c>
    </row>
    <row r="966" spans="1:6" x14ac:dyDescent="0.2">
      <c r="A966" s="151" t="s">
        <v>3875</v>
      </c>
      <c r="B966" s="151">
        <f>IF(ISBLANK(NeoDataInfB!$D$95),"",NeoDataInfB!$D$95)</f>
        <v>1</v>
      </c>
      <c r="C966" s="7">
        <v>1</v>
      </c>
    </row>
    <row r="967" spans="1:6" x14ac:dyDescent="0.2">
      <c r="A967" s="151" t="s">
        <v>3876</v>
      </c>
      <c r="B967" s="151">
        <f>IF(ISBLANK(NeoDataInfB!$D$96),"",NeoDataInfB!$D$96)</f>
        <v>1</v>
      </c>
      <c r="C967" s="7">
        <v>1</v>
      </c>
    </row>
    <row r="968" spans="1:6" x14ac:dyDescent="0.2">
      <c r="A968" s="151" t="s">
        <v>3877</v>
      </c>
      <c r="B968" s="151">
        <f>IF(ISBLANK(NeoDataInfB!$D$97),"",NeoDataInfB!$D$97)</f>
        <v>1</v>
      </c>
      <c r="C968" s="151">
        <v>1</v>
      </c>
    </row>
    <row r="969" spans="1:6" x14ac:dyDescent="0.2">
      <c r="A969" s="151" t="s">
        <v>3878</v>
      </c>
      <c r="B969" s="151">
        <f>IF(ISBLANK(NeoDataInfB!$D$98),"",NeoDataInfB!$D$98)</f>
        <v>5000</v>
      </c>
      <c r="C969" s="151">
        <v>5000</v>
      </c>
    </row>
    <row r="970" spans="1:6" x14ac:dyDescent="0.2">
      <c r="A970" s="151" t="s">
        <v>3879</v>
      </c>
      <c r="B970" s="151">
        <f>IF(ISBLANK(NeoDataInfB!$D$99),"",NeoDataInfB!$D$99)</f>
        <v>1</v>
      </c>
      <c r="C970" s="151">
        <v>1</v>
      </c>
    </row>
    <row r="971" spans="1:6" x14ac:dyDescent="0.2">
      <c r="A971" s="151" t="s">
        <v>3880</v>
      </c>
      <c r="B971" s="151">
        <f>IF(ISBLANK(NeoDataInfB!$D$100),"",NeoDataInfB!$D$100)</f>
        <v>2</v>
      </c>
      <c r="C971" s="151">
        <v>2</v>
      </c>
    </row>
    <row r="972" spans="1:6" x14ac:dyDescent="0.2">
      <c r="A972" s="151" t="s">
        <v>3881</v>
      </c>
      <c r="B972" s="151">
        <f>IF(ISBLANK(NeoDataInfB!$D$101),"",NeoDataInfB!$D$101)</f>
        <v>2</v>
      </c>
      <c r="C972" s="151">
        <v>2</v>
      </c>
    </row>
    <row r="973" spans="1:6" x14ac:dyDescent="0.2">
      <c r="A973" s="151" t="s">
        <v>3882</v>
      </c>
      <c r="B973" s="151">
        <f>IF(ISBLANK(NeoDataInfB!$D$102),"",NeoDataInfB!$D$102)</f>
        <v>0</v>
      </c>
      <c r="C973" s="151">
        <v>0</v>
      </c>
    </row>
    <row r="974" spans="1:6" x14ac:dyDescent="0.2">
      <c r="A974" s="151" t="s">
        <v>3883</v>
      </c>
      <c r="B974" s="151">
        <f>IF(ISBLANK(NeoDataInfB!$D$103),"",NeoDataInfB!$D$103)</f>
        <v>5000</v>
      </c>
      <c r="C974" s="151">
        <v>5000</v>
      </c>
    </row>
    <row r="975" spans="1:6" x14ac:dyDescent="0.2">
      <c r="A975" s="151" t="s">
        <v>3884</v>
      </c>
      <c r="B975" s="151">
        <f>IF(ISBLANK(NeoDataInfB!$D$104),"",NeoDataInfB!$D$104)</f>
        <v>1</v>
      </c>
      <c r="C975" s="151">
        <v>1</v>
      </c>
    </row>
    <row r="976" spans="1:6" x14ac:dyDescent="0.2">
      <c r="A976" s="151" t="s">
        <v>3885</v>
      </c>
      <c r="B976" s="151">
        <f>IF(ISBLANK(NeoDataInfB!$D$105),"",NeoDataInfB!$D$105)</f>
        <v>5000</v>
      </c>
      <c r="C976" s="151">
        <v>5000</v>
      </c>
    </row>
    <row r="977" spans="1:3" x14ac:dyDescent="0.2">
      <c r="A977" s="151" t="s">
        <v>3886</v>
      </c>
      <c r="B977" s="151">
        <f>IF(ISBLANK(NeoDataInfB!$D$106),"",NeoDataInfB!$D$106)</f>
        <v>5000</v>
      </c>
      <c r="C977" s="151">
        <v>5000</v>
      </c>
    </row>
    <row r="978" spans="1:3" x14ac:dyDescent="0.2">
      <c r="A978" s="152" t="s">
        <v>4702</v>
      </c>
      <c r="B978" s="151">
        <f>IF(ISBLANK(NeoDataInfB!$D$107),"",NeoDataInfB!$D$107)</f>
        <v>5000</v>
      </c>
      <c r="C978" s="151">
        <v>5000</v>
      </c>
    </row>
    <row r="979" spans="1:3" x14ac:dyDescent="0.2">
      <c r="A979" s="151" t="s">
        <v>3887</v>
      </c>
      <c r="B979" s="151">
        <f>IF(ISBLANK(NeoDataInfB!$D$108),"",NeoDataInfB!$D$108)</f>
        <v>5000</v>
      </c>
      <c r="C979" s="151">
        <v>5000</v>
      </c>
    </row>
    <row r="980" spans="1:3" x14ac:dyDescent="0.2">
      <c r="A980" s="151" t="s">
        <v>3888</v>
      </c>
      <c r="B980" s="151" t="b">
        <f>IF(ISBLANK(NeoDataInfB!$D$109),"",NeoDataInfB!$D$109)</f>
        <v>0</v>
      </c>
      <c r="C980" s="151" t="b">
        <v>0</v>
      </c>
    </row>
    <row r="981" spans="1:3" x14ac:dyDescent="0.2">
      <c r="A981" s="151" t="s">
        <v>3889</v>
      </c>
      <c r="B981" s="151">
        <f>IF(ISBLANK(NeoDataInfB!$D$110),"",NeoDataInfB!$D$110)</f>
        <v>5000</v>
      </c>
      <c r="C981" s="151">
        <v>5000</v>
      </c>
    </row>
    <row r="982" spans="1:3" x14ac:dyDescent="0.2">
      <c r="A982" s="152" t="s">
        <v>4703</v>
      </c>
      <c r="B982" s="151">
        <f>IF(ISBLANK(NeoDataInfB!$D$111),"",NeoDataInfB!$D$111)</f>
        <v>5000</v>
      </c>
      <c r="C982" s="151">
        <v>5000</v>
      </c>
    </row>
    <row r="983" spans="1:3" x14ac:dyDescent="0.2">
      <c r="A983" s="151" t="s">
        <v>3890</v>
      </c>
      <c r="B983" s="151">
        <f>IF(ISBLANK(NeoDataInfB!$D$112),"",NeoDataInfB!$D$112)</f>
        <v>5000</v>
      </c>
      <c r="C983">
        <v>5000</v>
      </c>
    </row>
    <row r="984" spans="1:3" x14ac:dyDescent="0.2">
      <c r="A984" s="151" t="s">
        <v>1531</v>
      </c>
      <c r="B984" s="151" t="b">
        <f>IF(ISBLANK(NeoBerAfspr!$B$22),"",NeoBerAfspr!$B$22)</f>
        <v>0</v>
      </c>
      <c r="C984" t="b">
        <v>0</v>
      </c>
    </row>
    <row r="985" spans="1:3" x14ac:dyDescent="0.2">
      <c r="A985" s="151" t="s">
        <v>1532</v>
      </c>
      <c r="B985" s="151" t="b">
        <f>IF(ISBLANK(NeoBerAfspr!$D$11),"",NeoBerAfspr!$D$11)</f>
        <v>0</v>
      </c>
      <c r="C985" t="b">
        <v>0</v>
      </c>
    </row>
    <row r="986" spans="1:3" x14ac:dyDescent="0.2">
      <c r="A986" s="151" t="s">
        <v>1533</v>
      </c>
      <c r="B986" s="151" t="b">
        <f>IF(ISBLANK(NeoBerAfspr!$D$12),"",NeoBerAfspr!$D$12)</f>
        <v>0</v>
      </c>
      <c r="C986" t="b">
        <v>0</v>
      </c>
    </row>
    <row r="987" spans="1:3" x14ac:dyDescent="0.2">
      <c r="A987" s="151" t="s">
        <v>1534</v>
      </c>
      <c r="B987" s="151" t="b">
        <f>IF(ISBLANK(NeoBerAfspr!$D$13),"",NeoBerAfspr!$D$13)</f>
        <v>0</v>
      </c>
      <c r="C987" t="b">
        <v>0</v>
      </c>
    </row>
    <row r="988" spans="1:3" x14ac:dyDescent="0.2">
      <c r="A988" s="151" t="s">
        <v>1535</v>
      </c>
      <c r="B988" s="151" t="b">
        <f>IF(ISBLANK(NeoBerAfspr!$D$14),"",NeoBerAfspr!$D$14)</f>
        <v>0</v>
      </c>
      <c r="C988" t="b">
        <v>0</v>
      </c>
    </row>
    <row r="989" spans="1:3" x14ac:dyDescent="0.2">
      <c r="A989" s="151" t="s">
        <v>1536</v>
      </c>
      <c r="B989" s="151" t="b">
        <f>IF(ISBLANK(NeoBerAfspr!$F$7),"",NeoBerAfspr!$F$7)</f>
        <v>0</v>
      </c>
      <c r="C989" t="b">
        <v>0</v>
      </c>
    </row>
    <row r="990" spans="1:3" x14ac:dyDescent="0.2">
      <c r="A990" s="151" t="s">
        <v>1537</v>
      </c>
      <c r="B990" s="151" t="b">
        <f>IF(ISBLANK(NeoBerAfspr!$J$7),"",NeoBerAfspr!$J$7)</f>
        <v>0</v>
      </c>
      <c r="C990" t="b">
        <v>0</v>
      </c>
    </row>
    <row r="991" spans="1:3" x14ac:dyDescent="0.2">
      <c r="A991" s="151" t="s">
        <v>1538</v>
      </c>
      <c r="B991" s="151" t="b">
        <f>IF(ISBLANK(NeoBerAfspr!$B$23),"",NeoBerAfspr!$B$23)</f>
        <v>0</v>
      </c>
      <c r="C991" t="b">
        <v>0</v>
      </c>
    </row>
    <row r="992" spans="1:3" x14ac:dyDescent="0.2">
      <c r="A992" s="151" t="s">
        <v>1539</v>
      </c>
      <c r="B992" s="151" t="b">
        <f>IF(ISBLANK(NeoBerAfspr!$B$24),"",NeoBerAfspr!$B$24)</f>
        <v>0</v>
      </c>
      <c r="C992" t="b">
        <v>0</v>
      </c>
    </row>
    <row r="993" spans="1:5" x14ac:dyDescent="0.2">
      <c r="A993" s="151" t="s">
        <v>1540</v>
      </c>
      <c r="B993" s="151" t="b">
        <f>IF(ISBLANK(NeoBerAfspr!$B$25),"",NeoBerAfspr!$B$25)</f>
        <v>0</v>
      </c>
      <c r="C993" t="b">
        <v>0</v>
      </c>
    </row>
    <row r="994" spans="1:5" x14ac:dyDescent="0.2">
      <c r="A994" s="151" t="s">
        <v>1541</v>
      </c>
      <c r="B994" s="151" t="b">
        <f>IF(ISBLANK(NeoBerAfspr!$B$26),"",NeoBerAfspr!$B$26)</f>
        <v>0</v>
      </c>
      <c r="C994" t="b">
        <v>0</v>
      </c>
    </row>
    <row r="995" spans="1:5" x14ac:dyDescent="0.2">
      <c r="A995" s="151" t="s">
        <v>1542</v>
      </c>
      <c r="B995" s="151" t="b">
        <f>IF(ISBLANK(NeoBerAfspr!$H$8),"",NeoBerAfspr!$H$8)</f>
        <v>0</v>
      </c>
      <c r="C995" t="b">
        <v>0</v>
      </c>
    </row>
    <row r="996" spans="1:5" x14ac:dyDescent="0.2">
      <c r="A996" s="151" t="s">
        <v>1543</v>
      </c>
      <c r="B996" s="151" t="b">
        <f>IF(ISBLANK(NeoBerAfspr!$F$8),"",NeoBerAfspr!$F$8)</f>
        <v>0</v>
      </c>
      <c r="C996" t="b">
        <v>0</v>
      </c>
    </row>
    <row r="997" spans="1:5" x14ac:dyDescent="0.2">
      <c r="A997" s="151" t="s">
        <v>1544</v>
      </c>
      <c r="B997" s="151" t="b">
        <f>IF(ISBLANK(NeoBerAfspr!$H$9),"",NeoBerAfspr!$H$9)</f>
        <v>0</v>
      </c>
      <c r="C997" t="b">
        <v>0</v>
      </c>
    </row>
    <row r="998" spans="1:5" x14ac:dyDescent="0.2">
      <c r="A998" s="151" t="s">
        <v>1545</v>
      </c>
      <c r="B998" s="151" t="b">
        <f>IF(ISBLANK(NeoBerAfspr!$H$10),"",NeoBerAfspr!$H$10)</f>
        <v>0</v>
      </c>
      <c r="C998" t="b">
        <v>0</v>
      </c>
    </row>
    <row r="999" spans="1:5" x14ac:dyDescent="0.2">
      <c r="A999" s="151" t="s">
        <v>1546</v>
      </c>
      <c r="B999" s="151" t="b">
        <f>IF(ISBLANK(NeoBerAfspr!$H$11),"",NeoBerAfspr!$H$11)</f>
        <v>0</v>
      </c>
      <c r="C999" t="b">
        <v>0</v>
      </c>
      <c r="D999" s="151"/>
    </row>
    <row r="1000" spans="1:5" x14ac:dyDescent="0.2">
      <c r="A1000" s="151" t="s">
        <v>1547</v>
      </c>
      <c r="B1000" s="151" t="b">
        <f>IF(ISBLANK(NeoBerAfspr!$B$7),"",NeoBerAfspr!$B$7)</f>
        <v>0</v>
      </c>
      <c r="C1000" t="b">
        <v>0</v>
      </c>
    </row>
    <row r="1001" spans="1:5" x14ac:dyDescent="0.2">
      <c r="A1001" s="151" t="s">
        <v>1548</v>
      </c>
      <c r="B1001" s="151" t="b">
        <f>IF(ISBLANK(NeoBerAfspr!$J$30),"",NeoBerAfspr!$J$30)</f>
        <v>0</v>
      </c>
      <c r="C1001" t="b">
        <v>0</v>
      </c>
    </row>
    <row r="1002" spans="1:5" x14ac:dyDescent="0.2">
      <c r="A1002" s="151" t="s">
        <v>1549</v>
      </c>
      <c r="B1002" s="151" t="b">
        <f>IF(ISBLANK(NeoBerAfspr!$J$8),"",NeoBerAfspr!$J$8)</f>
        <v>0</v>
      </c>
      <c r="C1002" t="b">
        <v>0</v>
      </c>
    </row>
    <row r="1003" spans="1:5" x14ac:dyDescent="0.2">
      <c r="A1003" s="151" t="s">
        <v>1550</v>
      </c>
      <c r="B1003" s="151" t="b">
        <f>IF(ISBLANK(NeoBerAfspr!$J$9),"",NeoBerAfspr!$J$9)</f>
        <v>0</v>
      </c>
      <c r="C1003" t="b">
        <v>0</v>
      </c>
    </row>
    <row r="1004" spans="1:5" x14ac:dyDescent="0.2">
      <c r="A1004" s="151" t="s">
        <v>1551</v>
      </c>
      <c r="B1004" s="151" t="b">
        <f>IF(ISBLANK(NeoBerAfspr!$B$8),"",NeoBerAfspr!$B$8)</f>
        <v>0</v>
      </c>
      <c r="C1004" t="b">
        <v>0</v>
      </c>
    </row>
    <row r="1005" spans="1:5" x14ac:dyDescent="0.2">
      <c r="A1005" s="151" t="s">
        <v>1552</v>
      </c>
      <c r="B1005" s="151" t="b">
        <f>IF(ISBLANK(NeoBerAfspr!$J$10),"",NeoBerAfspr!$J$10)</f>
        <v>0</v>
      </c>
      <c r="C1005" t="b">
        <v>0</v>
      </c>
    </row>
    <row r="1006" spans="1:5" x14ac:dyDescent="0.2">
      <c r="A1006" s="151" t="s">
        <v>1553</v>
      </c>
      <c r="B1006" s="151" t="b">
        <f>IF(ISBLANK(NeoBerAfspr!$J$11),"",NeoBerAfspr!$J$11)</f>
        <v>0</v>
      </c>
      <c r="C1006" t="b">
        <v>0</v>
      </c>
    </row>
    <row r="1007" spans="1:5" x14ac:dyDescent="0.2">
      <c r="A1007" s="151" t="s">
        <v>1554</v>
      </c>
      <c r="B1007" s="151" t="b">
        <f>IF(ISBLANK(NeoBerAfspr!$F$12),"",NeoBerAfspr!$F$12)</f>
        <v>0</v>
      </c>
      <c r="C1007" s="151" t="b">
        <v>0</v>
      </c>
      <c r="E1007" s="151"/>
    </row>
    <row r="1008" spans="1:5" x14ac:dyDescent="0.2">
      <c r="A1008" s="151" t="s">
        <v>1555</v>
      </c>
      <c r="B1008" s="151" t="b">
        <f>IF(ISBLANK(NeoBerAfspr!$B$9),"",NeoBerAfspr!$B$9)</f>
        <v>0</v>
      </c>
      <c r="C1008" t="b">
        <v>0</v>
      </c>
      <c r="E1008" s="151"/>
    </row>
    <row r="1009" spans="1:6" x14ac:dyDescent="0.2">
      <c r="A1009" s="151" t="s">
        <v>1556</v>
      </c>
      <c r="B1009" s="151" t="b">
        <f>IF(ISBLANK(NeoBerAfspr!$B$46),"",NeoBerAfspr!$B$46)</f>
        <v>0</v>
      </c>
      <c r="C1009" s="151" t="b">
        <v>0</v>
      </c>
      <c r="E1009" s="151"/>
    </row>
    <row r="1010" spans="1:6" s="151" customFormat="1" x14ac:dyDescent="0.2">
      <c r="A1010" s="155" t="s">
        <v>7077</v>
      </c>
      <c r="B1010" s="151" t="b">
        <f>IF(ISBLANK(NeoBerAfspr!$J$12),"",NeoBerAfspr!$J$12)</f>
        <v>0</v>
      </c>
      <c r="C1010" s="151" t="b">
        <v>0</v>
      </c>
    </row>
    <row r="1011" spans="1:6" x14ac:dyDescent="0.2">
      <c r="A1011" s="151" t="s">
        <v>1557</v>
      </c>
      <c r="B1011" s="151" t="b">
        <f>IF(ISBLANK(NeoBerAfspr!$J$13),"",NeoBerAfspr!$J$13)</f>
        <v>0</v>
      </c>
      <c r="C1011" t="b">
        <v>0</v>
      </c>
      <c r="E1011" s="151"/>
    </row>
    <row r="1012" spans="1:6" x14ac:dyDescent="0.2">
      <c r="A1012" s="151" t="s">
        <v>1558</v>
      </c>
      <c r="B1012" s="151" t="b">
        <f>IF(ISBLANK(NeoBerAfspr!$B$10),"",NeoBerAfspr!$B$10)</f>
        <v>0</v>
      </c>
      <c r="C1012" t="b">
        <v>0</v>
      </c>
      <c r="E1012" s="151"/>
    </row>
    <row r="1013" spans="1:6" s="151" customFormat="1" x14ac:dyDescent="0.2">
      <c r="A1013" s="151" t="s">
        <v>1559</v>
      </c>
      <c r="B1013" s="151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151" t="s">
        <v>1560</v>
      </c>
      <c r="B1014" s="151" t="b">
        <f>IF(ISBLANK(NeoBerAfspr!$F$13),"",NeoBerAfspr!$F$13)</f>
        <v>0</v>
      </c>
      <c r="C1014" t="b">
        <v>0</v>
      </c>
      <c r="E1014" s="151"/>
    </row>
    <row r="1015" spans="1:6" x14ac:dyDescent="0.2">
      <c r="A1015" s="151" t="s">
        <v>1561</v>
      </c>
      <c r="B1015" s="151" t="b">
        <f>IF(ISBLANK(NeoBerAfspr!$H$13),"",NeoBerAfspr!$H$13)</f>
        <v>0</v>
      </c>
      <c r="C1015" t="b">
        <v>0</v>
      </c>
      <c r="E1015" s="151"/>
    </row>
    <row r="1016" spans="1:6" x14ac:dyDescent="0.2">
      <c r="A1016" s="151" t="s">
        <v>1562</v>
      </c>
      <c r="B1016" s="151" t="b">
        <f>IF(ISBLANK(NeoBerAfspr!$B$11),"",NeoBerAfspr!$B$11)</f>
        <v>0</v>
      </c>
      <c r="C1016" t="b">
        <v>0</v>
      </c>
      <c r="E1016" s="151"/>
    </row>
    <row r="1017" spans="1:6" x14ac:dyDescent="0.2">
      <c r="A1017" s="151" t="s">
        <v>1563</v>
      </c>
      <c r="B1017" s="151" t="b">
        <f>IF(ISBLANK(NeoBerAfspr!$B$15),"",NeoBerAfspr!$B$15)</f>
        <v>0</v>
      </c>
      <c r="C1017" t="b">
        <v>0</v>
      </c>
    </row>
    <row r="1018" spans="1:6" x14ac:dyDescent="0.2">
      <c r="A1018" s="151" t="s">
        <v>1564</v>
      </c>
      <c r="B1018" s="151" t="b">
        <f>IF(ISBLANK(NeoBerAfspr!$B$28),"",NeoBerAfspr!$B$28)</f>
        <v>0</v>
      </c>
      <c r="C1018" t="b">
        <v>0</v>
      </c>
    </row>
    <row r="1019" spans="1:6" x14ac:dyDescent="0.2">
      <c r="A1019" s="151" t="s">
        <v>1565</v>
      </c>
      <c r="B1019" s="151" t="b">
        <f>IF(ISBLANK(NeoBerAfspr!$B$29),"",NeoBerAfspr!$B$29)</f>
        <v>0</v>
      </c>
      <c r="C1019" t="b">
        <v>0</v>
      </c>
    </row>
    <row r="1020" spans="1:6" x14ac:dyDescent="0.2">
      <c r="A1020" s="151" t="s">
        <v>1566</v>
      </c>
      <c r="B1020" s="151" t="b">
        <f>IF(ISBLANK(NeoBerAfspr!$B$30),"",NeoBerAfspr!$B$30)</f>
        <v>0</v>
      </c>
      <c r="C1020" s="151" t="b">
        <v>0</v>
      </c>
      <c r="E1020" s="151"/>
    </row>
    <row r="1021" spans="1:6" x14ac:dyDescent="0.2">
      <c r="A1021" s="151" t="s">
        <v>1567</v>
      </c>
      <c r="B1021" s="151" t="b">
        <f>IF(ISBLANK(NeoBerAfspr!$J$16),"",NeoBerAfspr!$J$16)</f>
        <v>0</v>
      </c>
      <c r="C1021" s="151" t="b">
        <v>0</v>
      </c>
      <c r="E1021" s="151"/>
      <c r="F1021" s="151"/>
    </row>
    <row r="1022" spans="1:6" x14ac:dyDescent="0.2">
      <c r="A1022" s="151" t="s">
        <v>1568</v>
      </c>
      <c r="B1022" s="151" t="b">
        <f>IF(ISBLANK(NeoBerAfspr!$J$14),"",NeoBerAfspr!$J$14)</f>
        <v>0</v>
      </c>
      <c r="C1022" s="151" t="b">
        <v>0</v>
      </c>
      <c r="E1022" s="151"/>
    </row>
    <row r="1023" spans="1:6" x14ac:dyDescent="0.2">
      <c r="A1023" s="151" t="s">
        <v>1569</v>
      </c>
      <c r="B1023" s="151" t="b">
        <f>IF(ISBLANK(NeoBerAfspr!$J$15),"",NeoBerAfspr!$J$15)</f>
        <v>0</v>
      </c>
      <c r="C1023" s="151" t="b">
        <v>0</v>
      </c>
      <c r="E1023" s="151"/>
    </row>
    <row r="1024" spans="1:6" x14ac:dyDescent="0.2">
      <c r="A1024" s="151" t="s">
        <v>1570</v>
      </c>
      <c r="B1024" s="151" t="b">
        <f>IF(ISBLANK(NeoBerAfspr!$F$14),"",NeoBerAfspr!$F$14)</f>
        <v>0</v>
      </c>
      <c r="C1024" s="151" t="b">
        <v>0</v>
      </c>
      <c r="E1024" s="151"/>
      <c r="F1024" s="151"/>
    </row>
    <row r="1025" spans="1:6" x14ac:dyDescent="0.2">
      <c r="A1025" s="151" t="s">
        <v>1571</v>
      </c>
      <c r="B1025" s="151" t="b">
        <f>IF(ISBLANK(NeoBerAfspr!$H$16),"",NeoBerAfspr!$H$16)</f>
        <v>0</v>
      </c>
      <c r="C1025" s="151" t="b">
        <v>0</v>
      </c>
      <c r="E1025" s="151"/>
      <c r="F1025" s="151"/>
    </row>
    <row r="1026" spans="1:6" x14ac:dyDescent="0.2">
      <c r="A1026" s="151" t="s">
        <v>1572</v>
      </c>
      <c r="B1026" s="151" t="b">
        <f>IF(ISBLANK(NeoBerAfspr!$F$15),"",NeoBerAfspr!$F$15)</f>
        <v>0</v>
      </c>
      <c r="C1026" s="151" t="b">
        <v>0</v>
      </c>
      <c r="E1026" s="151"/>
    </row>
    <row r="1027" spans="1:6" x14ac:dyDescent="0.2">
      <c r="A1027" s="151" t="s">
        <v>1573</v>
      </c>
      <c r="B1027" s="151" t="b">
        <f>IF(ISBLANK(NeoBerAfspr!$H$15),"",NeoBerAfspr!$H$15)</f>
        <v>0</v>
      </c>
      <c r="C1027" s="151" t="b">
        <v>0</v>
      </c>
      <c r="E1027" s="151"/>
    </row>
    <row r="1028" spans="1:6" x14ac:dyDescent="0.2">
      <c r="A1028" s="151" t="s">
        <v>1574</v>
      </c>
      <c r="B1028" s="151" t="b">
        <f>IF(ISBLANK(NeoBerAfspr!$J$17),"",NeoBerAfspr!$J$17)</f>
        <v>0</v>
      </c>
      <c r="C1028" s="151" t="b">
        <v>0</v>
      </c>
      <c r="E1028" s="151"/>
    </row>
    <row r="1029" spans="1:6" x14ac:dyDescent="0.2">
      <c r="A1029" s="151" t="s">
        <v>1575</v>
      </c>
      <c r="B1029" s="151" t="b">
        <f>IF(ISBLANK(NeoBerAfspr!$B$43),"",NeoBerAfspr!$B$43)</f>
        <v>0</v>
      </c>
      <c r="C1029" s="151" t="b">
        <v>0</v>
      </c>
    </row>
    <row r="1030" spans="1:6" x14ac:dyDescent="0.2">
      <c r="A1030" s="151" t="s">
        <v>1576</v>
      </c>
      <c r="B1030" s="151" t="b">
        <f>IF(ISBLANK(NeoBerAfspr!$D$43),"",NeoBerAfspr!$D$43)</f>
        <v>0</v>
      </c>
      <c r="C1030" s="151" t="b">
        <v>0</v>
      </c>
      <c r="F1030" s="151"/>
    </row>
    <row r="1031" spans="1:6" x14ac:dyDescent="0.2">
      <c r="A1031" s="151" t="s">
        <v>1577</v>
      </c>
      <c r="B1031" s="151" t="b">
        <f>IF(ISBLANK(NeoBerAfspr!$B$44),"",NeoBerAfspr!$B$44)</f>
        <v>0</v>
      </c>
      <c r="C1031" s="151" t="b">
        <v>0</v>
      </c>
      <c r="F1031" s="151"/>
    </row>
    <row r="1032" spans="1:6" x14ac:dyDescent="0.2">
      <c r="A1032" s="151" t="s">
        <v>1578</v>
      </c>
      <c r="B1032" s="151" t="b">
        <f>IF(ISBLANK(NeoBerAfspr!$D$44),"",NeoBerAfspr!$D$44)</f>
        <v>0</v>
      </c>
      <c r="C1032" s="151" t="b">
        <v>0</v>
      </c>
    </row>
    <row r="1033" spans="1:6" x14ac:dyDescent="0.2">
      <c r="A1033" s="151" t="s">
        <v>1579</v>
      </c>
      <c r="B1033" s="151" t="b">
        <f>IF(ISBLANK(NeoBerAfspr!$B$45),"",NeoBerAfspr!$B$45)</f>
        <v>0</v>
      </c>
      <c r="C1033" s="151" t="b">
        <v>0</v>
      </c>
    </row>
    <row r="1034" spans="1:6" x14ac:dyDescent="0.2">
      <c r="A1034" s="151" t="s">
        <v>1580</v>
      </c>
      <c r="B1034" s="151" t="b">
        <f>IF(ISBLANK(NeoBerAfspr!$D$45),"",NeoBerAfspr!$D$45)</f>
        <v>0</v>
      </c>
      <c r="C1034" s="151" t="b">
        <v>0</v>
      </c>
    </row>
    <row r="1035" spans="1:6" x14ac:dyDescent="0.2">
      <c r="A1035" s="151" t="s">
        <v>1581</v>
      </c>
      <c r="B1035" s="151" t="b">
        <f>IF(ISBLANK(NeoBerAfspr!$J$18),"",NeoBerAfspr!$J$18)</f>
        <v>0</v>
      </c>
      <c r="C1035" s="151" t="b">
        <v>0</v>
      </c>
    </row>
    <row r="1036" spans="1:6" x14ac:dyDescent="0.2">
      <c r="A1036" s="151" t="s">
        <v>1582</v>
      </c>
      <c r="B1036" s="151" t="b">
        <f>IF(ISBLANK(NeoBerAfspr!$J$19),"",NeoBerAfspr!$J$19)</f>
        <v>0</v>
      </c>
      <c r="C1036" s="151" t="b">
        <v>0</v>
      </c>
    </row>
    <row r="1037" spans="1:6" x14ac:dyDescent="0.2">
      <c r="A1037" s="151" t="s">
        <v>1583</v>
      </c>
      <c r="B1037" s="151" t="b">
        <f>IF(ISBLANK(NeoBerAfspr!$F$17),"",NeoBerAfspr!$F$17)</f>
        <v>0</v>
      </c>
      <c r="C1037" s="151" t="b">
        <v>0</v>
      </c>
    </row>
    <row r="1038" spans="1:6" x14ac:dyDescent="0.2">
      <c r="A1038" s="151" t="s">
        <v>1584</v>
      </c>
      <c r="B1038" s="151" t="b">
        <f>IF(ISBLANK(NeoBerAfspr!$B$16),"",NeoBerAfspr!$B$16)</f>
        <v>0</v>
      </c>
      <c r="C1038" s="151" t="b">
        <v>0</v>
      </c>
    </row>
    <row r="1039" spans="1:6" x14ac:dyDescent="0.2">
      <c r="A1039" s="151" t="s">
        <v>1585</v>
      </c>
      <c r="B1039" s="151" t="b">
        <f>IF(ISBLANK(NeoBerAfspr!$B$17),"",NeoBerAfspr!$B$17)</f>
        <v>0</v>
      </c>
      <c r="C1039" s="151" t="b">
        <v>0</v>
      </c>
      <c r="F1039" s="151"/>
    </row>
    <row r="1040" spans="1:6" x14ac:dyDescent="0.2">
      <c r="A1040" s="151" t="s">
        <v>1586</v>
      </c>
      <c r="B1040" s="151" t="b">
        <f>IF(ISBLANK(NeoBerAfspr!$B$18),"",NeoBerAfspr!$B$18)</f>
        <v>0</v>
      </c>
      <c r="C1040" s="151" t="b">
        <v>0</v>
      </c>
    </row>
    <row r="1041" spans="1:5" x14ac:dyDescent="0.2">
      <c r="A1041" s="151" t="s">
        <v>1587</v>
      </c>
      <c r="B1041" s="151" t="b">
        <f>IF(ISBLANK(NeoBerAfspr!$H$18),"",NeoBerAfspr!$H$18)</f>
        <v>0</v>
      </c>
      <c r="C1041" s="151" t="b">
        <v>0</v>
      </c>
    </row>
    <row r="1042" spans="1:5" x14ac:dyDescent="0.2">
      <c r="A1042" s="151" t="s">
        <v>1588</v>
      </c>
      <c r="B1042" s="151" t="b">
        <f>IF(ISBLANK(NeoBerAfspr!$F$18),"",NeoBerAfspr!$F$18)</f>
        <v>0</v>
      </c>
      <c r="C1042" s="151" t="b">
        <v>0</v>
      </c>
    </row>
    <row r="1043" spans="1:5" x14ac:dyDescent="0.2">
      <c r="A1043" s="151" t="s">
        <v>1589</v>
      </c>
      <c r="B1043" s="151" t="b">
        <f>IF(ISBLANK(NeoBerAfspr!$H$19),"",NeoBerAfspr!$H$19)</f>
        <v>0</v>
      </c>
      <c r="C1043" s="151" t="b">
        <v>0</v>
      </c>
    </row>
    <row r="1044" spans="1:5" x14ac:dyDescent="0.2">
      <c r="A1044" s="151" t="s">
        <v>1590</v>
      </c>
      <c r="B1044" s="151" t="b">
        <f>IF(ISBLANK(NeoBerAfspr!$H$20),"",NeoBerAfspr!$H$20)</f>
        <v>0</v>
      </c>
      <c r="C1044" s="151" t="b">
        <v>0</v>
      </c>
    </row>
    <row r="1045" spans="1:5" x14ac:dyDescent="0.2">
      <c r="A1045" s="151" t="s">
        <v>1591</v>
      </c>
      <c r="B1045" s="151" t="b">
        <f>IF(ISBLANK(NeoBerAfspr!$B$34),"",NeoBerAfspr!$B$34)</f>
        <v>0</v>
      </c>
      <c r="C1045" s="151" t="b">
        <v>0</v>
      </c>
    </row>
    <row r="1046" spans="1:5" x14ac:dyDescent="0.2">
      <c r="A1046" s="151" t="s">
        <v>1592</v>
      </c>
      <c r="B1046" s="151" t="b">
        <f>IF(ISBLANK(NeoBerAfspr!$B$37),"",NeoBerAfspr!$B$37)</f>
        <v>0</v>
      </c>
      <c r="C1046" s="151" t="b">
        <v>0</v>
      </c>
    </row>
    <row r="1047" spans="1:5" x14ac:dyDescent="0.2">
      <c r="A1047" s="151" t="s">
        <v>1593</v>
      </c>
      <c r="B1047" s="151" t="b">
        <f>IF(ISBLANK(NeoBerAfspr!$B$40),"",NeoBerAfspr!$B$40)</f>
        <v>0</v>
      </c>
      <c r="C1047" s="151" t="b">
        <v>0</v>
      </c>
    </row>
    <row r="1048" spans="1:5" x14ac:dyDescent="0.2">
      <c r="A1048" s="151" t="s">
        <v>1594</v>
      </c>
      <c r="B1048" s="151" t="b">
        <f>IF(ISBLANK(NeoBerAfspr!$F$21),"",NeoBerAfspr!$F$21)</f>
        <v>0</v>
      </c>
      <c r="C1048" s="151" t="b">
        <v>0</v>
      </c>
    </row>
    <row r="1049" spans="1:5" x14ac:dyDescent="0.2">
      <c r="A1049" s="151" t="s">
        <v>1595</v>
      </c>
      <c r="B1049" s="151" t="b">
        <f>IF(ISBLANK(NeoBerAfspr!$F$23),"",NeoBerAfspr!$F$23)</f>
        <v>0</v>
      </c>
      <c r="C1049" s="151" t="b">
        <v>0</v>
      </c>
    </row>
    <row r="1050" spans="1:5" x14ac:dyDescent="0.2">
      <c r="A1050" s="151" t="s">
        <v>1596</v>
      </c>
      <c r="B1050" s="151" t="b">
        <f>IF(ISBLANK(NeoBerAfspr!$H$27),"",NeoBerAfspr!$H$27)</f>
        <v>0</v>
      </c>
      <c r="C1050" s="151" t="b">
        <v>0</v>
      </c>
    </row>
    <row r="1051" spans="1:5" x14ac:dyDescent="0.2">
      <c r="A1051" s="151" t="s">
        <v>1597</v>
      </c>
      <c r="B1051" s="150" t="b">
        <f>IF(ISBLANK(NeoBerAfspr!$H$28),"",NeoBerAfspr!$H$28)</f>
        <v>0</v>
      </c>
      <c r="C1051" s="151" t="b">
        <v>0</v>
      </c>
      <c r="E1051" s="151"/>
    </row>
    <row r="1052" spans="1:5" x14ac:dyDescent="0.2">
      <c r="A1052" s="151" t="s">
        <v>1598</v>
      </c>
      <c r="B1052" s="150" t="b">
        <f>IF(ISBLANK(NeoBerAfspr!$F$22),"",NeoBerAfspr!$F$22)</f>
        <v>0</v>
      </c>
      <c r="C1052" s="151" t="b">
        <v>0</v>
      </c>
      <c r="D1052" s="151"/>
    </row>
    <row r="1053" spans="1:5" x14ac:dyDescent="0.2">
      <c r="A1053" s="151" t="s">
        <v>1599</v>
      </c>
      <c r="B1053" s="150" t="b">
        <f>IF(ISBLANK(NeoBerAfspr!$H$22),"",NeoBerAfspr!$H$22)</f>
        <v>0</v>
      </c>
      <c r="C1053" s="151" t="b">
        <v>0</v>
      </c>
    </row>
    <row r="1054" spans="1:5" x14ac:dyDescent="0.2">
      <c r="A1054" s="151" t="s">
        <v>1600</v>
      </c>
      <c r="B1054" s="150" t="b">
        <f>IF(ISBLANK(NeoBerAfspr!$H$29),"",NeoBerAfspr!$H$29)</f>
        <v>0</v>
      </c>
      <c r="C1054" s="151" t="b">
        <v>0</v>
      </c>
      <c r="E1054" s="151"/>
    </row>
    <row r="1055" spans="1:5" x14ac:dyDescent="0.2">
      <c r="A1055" s="151" t="s">
        <v>1601</v>
      </c>
      <c r="B1055" s="150" t="b">
        <f>IF(ISBLANK(NeoBerAfspr!$H$23),"",NeoBerAfspr!$H$23)</f>
        <v>0</v>
      </c>
      <c r="C1055" s="151" t="b">
        <v>0</v>
      </c>
      <c r="D1055" s="151"/>
      <c r="E1055" s="151"/>
    </row>
    <row r="1056" spans="1:5" x14ac:dyDescent="0.2">
      <c r="A1056" s="151" t="s">
        <v>1602</v>
      </c>
      <c r="B1056" s="150" t="b">
        <f>IF(ISBLANK(NeoBerAfspr!$H$30),"",NeoBerAfspr!$H$30)</f>
        <v>0</v>
      </c>
      <c r="C1056" s="151" t="b">
        <v>0</v>
      </c>
      <c r="D1056" s="151"/>
    </row>
    <row r="1057" spans="1:6" x14ac:dyDescent="0.2">
      <c r="A1057" s="151" t="s">
        <v>1603</v>
      </c>
      <c r="B1057" s="150" t="b">
        <f>IF(ISBLANK(NeoBerAfspr!$H$24),"",NeoBerAfspr!$H$24)</f>
        <v>0</v>
      </c>
      <c r="C1057" s="151" t="b">
        <v>0</v>
      </c>
    </row>
    <row r="1058" spans="1:6" x14ac:dyDescent="0.2">
      <c r="A1058" s="151" t="s">
        <v>1604</v>
      </c>
      <c r="B1058" s="150" t="b">
        <f>IF(ISBLANK(NeoBerAfspr!$H$25),"",NeoBerAfspr!$H$25)</f>
        <v>0</v>
      </c>
      <c r="C1058" s="151" t="b">
        <v>0</v>
      </c>
    </row>
    <row r="1059" spans="1:6" x14ac:dyDescent="0.2">
      <c r="A1059" s="151" t="s">
        <v>1605</v>
      </c>
      <c r="B1059" s="150" t="b">
        <f>IF(ISBLANK(NeoBerAfspr!$H$26),"",NeoBerAfspr!$H$26)</f>
        <v>0</v>
      </c>
      <c r="C1059" s="151" t="b">
        <v>0</v>
      </c>
    </row>
    <row r="1060" spans="1:6" x14ac:dyDescent="0.2">
      <c r="A1060" s="151" t="s">
        <v>1606</v>
      </c>
      <c r="B1060" s="150" t="b">
        <f>IF(ISBLANK(NeoBerAfspr!$J$20),"",NeoBerAfspr!$J$20)</f>
        <v>0</v>
      </c>
      <c r="C1060" s="151" t="b">
        <v>0</v>
      </c>
      <c r="E1060" s="151"/>
    </row>
    <row r="1061" spans="1:6" x14ac:dyDescent="0.2">
      <c r="A1061" s="151" t="s">
        <v>1607</v>
      </c>
      <c r="B1061" s="150" t="b">
        <f>IF(ISBLANK(NeoBerAfspr!$J$21),"",NeoBerAfspr!$J$21)</f>
        <v>0</v>
      </c>
      <c r="C1061" s="151" t="b">
        <v>0</v>
      </c>
      <c r="D1061" s="151"/>
      <c r="E1061" s="151"/>
    </row>
    <row r="1062" spans="1:6" x14ac:dyDescent="0.2">
      <c r="A1062" s="151" t="s">
        <v>1608</v>
      </c>
      <c r="B1062" s="150" t="b">
        <f>IF(ISBLANK(NeoBerAfspr!$L$24),"",NeoBerAfspr!$L$24)</f>
        <v>0</v>
      </c>
      <c r="C1062" s="151" t="b">
        <v>0</v>
      </c>
      <c r="D1062" s="151"/>
    </row>
    <row r="1063" spans="1:6" x14ac:dyDescent="0.2">
      <c r="A1063" s="151" t="s">
        <v>1609</v>
      </c>
      <c r="B1063" s="150" t="b">
        <f>IF(ISBLANK(NeoBerAfspr!$L$23),"",NeoBerAfspr!$L$23)</f>
        <v>0</v>
      </c>
      <c r="C1063" s="151" t="b">
        <v>0</v>
      </c>
    </row>
    <row r="1064" spans="1:6" x14ac:dyDescent="0.2">
      <c r="A1064" s="151" t="s">
        <v>1610</v>
      </c>
      <c r="B1064" s="150" t="b">
        <f>IF(ISBLANK(NeoBerAfspr!$L$22),"",NeoBerAfspr!$L$22)</f>
        <v>0</v>
      </c>
      <c r="C1064" s="151" t="b">
        <v>0</v>
      </c>
    </row>
    <row r="1065" spans="1:6" x14ac:dyDescent="0.2">
      <c r="A1065" s="151" t="s">
        <v>1611</v>
      </c>
      <c r="B1065" s="150" t="b">
        <f>IF(ISBLANK(NeoBerAfspr!$J$25),"",NeoBerAfspr!$J$25)</f>
        <v>0</v>
      </c>
      <c r="C1065" s="151" t="b">
        <v>0</v>
      </c>
    </row>
    <row r="1066" spans="1:6" x14ac:dyDescent="0.2">
      <c r="A1066" s="151" t="s">
        <v>1612</v>
      </c>
      <c r="B1066" s="150" t="b">
        <f>IF(ISBLANK(NeoBerAfspr!$L$25),"",NeoBerAfspr!$L$25)</f>
        <v>0</v>
      </c>
      <c r="C1066" s="151" t="b">
        <v>0</v>
      </c>
    </row>
    <row r="1067" spans="1:6" x14ac:dyDescent="0.2">
      <c r="A1067" s="151" t="s">
        <v>1613</v>
      </c>
      <c r="B1067" s="150" t="b">
        <f>IF(ISBLANK(NeoBerAfspr!$L$26),"",NeoBerAfspr!$L$26)</f>
        <v>0</v>
      </c>
      <c r="C1067" s="151" t="b">
        <v>0</v>
      </c>
    </row>
    <row r="1068" spans="1:6" x14ac:dyDescent="0.2">
      <c r="A1068" s="151" t="s">
        <v>1614</v>
      </c>
      <c r="B1068" s="150" t="b">
        <f>IF(ISBLANK(NeoBerAfspr!$L$27),"",NeoBerAfspr!$L$27)</f>
        <v>0</v>
      </c>
      <c r="C1068" s="151" t="b">
        <v>0</v>
      </c>
    </row>
    <row r="1069" spans="1:6" x14ac:dyDescent="0.2">
      <c r="A1069" s="151" t="s">
        <v>1615</v>
      </c>
      <c r="B1069" s="150" t="b">
        <f>IF(ISBLANK(NeoBerAfspr!$L$28),"",NeoBerAfspr!$L$28)</f>
        <v>0</v>
      </c>
      <c r="C1069" s="151" t="b">
        <v>0</v>
      </c>
      <c r="D1069" s="151"/>
      <c r="E1069" s="151"/>
    </row>
    <row r="1070" spans="1:6" x14ac:dyDescent="0.2">
      <c r="A1070" s="151" t="s">
        <v>1616</v>
      </c>
      <c r="B1070" s="150" t="b">
        <f>IF(ISBLANK(NeoBerAfspr!$B$19),"",NeoBerAfspr!$B$19)</f>
        <v>0</v>
      </c>
      <c r="C1070" s="151" t="b">
        <v>0</v>
      </c>
    </row>
    <row r="1071" spans="1:6" x14ac:dyDescent="0.2">
      <c r="A1071" s="152" t="s">
        <v>4783</v>
      </c>
      <c r="B1071" s="150" t="b">
        <f>IF(ISBLANK(NeoBerAfspr!$F$31),"",NeoBerAfspr!$F$31)</f>
        <v>0</v>
      </c>
      <c r="C1071" s="151" t="b">
        <v>0</v>
      </c>
    </row>
    <row r="1072" spans="1:6" x14ac:dyDescent="0.2">
      <c r="A1072" s="151" t="s">
        <v>1617</v>
      </c>
      <c r="B1072" s="150" t="b">
        <f>IF(ISBLANK(NeoBerAfspr!$B$31),"",NeoBerAfspr!$B$31)</f>
        <v>0</v>
      </c>
      <c r="C1072" s="151" t="b">
        <v>0</v>
      </c>
      <c r="F1072" s="151"/>
    </row>
    <row r="1073" spans="1:6" x14ac:dyDescent="0.2">
      <c r="A1073" s="151" t="s">
        <v>1618</v>
      </c>
      <c r="B1073" s="150" t="b">
        <f>IF(ISBLANK(NeoBerAfspr!$B$32),"",NeoBerAfspr!$B$32)</f>
        <v>0</v>
      </c>
      <c r="C1073" s="151" t="b">
        <v>0</v>
      </c>
    </row>
    <row r="1074" spans="1:6" x14ac:dyDescent="0.2">
      <c r="A1074" s="151" t="s">
        <v>1619</v>
      </c>
      <c r="B1074" s="150">
        <f>IF(ISBLANK(NeoBerAfspr!$K$30),"",NeoBerAfspr!$K$30)</f>
        <v>0</v>
      </c>
      <c r="C1074" s="151">
        <v>0</v>
      </c>
    </row>
    <row r="1075" spans="1:6" x14ac:dyDescent="0.2">
      <c r="A1075" s="151" t="s">
        <v>1620</v>
      </c>
      <c r="B1075" s="150">
        <f>IF(ISBLANK(NeoBerAfspr!$D$22),"",NeoBerAfspr!$D$22)</f>
        <v>1</v>
      </c>
      <c r="C1075" s="151">
        <v>1</v>
      </c>
    </row>
    <row r="1076" spans="1:6" x14ac:dyDescent="0.2">
      <c r="A1076" s="151" t="s">
        <v>1621</v>
      </c>
      <c r="B1076" s="150">
        <f>IF(ISBLANK(NeoBerAfspr!$C$8),"",NeoBerAfspr!$C$8)</f>
        <v>0</v>
      </c>
      <c r="C1076" s="151">
        <v>0</v>
      </c>
    </row>
    <row r="1077" spans="1:6" x14ac:dyDescent="0.2">
      <c r="A1077" s="151" t="s">
        <v>1622</v>
      </c>
      <c r="B1077" s="150">
        <f>IF(ISBLANK(NeoBerAfspr!$D$8),"",NeoBerAfspr!$D$8)</f>
        <v>1</v>
      </c>
      <c r="C1077" s="151">
        <v>1</v>
      </c>
    </row>
    <row r="1078" spans="1:6" x14ac:dyDescent="0.2">
      <c r="A1078" s="151" t="s">
        <v>1623</v>
      </c>
      <c r="B1078" s="150">
        <f>IF(ISBLANK(NeoBerAfspr!$C$9),"",NeoBerAfspr!$C$9)</f>
        <v>0</v>
      </c>
      <c r="C1078" s="151">
        <v>0</v>
      </c>
    </row>
    <row r="1079" spans="1:6" x14ac:dyDescent="0.2">
      <c r="A1079" s="151" t="s">
        <v>1624</v>
      </c>
      <c r="B1079" s="150">
        <f>IF(ISBLANK(NeoBerAfspr!$D$9),"",NeoBerAfspr!$D$9)</f>
        <v>1</v>
      </c>
      <c r="C1079" s="151">
        <v>1</v>
      </c>
    </row>
    <row r="1080" spans="1:6" x14ac:dyDescent="0.2">
      <c r="A1080" s="151" t="s">
        <v>1625</v>
      </c>
      <c r="B1080" s="150">
        <f>IF(ISBLANK(NeoBerAfspr!$D$47),"",NeoBerAfspr!$D$47)</f>
        <v>0</v>
      </c>
      <c r="C1080" s="151">
        <v>0</v>
      </c>
    </row>
    <row r="1081" spans="1:6" x14ac:dyDescent="0.2">
      <c r="A1081" s="151" t="s">
        <v>1626</v>
      </c>
      <c r="B1081" s="150">
        <f>IF(ISBLANK(NeoBerAfspr!$D$46),"",NeoBerAfspr!$D$46)</f>
        <v>1</v>
      </c>
      <c r="C1081">
        <v>1</v>
      </c>
    </row>
    <row r="1082" spans="1:6" x14ac:dyDescent="0.2">
      <c r="A1082" s="151" t="s">
        <v>1627</v>
      </c>
      <c r="B1082" s="150">
        <f>IF(ISBLANK(NeoBerAfspr!$B$12),"",NeoBerAfspr!$B$12)</f>
        <v>0</v>
      </c>
      <c r="C1082">
        <v>0</v>
      </c>
    </row>
    <row r="1083" spans="1:6" s="151" customFormat="1" x14ac:dyDescent="0.2">
      <c r="A1083" s="155" t="s">
        <v>7083</v>
      </c>
      <c r="B1083" s="150" t="str">
        <f>IF(ISBLANK(NeoBerAfspr!$J$31),"",NeoBerAfspr!$J$31)</f>
        <v/>
      </c>
    </row>
    <row r="1084" spans="1:6" x14ac:dyDescent="0.2">
      <c r="A1084" s="151" t="s">
        <v>1628</v>
      </c>
      <c r="B1084" s="150">
        <f>IF(ISBLANK(NeoBerAfspr!$K$18),"",NeoBerAfspr!$K$18)</f>
        <v>0</v>
      </c>
      <c r="C1084" s="151">
        <v>0</v>
      </c>
    </row>
    <row r="1085" spans="1:6" x14ac:dyDescent="0.2">
      <c r="A1085" s="151" t="s">
        <v>1629</v>
      </c>
      <c r="B1085" s="150">
        <f>IF(ISBLANK(NeoBerAfspr!$L$18),"",NeoBerAfspr!$L$18)</f>
        <v>0</v>
      </c>
      <c r="C1085" s="151">
        <v>0</v>
      </c>
      <c r="F1085" s="151"/>
    </row>
    <row r="1086" spans="1:6" x14ac:dyDescent="0.2">
      <c r="A1086" s="151" t="s">
        <v>1630</v>
      </c>
      <c r="B1086" s="150">
        <f>IF(ISBLANK(NeoBerAfspr!$C$18),"",NeoBerAfspr!$C$18)</f>
        <v>0</v>
      </c>
      <c r="C1086" s="151">
        <v>0</v>
      </c>
    </row>
    <row r="1087" spans="1:6" x14ac:dyDescent="0.2">
      <c r="A1087" s="151" t="s">
        <v>1631</v>
      </c>
      <c r="B1087" s="150">
        <f>IF(ISBLANK(NeoBerAfspr!$D$18),"",NeoBerAfspr!$D$18)</f>
        <v>1</v>
      </c>
      <c r="C1087" s="151">
        <v>1</v>
      </c>
    </row>
    <row r="1088" spans="1:6" x14ac:dyDescent="0.2">
      <c r="A1088" s="151" t="s">
        <v>1632</v>
      </c>
      <c r="B1088" s="150">
        <f>IF(ISBLANK(NeoBerAfspr!$D$36),"",NeoBerAfspr!$D$36)</f>
        <v>1</v>
      </c>
      <c r="C1088" s="151">
        <v>1</v>
      </c>
    </row>
    <row r="1089" spans="1:5" x14ac:dyDescent="0.2">
      <c r="A1089" s="151" t="s">
        <v>1633</v>
      </c>
      <c r="B1089" s="150">
        <f>IF(ISBLANK(NeoBerAfspr!$D$34),"",NeoBerAfspr!$D$34)</f>
        <v>1</v>
      </c>
      <c r="C1089" s="151">
        <v>1</v>
      </c>
    </row>
    <row r="1090" spans="1:5" x14ac:dyDescent="0.2">
      <c r="A1090" s="151" t="s">
        <v>1634</v>
      </c>
      <c r="B1090" s="150">
        <f>IF(ISBLANK(NeoBerAfspr!$D$35),"",NeoBerAfspr!$D$35)</f>
        <v>1</v>
      </c>
      <c r="C1090" s="151">
        <v>1</v>
      </c>
    </row>
    <row r="1091" spans="1:5" x14ac:dyDescent="0.2">
      <c r="A1091" s="151" t="s">
        <v>1635</v>
      </c>
      <c r="B1091" s="150">
        <f>IF(ISBLANK(NeoBerAfspr!$D$39),"",NeoBerAfspr!$D$39)</f>
        <v>1</v>
      </c>
      <c r="C1091" s="151">
        <v>1</v>
      </c>
    </row>
    <row r="1092" spans="1:5" x14ac:dyDescent="0.2">
      <c r="A1092" s="151" t="s">
        <v>1636</v>
      </c>
      <c r="B1092" s="150">
        <f>IF(ISBLANK(NeoBerAfspr!$D$37),"",NeoBerAfspr!$D$37)</f>
        <v>1</v>
      </c>
      <c r="C1092" s="151">
        <v>1</v>
      </c>
    </row>
    <row r="1093" spans="1:5" x14ac:dyDescent="0.2">
      <c r="A1093" s="151" t="s">
        <v>1637</v>
      </c>
      <c r="B1093" s="150">
        <f>IF(ISBLANK(NeoBerAfspr!$D$38),"",NeoBerAfspr!$D$38)</f>
        <v>1</v>
      </c>
      <c r="C1093" s="151">
        <v>1</v>
      </c>
    </row>
    <row r="1094" spans="1:5" x14ac:dyDescent="0.2">
      <c r="A1094" s="151" t="s">
        <v>1638</v>
      </c>
      <c r="B1094" s="150">
        <f>IF(ISBLANK(NeoBerAfspr!$D$42),"",NeoBerAfspr!$D$42)</f>
        <v>1</v>
      </c>
      <c r="C1094" s="151">
        <v>1</v>
      </c>
    </row>
    <row r="1095" spans="1:5" x14ac:dyDescent="0.2">
      <c r="A1095" s="151" t="s">
        <v>1639</v>
      </c>
      <c r="B1095" s="150">
        <f>IF(ISBLANK(NeoBerAfspr!$D$40),"",NeoBerAfspr!$D$40)</f>
        <v>1</v>
      </c>
      <c r="C1095" s="151">
        <v>1</v>
      </c>
    </row>
    <row r="1096" spans="1:5" x14ac:dyDescent="0.2">
      <c r="A1096" s="151" t="s">
        <v>1640</v>
      </c>
      <c r="B1096" s="150">
        <f>IF(ISBLANK(NeoBerAfspr!$D$41),"",NeoBerAfspr!$D$41)</f>
        <v>1</v>
      </c>
      <c r="C1096" s="151">
        <v>1</v>
      </c>
    </row>
    <row r="1097" spans="1:5" x14ac:dyDescent="0.2">
      <c r="A1097" s="151" t="s">
        <v>1641</v>
      </c>
      <c r="B1097" s="150">
        <f>IF(ISBLANK(NeoBerAfspr!$K$21),"",NeoBerAfspr!$K$21)</f>
        <v>0</v>
      </c>
      <c r="C1097" s="151">
        <v>0</v>
      </c>
    </row>
    <row r="1098" spans="1:5" x14ac:dyDescent="0.2">
      <c r="A1098" s="151" t="s">
        <v>1642</v>
      </c>
      <c r="B1098" s="150">
        <f>IF(ISBLANK(NeoBerAfspr!$D$27),"",NeoBerAfspr!$D$27)</f>
        <v>50</v>
      </c>
      <c r="C1098" s="151">
        <v>50</v>
      </c>
    </row>
    <row r="1099" spans="1:5" x14ac:dyDescent="0.2">
      <c r="A1099" s="152" t="s">
        <v>1643</v>
      </c>
      <c r="B1099" s="150" t="str">
        <f>IF(ISBLANK(NeoBerAfspr!$G$31),"",NeoBerAfspr!$G$31)</f>
        <v/>
      </c>
      <c r="C1099" s="290"/>
    </row>
    <row r="1100" spans="1:5" x14ac:dyDescent="0.2">
      <c r="A1100" s="151" t="s">
        <v>1528</v>
      </c>
      <c r="B1100" s="150">
        <f>IF(ISBLANK(NeoBerAfspr!$D$27),"",NeoBerAfspr!$D$27)</f>
        <v>50</v>
      </c>
      <c r="C1100" s="151">
        <v>50</v>
      </c>
    </row>
    <row r="1101" spans="1:5" x14ac:dyDescent="0.2">
      <c r="A1101" s="151" t="s">
        <v>3891</v>
      </c>
      <c r="B1101" s="150">
        <f>IF(ISBLANK(NeoDataInfB!$B$2),"",NeoDataInfB!$B$2)</f>
        <v>0</v>
      </c>
      <c r="C1101" s="7">
        <v>0</v>
      </c>
    </row>
    <row r="1102" spans="1:5" x14ac:dyDescent="0.2">
      <c r="A1102" s="151" t="s">
        <v>4301</v>
      </c>
      <c r="B1102" s="150">
        <f>IF(ISBLANK(NeoDataInfB!$B$3),"",NeoDataInfB!$B$3)</f>
        <v>1</v>
      </c>
      <c r="C1102" s="151">
        <v>1</v>
      </c>
    </row>
    <row r="1103" spans="1:5" x14ac:dyDescent="0.2">
      <c r="A1103" s="151" t="s">
        <v>4302</v>
      </c>
      <c r="B1103" s="150">
        <f>IF(ISBLANK(NeoDataInfB!$B$4),"",NeoDataInfB!$B$4)</f>
        <v>1</v>
      </c>
      <c r="C1103" s="151">
        <v>1</v>
      </c>
      <c r="E1103" s="151"/>
    </row>
    <row r="1104" spans="1:5" x14ac:dyDescent="0.2">
      <c r="A1104" s="151" t="s">
        <v>4303</v>
      </c>
      <c r="B1104" s="150">
        <f>IF(ISBLANK(NeoDataInfB!$B$5),"",NeoDataInfB!$B$5)</f>
        <v>1</v>
      </c>
      <c r="C1104" s="151">
        <v>1</v>
      </c>
      <c r="D1104" s="151"/>
    </row>
    <row r="1105" spans="1:5" x14ac:dyDescent="0.2">
      <c r="A1105" s="151" t="s">
        <v>4304</v>
      </c>
      <c r="B1105" s="150">
        <f>IF(ISBLANK(NeoDataInfB!$B$6),"",NeoDataInfB!$B$6)</f>
        <v>1</v>
      </c>
      <c r="C1105" s="151">
        <v>1</v>
      </c>
    </row>
    <row r="1106" spans="1:5" x14ac:dyDescent="0.2">
      <c r="A1106" s="151" t="s">
        <v>4305</v>
      </c>
      <c r="B1106" s="150">
        <f>IF(ISBLANK(NeoDataInfB!$B$7),"",NeoDataInfB!$B$7)</f>
        <v>1</v>
      </c>
      <c r="C1106">
        <v>1</v>
      </c>
    </row>
    <row r="1107" spans="1:5" x14ac:dyDescent="0.2">
      <c r="A1107" s="151" t="s">
        <v>4306</v>
      </c>
      <c r="B1107" s="150">
        <f>IF(ISBLANK(NeoDataInfB!$B$8),"",NeoDataInfB!$B$8)</f>
        <v>1</v>
      </c>
      <c r="C1107">
        <v>1</v>
      </c>
    </row>
    <row r="1108" spans="1:5" x14ac:dyDescent="0.2">
      <c r="A1108" s="151" t="s">
        <v>4307</v>
      </c>
      <c r="B1108" s="150">
        <f>IF(ISBLANK(NeoDataInfB!$B$9),"",NeoDataInfB!$B$9)</f>
        <v>1</v>
      </c>
      <c r="C1108">
        <v>1</v>
      </c>
    </row>
    <row r="1109" spans="1:5" x14ac:dyDescent="0.2">
      <c r="A1109" s="151" t="s">
        <v>4308</v>
      </c>
      <c r="B1109" s="150">
        <f>IF(ISBLANK(NeoDataInfB!$B$10),"",NeoDataInfB!$B$10)</f>
        <v>1</v>
      </c>
      <c r="C1109">
        <v>1</v>
      </c>
    </row>
    <row r="1110" spans="1:5" x14ac:dyDescent="0.2">
      <c r="A1110" s="151" t="s">
        <v>4309</v>
      </c>
      <c r="B1110" s="150">
        <f>IF(ISBLANK(NeoDataInfB!$B$11),"",NeoDataInfB!$B$11)</f>
        <v>1</v>
      </c>
      <c r="C1110">
        <v>1</v>
      </c>
    </row>
    <row r="1111" spans="1:5" x14ac:dyDescent="0.2">
      <c r="A1111" s="151" t="s">
        <v>4310</v>
      </c>
      <c r="B1111" s="150">
        <f>IF(ISBLANK(NeoDataInfB!$B$12),"",NeoDataInfB!$B$12)</f>
        <v>1</v>
      </c>
      <c r="C1111">
        <v>1</v>
      </c>
    </row>
    <row r="1112" spans="1:5" x14ac:dyDescent="0.2">
      <c r="A1112" s="151" t="s">
        <v>4311</v>
      </c>
      <c r="B1112" s="150">
        <f>IF(ISBLANK(NeoDataInfB!$B$13),"",NeoDataInfB!$B$13)</f>
        <v>0</v>
      </c>
      <c r="C1112" s="153">
        <v>0</v>
      </c>
    </row>
    <row r="1113" spans="1:5" x14ac:dyDescent="0.2">
      <c r="A1113" s="151" t="s">
        <v>4312</v>
      </c>
      <c r="B1113" s="150">
        <f>IF(ISBLANK(NeoDataInfB!$B$14),"",NeoDataInfB!$B$14)</f>
        <v>0</v>
      </c>
      <c r="C1113" s="153">
        <v>0</v>
      </c>
    </row>
    <row r="1114" spans="1:5" x14ac:dyDescent="0.2">
      <c r="A1114" s="151" t="s">
        <v>4313</v>
      </c>
      <c r="B1114" s="150">
        <f>IF(ISBLANK(NeoDataInfB!$B$15),"",NeoDataInfB!$B$15)</f>
        <v>0</v>
      </c>
      <c r="C1114" s="153">
        <v>0</v>
      </c>
    </row>
    <row r="1115" spans="1:5" x14ac:dyDescent="0.2">
      <c r="A1115" s="151" t="s">
        <v>4314</v>
      </c>
      <c r="B1115" s="150">
        <f>IF(ISBLANK(NeoDataInfB!$B$16),"",NeoDataInfB!$B$16)</f>
        <v>0</v>
      </c>
      <c r="C1115" s="153">
        <v>0</v>
      </c>
      <c r="E1115" s="151"/>
    </row>
    <row r="1116" spans="1:5" x14ac:dyDescent="0.2">
      <c r="A1116" s="151" t="s">
        <v>4315</v>
      </c>
      <c r="B1116" s="150">
        <f>IF(ISBLANK(NeoDataInfB!$B$17),"",NeoDataInfB!$B$17)</f>
        <v>0</v>
      </c>
      <c r="C1116" s="153">
        <v>0</v>
      </c>
      <c r="D1116" s="151"/>
    </row>
    <row r="1117" spans="1:5" x14ac:dyDescent="0.2">
      <c r="A1117" s="151" t="s">
        <v>4316</v>
      </c>
      <c r="B1117" s="150">
        <f>IF(ISBLANK(NeoDataInfB!$B$18),"",NeoDataInfB!$B$18)</f>
        <v>0</v>
      </c>
      <c r="C1117" s="153">
        <v>0</v>
      </c>
    </row>
    <row r="1118" spans="1:5" x14ac:dyDescent="0.2">
      <c r="A1118" s="151" t="s">
        <v>4317</v>
      </c>
      <c r="B1118" s="150">
        <f>IF(ISBLANK(NeoDataInfB!$B$19),"",NeoDataInfB!$B$19)</f>
        <v>0</v>
      </c>
      <c r="C1118" s="153">
        <v>0</v>
      </c>
    </row>
    <row r="1119" spans="1:5" x14ac:dyDescent="0.2">
      <c r="A1119" s="151" t="s">
        <v>4318</v>
      </c>
      <c r="B1119" s="150">
        <f>IF(ISBLANK(NeoDataInfB!$B$20),"",NeoDataInfB!$B$20)</f>
        <v>0</v>
      </c>
      <c r="C1119" s="153">
        <v>0</v>
      </c>
    </row>
    <row r="1120" spans="1:5" x14ac:dyDescent="0.2">
      <c r="A1120" s="151" t="s">
        <v>4319</v>
      </c>
      <c r="B1120" s="150">
        <f>IF(ISBLANK(NeoDataInfB!$B$21),"",NeoDataInfB!$B$21)</f>
        <v>0</v>
      </c>
      <c r="C1120" s="153">
        <v>0</v>
      </c>
    </row>
    <row r="1121" spans="1:6" x14ac:dyDescent="0.2">
      <c r="A1121" s="151" t="s">
        <v>4320</v>
      </c>
      <c r="B1121" s="150">
        <f>IF(ISBLANK(NeoDataInfB!$B$22),"",NeoDataInfB!$B$22)</f>
        <v>0</v>
      </c>
      <c r="C1121" s="153">
        <v>0</v>
      </c>
    </row>
    <row r="1122" spans="1:6" x14ac:dyDescent="0.2">
      <c r="A1122" s="151" t="s">
        <v>3892</v>
      </c>
      <c r="B1122" s="150" t="str">
        <f>IF(ISBLANK(NeoDataInfB!$B$23),"",NeoDataInfB!$B$23)</f>
        <v/>
      </c>
      <c r="C1122" s="44" t="s">
        <v>3484</v>
      </c>
    </row>
    <row r="1123" spans="1:6" x14ac:dyDescent="0.2">
      <c r="A1123" s="151" t="s">
        <v>3893</v>
      </c>
      <c r="B1123" s="150" t="str">
        <f>IF(ISBLANK(NeoDataInfB!$B$24),"",NeoDataInfB!$B$24)</f>
        <v/>
      </c>
      <c r="C1123" s="44" t="s">
        <v>3484</v>
      </c>
    </row>
    <row r="1124" spans="1:6" x14ac:dyDescent="0.2">
      <c r="A1124" s="151" t="s">
        <v>4321</v>
      </c>
      <c r="B1124" s="150">
        <f>IF(ISBLANK(NeoDataInfB!$B$25),"",NeoDataInfB!$B$25)</f>
        <v>0</v>
      </c>
      <c r="C1124" s="153">
        <v>0</v>
      </c>
    </row>
    <row r="1125" spans="1:6" x14ac:dyDescent="0.2">
      <c r="A1125" s="151" t="s">
        <v>4322</v>
      </c>
      <c r="B1125" s="150">
        <f>IF(ISBLANK(NeoDataInfB!$B$26),"",NeoDataInfB!$B$26)</f>
        <v>0</v>
      </c>
      <c r="C1125" s="153">
        <v>0</v>
      </c>
    </row>
    <row r="1126" spans="1:6" x14ac:dyDescent="0.2">
      <c r="A1126" s="151" t="s">
        <v>4323</v>
      </c>
      <c r="B1126" s="150">
        <f>IF(ISBLANK(NeoDataInfB!$B$27),"",NeoDataInfB!$B$27)</f>
        <v>0</v>
      </c>
      <c r="C1126" s="153">
        <v>0</v>
      </c>
    </row>
    <row r="1127" spans="1:6" x14ac:dyDescent="0.2">
      <c r="A1127" s="151" t="s">
        <v>4324</v>
      </c>
      <c r="B1127" s="150">
        <f>IF(ISBLANK(NeoDataInfB!$B$28),"",NeoDataInfB!$B$28)</f>
        <v>0</v>
      </c>
      <c r="C1127" s="153">
        <v>0</v>
      </c>
    </row>
    <row r="1128" spans="1:6" x14ac:dyDescent="0.2">
      <c r="A1128" s="151" t="s">
        <v>4325</v>
      </c>
      <c r="B1128" s="150">
        <f>IF(ISBLANK(NeoDataInfB!$B$29),"",NeoDataInfB!$B$29)</f>
        <v>0</v>
      </c>
      <c r="C1128" s="153">
        <v>0</v>
      </c>
    </row>
    <row r="1129" spans="1:6" x14ac:dyDescent="0.2">
      <c r="A1129" s="151" t="s">
        <v>4326</v>
      </c>
      <c r="B1129" s="150">
        <f>IF(ISBLANK(NeoDataInfB!$B$30),"",NeoDataInfB!$B$30)</f>
        <v>0</v>
      </c>
      <c r="C1129" s="153">
        <v>0</v>
      </c>
    </row>
    <row r="1130" spans="1:6" x14ac:dyDescent="0.2">
      <c r="A1130" s="151" t="s">
        <v>4327</v>
      </c>
      <c r="B1130" s="150">
        <f>IF(ISBLANK(NeoDataInfB!$B$31),"",NeoDataInfB!$B$31)</f>
        <v>0</v>
      </c>
      <c r="C1130" s="153">
        <v>0</v>
      </c>
    </row>
    <row r="1131" spans="1:6" x14ac:dyDescent="0.2">
      <c r="A1131" s="151" t="s">
        <v>4328</v>
      </c>
      <c r="B1131" s="150">
        <f>IF(ISBLANK(NeoDataInfB!$B$32),"",NeoDataInfB!$B$32)</f>
        <v>0</v>
      </c>
      <c r="C1131" s="153">
        <v>0</v>
      </c>
    </row>
    <row r="1132" spans="1:6" x14ac:dyDescent="0.2">
      <c r="A1132" s="151" t="s">
        <v>4329</v>
      </c>
      <c r="B1132" s="150">
        <f>IF(ISBLANK(NeoDataInfB!$B$33),"",NeoDataInfB!$B$33)</f>
        <v>0</v>
      </c>
      <c r="C1132" s="153">
        <v>0</v>
      </c>
    </row>
    <row r="1133" spans="1:6" x14ac:dyDescent="0.2">
      <c r="A1133" s="151" t="s">
        <v>4330</v>
      </c>
      <c r="B1133" s="150">
        <f>IF(ISBLANK(NeoDataInfB!$B$34),"",NeoDataInfB!$B$34)</f>
        <v>0</v>
      </c>
      <c r="C1133" s="153">
        <v>0</v>
      </c>
    </row>
    <row r="1134" spans="1:6" x14ac:dyDescent="0.2">
      <c r="A1134" s="151" t="s">
        <v>3894</v>
      </c>
      <c r="B1134" s="150">
        <f>IF(ISBLANK(NeoDataInfB!$B$35),"",NeoDataInfB!$B$35)</f>
        <v>1</v>
      </c>
      <c r="C1134" s="7">
        <v>1</v>
      </c>
      <c r="F1134" s="151"/>
    </row>
    <row r="1135" spans="1:6" x14ac:dyDescent="0.2">
      <c r="A1135" s="151" t="s">
        <v>3895</v>
      </c>
      <c r="B1135" s="150">
        <f>IF(ISBLANK(NeoDataInfB!$B$36),"",NeoDataInfB!$B$36)</f>
        <v>1</v>
      </c>
      <c r="C1135" s="7">
        <v>1</v>
      </c>
    </row>
    <row r="1136" spans="1:6" x14ac:dyDescent="0.2">
      <c r="A1136" s="151" t="s">
        <v>3896</v>
      </c>
      <c r="B1136" s="150">
        <f>IF(ISBLANK(NeoDataInfB!$B$37),"",NeoDataInfB!$B$37)</f>
        <v>1</v>
      </c>
      <c r="C1136" s="7">
        <v>1</v>
      </c>
    </row>
    <row r="1137" spans="1:3" x14ac:dyDescent="0.2">
      <c r="A1137" s="151" t="s">
        <v>3897</v>
      </c>
      <c r="B1137" s="150">
        <f>IF(ISBLANK(NeoDataInfB!$B$38),"",NeoDataInfB!$B$38)</f>
        <v>1</v>
      </c>
      <c r="C1137" s="7">
        <v>1</v>
      </c>
    </row>
    <row r="1138" spans="1:3" x14ac:dyDescent="0.2">
      <c r="A1138" s="151" t="s">
        <v>3898</v>
      </c>
      <c r="B1138" s="150">
        <f>IF(ISBLANK(NeoDataInfB!$B$39),"",NeoDataInfB!$B$39)</f>
        <v>1</v>
      </c>
      <c r="C1138" s="7">
        <v>1</v>
      </c>
    </row>
    <row r="1139" spans="1:3" x14ac:dyDescent="0.2">
      <c r="A1139" s="151" t="s">
        <v>3899</v>
      </c>
      <c r="B1139" s="150">
        <f>IF(ISBLANK(NeoDataInfB!$B$40),"",NeoDataInfB!$B$40)</f>
        <v>1</v>
      </c>
      <c r="C1139" s="7">
        <v>1</v>
      </c>
    </row>
    <row r="1140" spans="1:3" x14ac:dyDescent="0.2">
      <c r="A1140" s="151" t="s">
        <v>3900</v>
      </c>
      <c r="B1140" s="150">
        <f>IF(ISBLANK(NeoDataInfB!$B$41),"",NeoDataInfB!$B$41)</f>
        <v>1</v>
      </c>
      <c r="C1140" s="7">
        <v>1</v>
      </c>
    </row>
    <row r="1141" spans="1:3" x14ac:dyDescent="0.2">
      <c r="A1141" s="151" t="s">
        <v>3901</v>
      </c>
      <c r="B1141" s="150">
        <f>IF(ISBLANK(NeoDataInfB!$B$42),"",NeoDataInfB!$B$42)</f>
        <v>1</v>
      </c>
      <c r="C1141" s="7">
        <v>1</v>
      </c>
    </row>
    <row r="1142" spans="1:3" x14ac:dyDescent="0.2">
      <c r="A1142" s="151" t="s">
        <v>3902</v>
      </c>
      <c r="B1142" s="150">
        <f>IF(ISBLANK(NeoDataInfB!$B$43),"",NeoDataInfB!$B$43)</f>
        <v>1</v>
      </c>
      <c r="C1142" s="7">
        <v>1</v>
      </c>
    </row>
    <row r="1143" spans="1:3" x14ac:dyDescent="0.2">
      <c r="A1143" s="151" t="s">
        <v>3903</v>
      </c>
      <c r="B1143" s="150">
        <f>IF(ISBLANK(NeoDataInfB!$B$44),"",NeoDataInfB!$B$44)</f>
        <v>1</v>
      </c>
      <c r="C1143" s="7">
        <v>1</v>
      </c>
    </row>
    <row r="1144" spans="1:3" x14ac:dyDescent="0.2">
      <c r="A1144" s="151" t="s">
        <v>3904</v>
      </c>
      <c r="B1144" s="150">
        <f>IF(ISBLANK(NeoDataInfB!$B$45),"",NeoDataInfB!$B$45)</f>
        <v>1</v>
      </c>
      <c r="C1144" s="7">
        <v>1</v>
      </c>
    </row>
    <row r="1145" spans="1:3" x14ac:dyDescent="0.2">
      <c r="A1145" s="151" t="s">
        <v>3905</v>
      </c>
      <c r="B1145" s="150">
        <f>IF(ISBLANK(NeoDataInfB!$B$46),"",NeoDataInfB!$B$46)</f>
        <v>1</v>
      </c>
      <c r="C1145" s="7">
        <v>1</v>
      </c>
    </row>
    <row r="1146" spans="1:3" x14ac:dyDescent="0.2">
      <c r="A1146" s="151" t="s">
        <v>4331</v>
      </c>
      <c r="B1146" s="150">
        <f>IF(ISBLANK(NeoDataInfB!$B$47),"",NeoDataInfB!$B$47)</f>
        <v>1</v>
      </c>
      <c r="C1146" s="7">
        <v>1</v>
      </c>
    </row>
    <row r="1147" spans="1:3" x14ac:dyDescent="0.2">
      <c r="A1147" s="151" t="s">
        <v>3906</v>
      </c>
      <c r="B1147" s="150">
        <f>IF(ISBLANK(NeoDataInfB!$B$48),"",NeoDataInfB!$B$48)</f>
        <v>0</v>
      </c>
      <c r="C1147" s="153">
        <v>0</v>
      </c>
    </row>
    <row r="1148" spans="1:3" x14ac:dyDescent="0.2">
      <c r="A1148" s="151" t="s">
        <v>3907</v>
      </c>
      <c r="B1148" s="150">
        <f>IF(ISBLANK(NeoDataInfB!$B$49),"",NeoDataInfB!$B$49)</f>
        <v>0</v>
      </c>
      <c r="C1148" s="153">
        <v>0</v>
      </c>
    </row>
    <row r="1149" spans="1:3" x14ac:dyDescent="0.2">
      <c r="A1149" s="151" t="s">
        <v>3908</v>
      </c>
      <c r="B1149" s="150">
        <f>IF(ISBLANK(NeoDataInfB!$B$50),"",NeoDataInfB!$B$50)</f>
        <v>0</v>
      </c>
      <c r="C1149" s="153">
        <v>0</v>
      </c>
    </row>
    <row r="1150" spans="1:3" x14ac:dyDescent="0.2">
      <c r="A1150" s="151" t="s">
        <v>3909</v>
      </c>
      <c r="B1150" s="150">
        <f>IF(ISBLANK(NeoDataInfB!$B$51),"",NeoDataInfB!$B$51)</f>
        <v>0</v>
      </c>
      <c r="C1150" s="153">
        <v>0</v>
      </c>
    </row>
    <row r="1151" spans="1:3" x14ac:dyDescent="0.2">
      <c r="A1151" s="151" t="s">
        <v>3910</v>
      </c>
      <c r="B1151" s="150">
        <f>IF(ISBLANK(NeoDataInfB!$B$52),"",NeoDataInfB!$B$52)</f>
        <v>0</v>
      </c>
      <c r="C1151" s="153">
        <v>0</v>
      </c>
    </row>
    <row r="1152" spans="1:3" x14ac:dyDescent="0.2">
      <c r="A1152" s="151" t="s">
        <v>3911</v>
      </c>
      <c r="B1152" s="150">
        <f>IF(ISBLANK(NeoDataInfB!$B$53),"",NeoDataInfB!$B$53)</f>
        <v>0</v>
      </c>
      <c r="C1152" s="153">
        <v>0</v>
      </c>
    </row>
    <row r="1153" spans="1:5" x14ac:dyDescent="0.2">
      <c r="A1153" s="151" t="s">
        <v>3912</v>
      </c>
      <c r="B1153" s="150">
        <f>IF(ISBLANK(NeoDataInfB!$B$54),"",NeoDataInfB!$B$54)</f>
        <v>0</v>
      </c>
      <c r="C1153" s="153">
        <v>0</v>
      </c>
    </row>
    <row r="1154" spans="1:5" x14ac:dyDescent="0.2">
      <c r="A1154" s="151" t="s">
        <v>3913</v>
      </c>
      <c r="B1154" s="150">
        <f>IF(ISBLANK(NeoDataInfB!$B$55),"",NeoDataInfB!$B$55)</f>
        <v>0</v>
      </c>
      <c r="C1154" s="153">
        <v>0</v>
      </c>
    </row>
    <row r="1155" spans="1:5" x14ac:dyDescent="0.2">
      <c r="A1155" s="151" t="s">
        <v>3914</v>
      </c>
      <c r="B1155" s="150">
        <f>IF(ISBLANK(NeoDataInfB!$B$56),"",NeoDataInfB!$B$56)</f>
        <v>0</v>
      </c>
      <c r="C1155" s="153">
        <v>0</v>
      </c>
    </row>
    <row r="1156" spans="1:5" x14ac:dyDescent="0.2">
      <c r="A1156" s="151" t="s">
        <v>3915</v>
      </c>
      <c r="B1156" s="150">
        <f>IF(ISBLANK(NeoDataInfB!$B$57),"",NeoDataInfB!$B$57)</f>
        <v>0</v>
      </c>
      <c r="C1156" s="153">
        <v>0</v>
      </c>
    </row>
    <row r="1157" spans="1:5" x14ac:dyDescent="0.2">
      <c r="A1157" s="151" t="s">
        <v>3916</v>
      </c>
      <c r="B1157" s="150">
        <f>IF(ISBLANK(NeoDataInfB!$B$58),"",NeoDataInfB!$B$58)</f>
        <v>0</v>
      </c>
      <c r="C1157" s="153">
        <v>0</v>
      </c>
    </row>
    <row r="1158" spans="1:5" x14ac:dyDescent="0.2">
      <c r="A1158" s="151" t="s">
        <v>3917</v>
      </c>
      <c r="B1158" s="150">
        <f>IF(ISBLANK(NeoDataInfB!$B$59),"",NeoDataInfB!$B$59)</f>
        <v>0</v>
      </c>
      <c r="C1158" s="153">
        <v>0</v>
      </c>
    </row>
    <row r="1159" spans="1:5" x14ac:dyDescent="0.2">
      <c r="A1159" s="151" t="s">
        <v>4332</v>
      </c>
      <c r="B1159" s="150">
        <f>IF(ISBLANK(NeoDataInfB!$B$60),"",NeoDataInfB!$B$60)</f>
        <v>0</v>
      </c>
      <c r="C1159" s="153">
        <v>0</v>
      </c>
    </row>
    <row r="1160" spans="1:5" x14ac:dyDescent="0.2">
      <c r="A1160" s="151" t="s">
        <v>3918</v>
      </c>
      <c r="B1160" s="150" t="b">
        <f>IF(ISBLANK(NeoDataInfB!$B$61),"",NeoDataInfB!$B$61)</f>
        <v>0</v>
      </c>
      <c r="C1160" s="7" t="b">
        <v>0</v>
      </c>
    </row>
    <row r="1161" spans="1:5" x14ac:dyDescent="0.2">
      <c r="A1161" s="151" t="s">
        <v>3919</v>
      </c>
      <c r="B1161" s="150" t="b">
        <f>IF(ISBLANK(NeoDataInfB!$B$62),"",NeoDataInfB!$B$62)</f>
        <v>0</v>
      </c>
      <c r="C1161" s="7" t="b">
        <v>0</v>
      </c>
    </row>
    <row r="1162" spans="1:5" x14ac:dyDescent="0.2">
      <c r="A1162" s="151" t="s">
        <v>3920</v>
      </c>
      <c r="B1162" s="150" t="b">
        <f>IF(ISBLANK(NeoDataInfB!$B$63),"",NeoDataInfB!$B$63)</f>
        <v>0</v>
      </c>
      <c r="C1162" s="7" t="b">
        <v>0</v>
      </c>
    </row>
    <row r="1163" spans="1:5" x14ac:dyDescent="0.2">
      <c r="A1163" s="151" t="s">
        <v>3921</v>
      </c>
      <c r="B1163" s="150" t="b">
        <f>IF(ISBLANK(NeoDataInfB!$B$64),"",NeoDataInfB!$B$64)</f>
        <v>0</v>
      </c>
      <c r="C1163" s="7" t="b">
        <v>0</v>
      </c>
    </row>
    <row r="1164" spans="1:5" x14ac:dyDescent="0.2">
      <c r="A1164" s="151" t="s">
        <v>3922</v>
      </c>
      <c r="B1164" s="150" t="b">
        <f>IF(ISBLANK(NeoDataInfB!$B$65),"",NeoDataInfB!$B$65)</f>
        <v>0</v>
      </c>
      <c r="C1164" s="7" t="b">
        <v>0</v>
      </c>
      <c r="E1164" s="151"/>
    </row>
    <row r="1165" spans="1:5" x14ac:dyDescent="0.2">
      <c r="A1165" s="151" t="s">
        <v>3923</v>
      </c>
      <c r="B1165" s="150" t="b">
        <f>IF(ISBLANK(NeoDataInfB!$B$66),"",NeoDataInfB!$B$66)</f>
        <v>0</v>
      </c>
      <c r="C1165" s="7" t="b">
        <v>0</v>
      </c>
      <c r="D1165" s="151"/>
    </row>
    <row r="1166" spans="1:5" x14ac:dyDescent="0.2">
      <c r="A1166" s="151" t="s">
        <v>3924</v>
      </c>
      <c r="B1166" s="150" t="b">
        <f>IF(ISBLANK(NeoDataInfB!$B$67),"",NeoDataInfB!$B$67)</f>
        <v>0</v>
      </c>
      <c r="C1166" s="7" t="b">
        <v>0</v>
      </c>
    </row>
    <row r="1167" spans="1:5" x14ac:dyDescent="0.2">
      <c r="A1167" s="151" t="s">
        <v>3925</v>
      </c>
      <c r="B1167" s="150" t="b">
        <f>IF(ISBLANK(NeoDataInfB!$B$68),"",NeoDataInfB!$B$68)</f>
        <v>0</v>
      </c>
      <c r="C1167" s="7" t="b">
        <v>0</v>
      </c>
    </row>
    <row r="1168" spans="1:5" x14ac:dyDescent="0.2">
      <c r="A1168" s="151" t="s">
        <v>3926</v>
      </c>
      <c r="B1168" s="150" t="b">
        <f>IF(ISBLANK(NeoDataInfB!$B$69),"",NeoDataInfB!$B$69)</f>
        <v>0</v>
      </c>
      <c r="C1168" s="7" t="b">
        <v>0</v>
      </c>
    </row>
    <row r="1169" spans="1:3" x14ac:dyDescent="0.2">
      <c r="A1169" s="151" t="s">
        <v>3927</v>
      </c>
      <c r="B1169" s="150" t="b">
        <f>IF(ISBLANK(NeoDataInfB!$B$70),"",NeoDataInfB!$B$70)</f>
        <v>0</v>
      </c>
      <c r="C1169" s="7" t="b">
        <v>0</v>
      </c>
    </row>
    <row r="1170" spans="1:3" x14ac:dyDescent="0.2">
      <c r="A1170" s="151" t="s">
        <v>3928</v>
      </c>
      <c r="B1170" s="150" t="b">
        <f>IF(ISBLANK(NeoDataInfB!$B$71),"",NeoDataInfB!$B$71)</f>
        <v>0</v>
      </c>
      <c r="C1170" s="151" t="b">
        <v>0</v>
      </c>
    </row>
    <row r="1171" spans="1:3" x14ac:dyDescent="0.2">
      <c r="A1171" s="151" t="s">
        <v>3929</v>
      </c>
      <c r="B1171" s="716" t="b">
        <f>IF(ISBLANK(NeoDataInfB!$B$72),"",NeoDataInfB!$B$72)</f>
        <v>0</v>
      </c>
      <c r="C1171" s="151" t="b">
        <v>0</v>
      </c>
    </row>
    <row r="1172" spans="1:3" x14ac:dyDescent="0.2">
      <c r="A1172" s="151" t="s">
        <v>3930</v>
      </c>
      <c r="B1172" s="716" t="b">
        <f>IF(ISBLANK(NeoDataInfB!$B$73),"",NeoDataInfB!$B$73)</f>
        <v>0</v>
      </c>
      <c r="C1172" s="151" t="b">
        <v>0</v>
      </c>
    </row>
    <row r="1173" spans="1:3" x14ac:dyDescent="0.2">
      <c r="A1173" s="151" t="s">
        <v>3931</v>
      </c>
      <c r="B1173" s="716" t="b">
        <f>IF(ISBLANK(NeoDataInfB!$B$74),"",NeoDataInfB!$B$74)</f>
        <v>0</v>
      </c>
      <c r="C1173" s="151" t="b">
        <v>0</v>
      </c>
    </row>
    <row r="1174" spans="1:3" x14ac:dyDescent="0.2">
      <c r="A1174" s="152" t="s">
        <v>4475</v>
      </c>
      <c r="B1174" s="716">
        <f>IF(ISBLANK(NeoDataInfB!$B$75),"",NeoDataInfB!$B$75)</f>
        <v>2</v>
      </c>
      <c r="C1174" s="151">
        <v>2</v>
      </c>
    </row>
    <row r="1175" spans="1:3" x14ac:dyDescent="0.2">
      <c r="A1175" s="151" t="s">
        <v>3932</v>
      </c>
      <c r="B1175" s="716">
        <f>IF(ISBLANK(NeoDataInfB!$B$76),"",NeoDataInfB!$B$76)</f>
        <v>0</v>
      </c>
      <c r="C1175" s="7">
        <v>0</v>
      </c>
    </row>
    <row r="1176" spans="1:3" x14ac:dyDescent="0.2">
      <c r="A1176" s="151" t="s">
        <v>3933</v>
      </c>
      <c r="B1176" s="716">
        <f>IF(ISBLANK(NeoDataInfB!$B$77),"",NeoDataInfB!$B$77)</f>
        <v>0</v>
      </c>
      <c r="C1176" s="7">
        <v>0</v>
      </c>
    </row>
    <row r="1177" spans="1:3" x14ac:dyDescent="0.2">
      <c r="A1177" s="151" t="s">
        <v>3934</v>
      </c>
      <c r="B1177" s="716">
        <f>IF(ISBLANK(NeoDataInfB!$B$78),"",NeoDataInfB!$B$78)</f>
        <v>0</v>
      </c>
      <c r="C1177" s="153">
        <v>0</v>
      </c>
    </row>
    <row r="1178" spans="1:3" x14ac:dyDescent="0.2">
      <c r="A1178" s="151" t="s">
        <v>3935</v>
      </c>
      <c r="B1178" s="716">
        <f>IF(ISBLANK(NeoDataInfB!$B$79),"",NeoDataInfB!$B$79)</f>
        <v>0</v>
      </c>
      <c r="C1178" s="153">
        <v>0</v>
      </c>
    </row>
    <row r="1179" spans="1:3" x14ac:dyDescent="0.2">
      <c r="A1179" s="151" t="s">
        <v>3936</v>
      </c>
      <c r="B1179" s="716">
        <f>IF(ISBLANK(NeoDataInfB!$B$80),"",NeoDataInfB!$B$80)</f>
        <v>1</v>
      </c>
      <c r="C1179" s="7">
        <v>1</v>
      </c>
    </row>
    <row r="1180" spans="1:3" x14ac:dyDescent="0.2">
      <c r="A1180" s="151" t="s">
        <v>3937</v>
      </c>
      <c r="B1180" s="716">
        <f>IF(ISBLANK(NeoDataInfB!$B$81),"",NeoDataInfB!$B$81)</f>
        <v>1</v>
      </c>
      <c r="C1180" s="7">
        <v>1</v>
      </c>
    </row>
    <row r="1181" spans="1:3" x14ac:dyDescent="0.2">
      <c r="A1181" s="151" t="s">
        <v>3938</v>
      </c>
      <c r="B1181" s="716">
        <f>IF(ISBLANK(NeoDataInfB!$B$82),"",NeoDataInfB!$B$82)</f>
        <v>1</v>
      </c>
      <c r="C1181" s="7">
        <v>1</v>
      </c>
    </row>
    <row r="1182" spans="1:3" x14ac:dyDescent="0.2">
      <c r="A1182" s="151" t="s">
        <v>3939</v>
      </c>
      <c r="B1182" s="716">
        <f>IF(ISBLANK(NeoDataInfB!$B$83),"",NeoDataInfB!$B$83)</f>
        <v>1</v>
      </c>
      <c r="C1182" s="7">
        <v>1</v>
      </c>
    </row>
    <row r="1183" spans="1:3" x14ac:dyDescent="0.2">
      <c r="A1183" s="151" t="s">
        <v>3940</v>
      </c>
      <c r="B1183" s="716">
        <f>IF(ISBLANK(NeoDataInfB!$B$84),"",NeoDataInfB!$B$84)</f>
        <v>1</v>
      </c>
      <c r="C1183" s="7">
        <v>1</v>
      </c>
    </row>
    <row r="1184" spans="1:3" x14ac:dyDescent="0.2">
      <c r="A1184" s="151" t="s">
        <v>3941</v>
      </c>
      <c r="B1184" s="716">
        <f>IF(ISBLANK(NeoDataInfB!$B$85),"",NeoDataInfB!$B$85)</f>
        <v>1</v>
      </c>
      <c r="C1184" s="7">
        <v>1</v>
      </c>
    </row>
    <row r="1185" spans="1:3" x14ac:dyDescent="0.2">
      <c r="A1185" s="151" t="s">
        <v>3942</v>
      </c>
      <c r="B1185">
        <f>IF(ISBLANK(NeoDataInfB!$B$86),"",NeoDataInfB!$B$86)</f>
        <v>1</v>
      </c>
      <c r="C1185" s="7">
        <v>1</v>
      </c>
    </row>
    <row r="1186" spans="1:3" x14ac:dyDescent="0.2">
      <c r="A1186" s="151" t="s">
        <v>3943</v>
      </c>
      <c r="B1186">
        <f>IF(ISBLANK(NeoDataInfB!$B$87),"",NeoDataInfB!$B$87)</f>
        <v>1</v>
      </c>
      <c r="C1186" s="7">
        <v>1</v>
      </c>
    </row>
    <row r="1187" spans="1:3" x14ac:dyDescent="0.2">
      <c r="A1187" s="151" t="s">
        <v>3944</v>
      </c>
      <c r="B1187">
        <f>IF(ISBLANK(NeoDataInfB!$B$88),"",NeoDataInfB!$B$88)</f>
        <v>1</v>
      </c>
      <c r="C1187" s="7">
        <v>1</v>
      </c>
    </row>
    <row r="1188" spans="1:3" x14ac:dyDescent="0.2">
      <c r="A1188" s="151" t="s">
        <v>3945</v>
      </c>
      <c r="B1188">
        <f>IF(ISBLANK(NeoDataInfB!$B$89),"",NeoDataInfB!$B$89)</f>
        <v>1</v>
      </c>
      <c r="C1188" s="7">
        <v>1</v>
      </c>
    </row>
    <row r="1189" spans="1:3" x14ac:dyDescent="0.2">
      <c r="A1189" s="151" t="s">
        <v>3946</v>
      </c>
      <c r="B1189">
        <f>IF(ISBLANK(NeoDataInfB!$B$90),"",NeoDataInfB!$B$90)</f>
        <v>1</v>
      </c>
      <c r="C1189" s="7">
        <v>1</v>
      </c>
    </row>
    <row r="1190" spans="1:3" x14ac:dyDescent="0.2">
      <c r="A1190" s="151" t="s">
        <v>3947</v>
      </c>
      <c r="B1190">
        <f>IF(ISBLANK(NeoDataInfB!$B$91),"",NeoDataInfB!$B$91)</f>
        <v>1</v>
      </c>
      <c r="C1190" s="7">
        <v>1</v>
      </c>
    </row>
    <row r="1191" spans="1:3" x14ac:dyDescent="0.2">
      <c r="A1191" s="151" t="s">
        <v>3948</v>
      </c>
      <c r="B1191">
        <f>IF(ISBLANK(NeoDataInfB!$B$92),"",NeoDataInfB!$B$92)</f>
        <v>1</v>
      </c>
      <c r="C1191" s="7">
        <v>1</v>
      </c>
    </row>
    <row r="1192" spans="1:3" x14ac:dyDescent="0.2">
      <c r="A1192" s="151" t="s">
        <v>3949</v>
      </c>
      <c r="B1192">
        <f>IF(ISBLANK(NeoDataInfB!$B$93),"",NeoDataInfB!$B$93)</f>
        <v>1</v>
      </c>
      <c r="C1192" s="7">
        <v>1</v>
      </c>
    </row>
    <row r="1193" spans="1:3" x14ac:dyDescent="0.2">
      <c r="A1193" s="151" t="s">
        <v>3950</v>
      </c>
      <c r="B1193">
        <f>IF(ISBLANK(NeoDataInfB!$B$94),"",NeoDataInfB!$B$94)</f>
        <v>1</v>
      </c>
      <c r="C1193" s="7">
        <v>1</v>
      </c>
    </row>
    <row r="1194" spans="1:3" x14ac:dyDescent="0.2">
      <c r="A1194" s="151" t="s">
        <v>3951</v>
      </c>
      <c r="B1194">
        <f>IF(ISBLANK(NeoDataInfB!$B$95),"",NeoDataInfB!$B$95)</f>
        <v>1</v>
      </c>
      <c r="C1194" s="7">
        <v>1</v>
      </c>
    </row>
    <row r="1195" spans="1:3" x14ac:dyDescent="0.2">
      <c r="A1195" s="151" t="s">
        <v>3952</v>
      </c>
      <c r="B1195">
        <f>IF(ISBLANK(NeoDataInfB!$B$96),"",NeoDataInfB!$B$96)</f>
        <v>1</v>
      </c>
      <c r="C1195" s="7">
        <v>1</v>
      </c>
    </row>
    <row r="1196" spans="1:3" x14ac:dyDescent="0.2">
      <c r="A1196" s="151" t="s">
        <v>3953</v>
      </c>
      <c r="B1196" s="151">
        <f>IF(ISBLANK(NeoDataInfB!$B$97),"",NeoDataInfB!$B$97)</f>
        <v>1</v>
      </c>
      <c r="C1196" s="151">
        <v>1</v>
      </c>
    </row>
    <row r="1197" spans="1:3" x14ac:dyDescent="0.2">
      <c r="A1197" s="151" t="s">
        <v>3954</v>
      </c>
      <c r="B1197">
        <f>IF(ISBLANK(NeoDataInfB!$B$98),"",NeoDataInfB!$B$98)</f>
        <v>5000</v>
      </c>
      <c r="C1197" s="151">
        <v>5000</v>
      </c>
    </row>
    <row r="1198" spans="1:3" x14ac:dyDescent="0.2">
      <c r="A1198" s="151" t="s">
        <v>3955</v>
      </c>
      <c r="B1198">
        <f>IF(ISBLANK(NeoDataInfB!$B$99),"",NeoDataInfB!$B$99)</f>
        <v>1</v>
      </c>
      <c r="C1198" s="151">
        <v>1</v>
      </c>
    </row>
    <row r="1199" spans="1:3" x14ac:dyDescent="0.2">
      <c r="A1199" s="151" t="s">
        <v>3956</v>
      </c>
      <c r="B1199" s="151">
        <f>IF(ISBLANK(NeoDataInfB!$B$100),"",NeoDataInfB!$B$100)</f>
        <v>2</v>
      </c>
      <c r="C1199" s="151">
        <v>2</v>
      </c>
    </row>
    <row r="1200" spans="1:3" x14ac:dyDescent="0.2">
      <c r="A1200" s="151" t="s">
        <v>3957</v>
      </c>
      <c r="B1200" s="151">
        <f>IF(ISBLANK(NeoDataInfB!$B$101),"",NeoDataInfB!$B$101)</f>
        <v>2</v>
      </c>
      <c r="C1200" s="151">
        <v>2</v>
      </c>
    </row>
    <row r="1201" spans="1:3" x14ac:dyDescent="0.2">
      <c r="A1201" s="151" t="s">
        <v>3958</v>
      </c>
      <c r="B1201">
        <f>IF(ISBLANK(NeoDataInfB!$B$102),"",NeoDataInfB!$B$102)</f>
        <v>0</v>
      </c>
      <c r="C1201" s="151">
        <v>0</v>
      </c>
    </row>
    <row r="1202" spans="1:3" x14ac:dyDescent="0.2">
      <c r="A1202" s="151" t="s">
        <v>3959</v>
      </c>
      <c r="B1202">
        <f>IF(ISBLANK(NeoDataInfB!$B$103),"",NeoDataInfB!$B$103)</f>
        <v>5000</v>
      </c>
      <c r="C1202" s="151">
        <v>5000</v>
      </c>
    </row>
    <row r="1203" spans="1:3" x14ac:dyDescent="0.2">
      <c r="A1203" s="151" t="s">
        <v>3960</v>
      </c>
      <c r="B1203">
        <f>IF(ISBLANK(NeoDataInfB!$B$104),"",NeoDataInfB!$B$104)</f>
        <v>1</v>
      </c>
      <c r="C1203" s="151">
        <v>1</v>
      </c>
    </row>
    <row r="1204" spans="1:3" x14ac:dyDescent="0.2">
      <c r="A1204" s="151" t="s">
        <v>3961</v>
      </c>
      <c r="B1204">
        <f>IF(ISBLANK(NeoDataInfB!$B$105),"",NeoDataInfB!$B$105)</f>
        <v>5000</v>
      </c>
      <c r="C1204" s="151">
        <v>5000</v>
      </c>
    </row>
    <row r="1205" spans="1:3" x14ac:dyDescent="0.2">
      <c r="A1205" s="151" t="s">
        <v>3962</v>
      </c>
      <c r="B1205" s="151">
        <f>IF(ISBLANK(NeoDataInfB!$B$106),"",NeoDataInfB!$B$106)</f>
        <v>5000</v>
      </c>
      <c r="C1205" s="151">
        <v>5000</v>
      </c>
    </row>
    <row r="1206" spans="1:3" x14ac:dyDescent="0.2">
      <c r="A1206" s="152" t="s">
        <v>4704</v>
      </c>
      <c r="B1206" s="151">
        <f>IF(ISBLANK(NeoDataInfB!$B$107),"",NeoDataInfB!$B$107)</f>
        <v>5000</v>
      </c>
      <c r="C1206" s="151">
        <v>5000</v>
      </c>
    </row>
    <row r="1207" spans="1:3" x14ac:dyDescent="0.2">
      <c r="A1207" s="151" t="s">
        <v>3964</v>
      </c>
      <c r="B1207">
        <f>IF(ISBLANK(NeoDataInfB!$B$108),"",NeoDataInfB!$B$108)</f>
        <v>5000</v>
      </c>
      <c r="C1207" s="151">
        <v>5000</v>
      </c>
    </row>
    <row r="1208" spans="1:3" x14ac:dyDescent="0.2">
      <c r="A1208" s="151" t="s">
        <v>3965</v>
      </c>
      <c r="B1208" t="b">
        <f>IF(ISBLANK(NeoDataInfB!$B$109),"",NeoDataInfB!$B$109)</f>
        <v>0</v>
      </c>
      <c r="C1208" s="151" t="b">
        <v>0</v>
      </c>
    </row>
    <row r="1209" spans="1:3" x14ac:dyDescent="0.2">
      <c r="A1209" s="151" t="s">
        <v>3966</v>
      </c>
      <c r="B1209">
        <f>IF(ISBLANK(NeoDataInfB!$B$110),"",NeoDataInfB!$B$110)</f>
        <v>5000</v>
      </c>
      <c r="C1209" s="151">
        <v>5000</v>
      </c>
    </row>
    <row r="1210" spans="1:3" x14ac:dyDescent="0.2">
      <c r="A1210" s="152" t="s">
        <v>4705</v>
      </c>
      <c r="B1210">
        <f>IF(ISBLANK(NeoDataInfB!$B$111),"",NeoDataInfB!$B$111)</f>
        <v>5000</v>
      </c>
      <c r="C1210" s="151">
        <v>5000</v>
      </c>
    </row>
    <row r="1211" spans="1:3" x14ac:dyDescent="0.2">
      <c r="A1211" s="151" t="s">
        <v>3968</v>
      </c>
      <c r="B1211">
        <f>IF(ISBLANK(NeoDataInfB!$B$112),"",NeoDataInfB!$B$112)</f>
        <v>5000</v>
      </c>
      <c r="C1211" s="151">
        <v>5000</v>
      </c>
    </row>
    <row r="1212" spans="1:3" x14ac:dyDescent="0.2">
      <c r="A1212" s="151" t="s">
        <v>2184</v>
      </c>
      <c r="B1212" t="b">
        <f>IF(ISBLANK(NeoBerLab!$M$4),"",NeoBerLab!$M$4)</f>
        <v>0</v>
      </c>
      <c r="C1212" s="151" t="b">
        <v>0</v>
      </c>
    </row>
    <row r="1213" spans="1:3" x14ac:dyDescent="0.2">
      <c r="A1213" s="151" t="s">
        <v>2185</v>
      </c>
      <c r="B1213" t="b">
        <f>IF(ISBLANK(NeoBerLab!$M$5),"",NeoBerLab!$M$5)</f>
        <v>0</v>
      </c>
      <c r="C1213" s="151" t="b">
        <v>0</v>
      </c>
    </row>
    <row r="1214" spans="1:3" x14ac:dyDescent="0.2">
      <c r="A1214" s="151" t="s">
        <v>2186</v>
      </c>
      <c r="B1214" t="b">
        <f>IF(ISBLANK(NeoBerLab!$M$6),"",NeoBerLab!$M$6)</f>
        <v>0</v>
      </c>
      <c r="C1214" s="151" t="b">
        <v>0</v>
      </c>
    </row>
    <row r="1215" spans="1:3" x14ac:dyDescent="0.2">
      <c r="A1215" s="151" t="s">
        <v>2187</v>
      </c>
      <c r="B1215" t="b">
        <f>IF(ISBLANK(NeoBerLab!$M$7),"",NeoBerLab!$M$7)</f>
        <v>0</v>
      </c>
      <c r="C1215" s="151" t="b">
        <v>0</v>
      </c>
    </row>
    <row r="1216" spans="1:3" x14ac:dyDescent="0.2">
      <c r="A1216" s="151" t="s">
        <v>2188</v>
      </c>
      <c r="B1216" t="b">
        <f>IF(ISBLANK(NeoBerLab!$M$8),"",NeoBerLab!$M$8)</f>
        <v>0</v>
      </c>
      <c r="C1216" s="151" t="b">
        <v>0</v>
      </c>
    </row>
    <row r="1217" spans="1:6" x14ac:dyDescent="0.2">
      <c r="A1217" s="151" t="s">
        <v>2189</v>
      </c>
      <c r="B1217" t="b">
        <f>IF(ISBLANK(NeoBerLab!$M$9),"",NeoBerLab!$M$9)</f>
        <v>0</v>
      </c>
      <c r="C1217" s="151" t="b">
        <v>0</v>
      </c>
    </row>
    <row r="1218" spans="1:6" x14ac:dyDescent="0.2">
      <c r="A1218" s="151" t="s">
        <v>2190</v>
      </c>
      <c r="B1218" t="b">
        <f>IF(ISBLANK(NeoBerLab!$M$10),"",NeoBerLab!$M$10)</f>
        <v>0</v>
      </c>
      <c r="C1218" s="151" t="b">
        <v>0</v>
      </c>
    </row>
    <row r="1219" spans="1:6" x14ac:dyDescent="0.2">
      <c r="A1219" s="151" t="s">
        <v>2191</v>
      </c>
      <c r="B1219" t="b">
        <f>IF(ISBLANK(NeoBerLab!$M$11),"",NeoBerLab!$M$11)</f>
        <v>0</v>
      </c>
      <c r="C1219" s="151" t="b">
        <v>0</v>
      </c>
    </row>
    <row r="1220" spans="1:6" x14ac:dyDescent="0.2">
      <c r="A1220" s="151" t="s">
        <v>2192</v>
      </c>
      <c r="B1220" t="b">
        <f>IF(ISBLANK(NeoBerLab!$M$12),"",NeoBerLab!$M$12)</f>
        <v>0</v>
      </c>
      <c r="C1220" s="151" t="b">
        <v>0</v>
      </c>
    </row>
    <row r="1221" spans="1:6" x14ac:dyDescent="0.2">
      <c r="A1221" s="151" t="s">
        <v>2193</v>
      </c>
      <c r="B1221" t="b">
        <f>IF(ISBLANK(NeoBerLab!$M$13),"",NeoBerLab!$M$13)</f>
        <v>0</v>
      </c>
      <c r="C1221" s="151" t="b">
        <v>0</v>
      </c>
    </row>
    <row r="1222" spans="1:6" x14ac:dyDescent="0.2">
      <c r="A1222" s="151" t="s">
        <v>2194</v>
      </c>
      <c r="B1222" t="b">
        <f>IF(ISBLANK(NeoBerLab!$M$14),"",NeoBerLab!$M$14)</f>
        <v>0</v>
      </c>
      <c r="C1222" s="151" t="b">
        <v>0</v>
      </c>
    </row>
    <row r="1223" spans="1:6" x14ac:dyDescent="0.2">
      <c r="A1223" s="151" t="s">
        <v>2195</v>
      </c>
      <c r="B1223" t="b">
        <f>IF(ISBLANK(NeoBerLab!$M$15),"",NeoBerLab!$M$15)</f>
        <v>0</v>
      </c>
      <c r="C1223" s="151" t="b">
        <v>0</v>
      </c>
    </row>
    <row r="1224" spans="1:6" x14ac:dyDescent="0.2">
      <c r="A1224" s="151" t="s">
        <v>2196</v>
      </c>
      <c r="B1224" t="b">
        <f>IF(ISBLANK(NeoBerLab!$M$16),"",NeoBerLab!$M$16)</f>
        <v>0</v>
      </c>
      <c r="C1224" s="151" t="b">
        <v>0</v>
      </c>
    </row>
    <row r="1225" spans="1:6" x14ac:dyDescent="0.2">
      <c r="A1225" s="151" t="s">
        <v>2197</v>
      </c>
      <c r="B1225" t="b">
        <f>IF(ISBLANK(NeoBerLab!$M$17),"",NeoBerLab!$M$17)</f>
        <v>0</v>
      </c>
      <c r="C1225" s="151" t="b">
        <v>0</v>
      </c>
    </row>
    <row r="1226" spans="1:6" x14ac:dyDescent="0.2">
      <c r="A1226" s="151" t="s">
        <v>2198</v>
      </c>
      <c r="B1226" t="b">
        <f>IF(ISBLANK(NeoBerLab!$M$18),"",NeoBerLab!$M$18)</f>
        <v>0</v>
      </c>
      <c r="C1226" s="151" t="b">
        <v>0</v>
      </c>
    </row>
    <row r="1227" spans="1:6" s="151" customFormat="1" x14ac:dyDescent="0.2">
      <c r="A1227" s="151" t="s">
        <v>2199</v>
      </c>
      <c r="B1227" t="b">
        <f>IF(ISBLANK(NeoBerLab!$M$19),"",NeoBerLab!$M$19)</f>
        <v>0</v>
      </c>
      <c r="C1227" s="151" t="b">
        <v>0</v>
      </c>
      <c r="D1227"/>
      <c r="E1227"/>
      <c r="F1227"/>
    </row>
    <row r="1228" spans="1:6" s="151" customFormat="1" x14ac:dyDescent="0.2">
      <c r="A1228" s="151" t="s">
        <v>2200</v>
      </c>
      <c r="B1228" t="b">
        <f>IF(ISBLANK(NeoBerLab!$M$20),"",NeoBerLab!$M$20)</f>
        <v>0</v>
      </c>
      <c r="C1228" s="151" t="b">
        <v>0</v>
      </c>
      <c r="D1228"/>
      <c r="E1228"/>
      <c r="F1228"/>
    </row>
    <row r="1229" spans="1:6" s="151" customFormat="1" x14ac:dyDescent="0.2">
      <c r="A1229" s="151" t="s">
        <v>2201</v>
      </c>
      <c r="B1229" t="b">
        <f>IF(ISBLANK(NeoBerLab!$M$21),"",NeoBerLab!$M$21)</f>
        <v>0</v>
      </c>
      <c r="C1229" s="151" t="b">
        <v>0</v>
      </c>
      <c r="D1229"/>
      <c r="E1229"/>
      <c r="F1229"/>
    </row>
    <row r="1230" spans="1:6" x14ac:dyDescent="0.2">
      <c r="A1230" s="151" t="s">
        <v>2202</v>
      </c>
      <c r="B1230" t="b">
        <f>IF(ISBLANK(NeoBerLab!$M$22),"",NeoBerLab!$M$22)</f>
        <v>0</v>
      </c>
      <c r="C1230" s="151" t="b">
        <v>0</v>
      </c>
    </row>
    <row r="1231" spans="1:6" x14ac:dyDescent="0.2">
      <c r="A1231" s="151" t="s">
        <v>2203</v>
      </c>
      <c r="B1231" t="b">
        <f>IF(ISBLANK(NeoBerLab!$M$23),"",NeoBerLab!$M$23)</f>
        <v>0</v>
      </c>
      <c r="C1231" s="151" t="b">
        <v>0</v>
      </c>
    </row>
    <row r="1232" spans="1:6" x14ac:dyDescent="0.2">
      <c r="A1232" s="151" t="s">
        <v>2204</v>
      </c>
      <c r="B1232" t="b">
        <f>IF(ISBLANK(NeoBerLab!$M$24),"",NeoBerLab!$M$24)</f>
        <v>0</v>
      </c>
      <c r="C1232" s="151" t="b">
        <v>0</v>
      </c>
    </row>
    <row r="1233" spans="1:3" x14ac:dyDescent="0.2">
      <c r="A1233" s="151" t="s">
        <v>2205</v>
      </c>
      <c r="B1233" t="b">
        <f>IF(ISBLANK(NeoBerLab!$M$25),"",NeoBerLab!$M$25)</f>
        <v>0</v>
      </c>
      <c r="C1233" s="151" t="b">
        <v>0</v>
      </c>
    </row>
    <row r="1234" spans="1:3" x14ac:dyDescent="0.2">
      <c r="A1234" s="151" t="s">
        <v>2206</v>
      </c>
      <c r="B1234" t="b">
        <f>IF(ISBLANK(NeoBerLab!$M$26),"",NeoBerLab!$M$26)</f>
        <v>0</v>
      </c>
      <c r="C1234" s="151" t="b">
        <v>0</v>
      </c>
    </row>
    <row r="1235" spans="1:3" x14ac:dyDescent="0.2">
      <c r="A1235" s="151" t="s">
        <v>2207</v>
      </c>
      <c r="B1235" t="b">
        <f>IF(ISBLANK(NeoBerLab!$M$27),"",NeoBerLab!$M$27)</f>
        <v>0</v>
      </c>
      <c r="C1235" s="151" t="b">
        <v>0</v>
      </c>
    </row>
    <row r="1236" spans="1:3" x14ac:dyDescent="0.2">
      <c r="A1236" s="151" t="s">
        <v>2208</v>
      </c>
      <c r="B1236" t="b">
        <f>IF(ISBLANK(NeoBerLab!$M$28),"",NeoBerLab!$M$28)</f>
        <v>0</v>
      </c>
      <c r="C1236" s="151" t="b">
        <v>0</v>
      </c>
    </row>
    <row r="1237" spans="1:3" x14ac:dyDescent="0.2">
      <c r="A1237" s="151" t="s">
        <v>2209</v>
      </c>
      <c r="B1237" t="b">
        <f>IF(ISBLANK(NeoBerLab!$M$29),"",NeoBerLab!$M$29)</f>
        <v>0</v>
      </c>
      <c r="C1237" s="151" t="b">
        <v>0</v>
      </c>
    </row>
    <row r="1238" spans="1:3" x14ac:dyDescent="0.2">
      <c r="A1238" s="151" t="s">
        <v>2210</v>
      </c>
      <c r="B1238" t="b">
        <f>IF(ISBLANK(NeoBerLab!$M$30),"",NeoBerLab!$M$30)</f>
        <v>0</v>
      </c>
      <c r="C1238" s="151" t="b">
        <v>0</v>
      </c>
    </row>
    <row r="1239" spans="1:3" x14ac:dyDescent="0.2">
      <c r="A1239" s="151" t="s">
        <v>2211</v>
      </c>
      <c r="B1239" t="b">
        <f>IF(ISBLANK(NeoBerLab!$M$31),"",NeoBerLab!$M$31)</f>
        <v>0</v>
      </c>
      <c r="C1239" s="151" t="b">
        <v>0</v>
      </c>
    </row>
    <row r="1240" spans="1:3" x14ac:dyDescent="0.2">
      <c r="A1240" s="151" t="s">
        <v>2212</v>
      </c>
      <c r="B1240" t="b">
        <f>IF(ISBLANK(NeoBerLab!$M$32),"",NeoBerLab!$M$32)</f>
        <v>0</v>
      </c>
      <c r="C1240" s="151" t="b">
        <v>0</v>
      </c>
    </row>
    <row r="1241" spans="1:3" x14ac:dyDescent="0.2">
      <c r="A1241" s="151" t="s">
        <v>2213</v>
      </c>
      <c r="B1241" t="b">
        <f>IF(ISBLANK(NeoBerLab!$M$33),"",NeoBerLab!$M$33)</f>
        <v>0</v>
      </c>
      <c r="C1241" s="151" t="b">
        <v>0</v>
      </c>
    </row>
    <row r="1242" spans="1:3" x14ac:dyDescent="0.2">
      <c r="A1242" s="151" t="s">
        <v>2214</v>
      </c>
      <c r="B1242" t="b">
        <f>IF(ISBLANK(NeoBerLab!$M$34),"",NeoBerLab!$M$34)</f>
        <v>0</v>
      </c>
      <c r="C1242" s="151" t="b">
        <v>0</v>
      </c>
    </row>
    <row r="1243" spans="1:3" x14ac:dyDescent="0.2">
      <c r="A1243" s="151" t="s">
        <v>2215</v>
      </c>
      <c r="B1243" t="b">
        <f>IF(ISBLANK(NeoBerLab!$E$4),"",NeoBerLab!$E$4)</f>
        <v>0</v>
      </c>
      <c r="C1243" s="151" t="b">
        <v>0</v>
      </c>
    </row>
    <row r="1244" spans="1:3" x14ac:dyDescent="0.2">
      <c r="A1244" s="151" t="s">
        <v>2216</v>
      </c>
      <c r="B1244" t="b">
        <f>IF(ISBLANK(NeoBerLab!$E$5),"",NeoBerLab!$E$5)</f>
        <v>0</v>
      </c>
      <c r="C1244" s="151" t="b">
        <v>0</v>
      </c>
    </row>
    <row r="1245" spans="1:3" x14ac:dyDescent="0.2">
      <c r="A1245" s="151" t="s">
        <v>2217</v>
      </c>
      <c r="B1245" t="b">
        <f>IF(ISBLANK(NeoBerLab!$E$6),"",NeoBerLab!$E$6)</f>
        <v>0</v>
      </c>
      <c r="C1245" s="151" t="b">
        <v>0</v>
      </c>
    </row>
    <row r="1246" spans="1:3" x14ac:dyDescent="0.2">
      <c r="A1246" s="151" t="s">
        <v>2218</v>
      </c>
      <c r="B1246" t="b">
        <f>IF(ISBLANK(NeoBerLab!$E$7),"",NeoBerLab!$E$7)</f>
        <v>0</v>
      </c>
      <c r="C1246" s="151" t="b">
        <v>0</v>
      </c>
    </row>
    <row r="1247" spans="1:3" x14ac:dyDescent="0.2">
      <c r="A1247" s="151" t="s">
        <v>2219</v>
      </c>
      <c r="B1247" t="b">
        <f>IF(ISBLANK(NeoBerLab!$E$8),"",NeoBerLab!$E$8)</f>
        <v>0</v>
      </c>
      <c r="C1247" s="151" t="b">
        <v>0</v>
      </c>
    </row>
    <row r="1248" spans="1:3" x14ac:dyDescent="0.2">
      <c r="A1248" s="151" t="s">
        <v>2220</v>
      </c>
      <c r="B1248" t="b">
        <f>IF(ISBLANK(NeoBerLab!$E$9),"",NeoBerLab!$E$9)</f>
        <v>0</v>
      </c>
      <c r="C1248" s="151" t="b">
        <v>0</v>
      </c>
    </row>
    <row r="1249" spans="1:6" x14ac:dyDescent="0.2">
      <c r="A1249" s="151" t="s">
        <v>2221</v>
      </c>
      <c r="B1249" t="b">
        <f>IF(ISBLANK(NeoBerLab!$E$10),"",NeoBerLab!$E$10)</f>
        <v>0</v>
      </c>
      <c r="C1249" s="151" t="b">
        <v>0</v>
      </c>
    </row>
    <row r="1250" spans="1:6" x14ac:dyDescent="0.2">
      <c r="A1250" s="151" t="s">
        <v>2222</v>
      </c>
      <c r="B1250" t="b">
        <f>IF(ISBLANK(NeoBerLab!$E$11),"",NeoBerLab!$E$11)</f>
        <v>0</v>
      </c>
      <c r="C1250" s="151" t="b">
        <v>0</v>
      </c>
    </row>
    <row r="1251" spans="1:6" x14ac:dyDescent="0.2">
      <c r="A1251" s="151" t="s">
        <v>2223</v>
      </c>
      <c r="B1251" t="b">
        <f>IF(ISBLANK(NeoBerLab!$E$12),"",NeoBerLab!$E$12)</f>
        <v>0</v>
      </c>
      <c r="C1251" s="151" t="b">
        <v>0</v>
      </c>
    </row>
    <row r="1252" spans="1:6" x14ac:dyDescent="0.2">
      <c r="A1252" s="151" t="s">
        <v>2224</v>
      </c>
      <c r="B1252" t="b">
        <f>IF(ISBLANK(NeoBerLab!$E$13),"",NeoBerLab!$E$13)</f>
        <v>0</v>
      </c>
      <c r="C1252" s="151" t="b">
        <v>0</v>
      </c>
    </row>
    <row r="1253" spans="1:6" s="151" customFormat="1" x14ac:dyDescent="0.2">
      <c r="A1253" s="151" t="s">
        <v>2225</v>
      </c>
      <c r="B1253" t="b">
        <f>IF(ISBLANK(NeoBerLab!$E$14),"",NeoBerLab!$E$14)</f>
        <v>0</v>
      </c>
      <c r="C1253" s="151" t="b">
        <v>0</v>
      </c>
      <c r="D1253"/>
      <c r="E1253"/>
      <c r="F1253"/>
    </row>
    <row r="1254" spans="1:6" x14ac:dyDescent="0.2">
      <c r="A1254" s="151" t="s">
        <v>2226</v>
      </c>
      <c r="B1254" t="b">
        <f>IF(ISBLANK(NeoBerLab!$E$15),"",NeoBerLab!$E$15)</f>
        <v>0</v>
      </c>
      <c r="C1254" s="151" t="b">
        <v>0</v>
      </c>
    </row>
    <row r="1255" spans="1:6" x14ac:dyDescent="0.2">
      <c r="A1255" s="151" t="s">
        <v>2227</v>
      </c>
      <c r="B1255" t="b">
        <f>IF(ISBLANK(NeoBerLab!$E$16),"",NeoBerLab!$E$16)</f>
        <v>0</v>
      </c>
      <c r="C1255" s="151" t="b">
        <v>0</v>
      </c>
    </row>
    <row r="1256" spans="1:6" x14ac:dyDescent="0.2">
      <c r="A1256" s="151" t="s">
        <v>2228</v>
      </c>
      <c r="B1256" t="b">
        <f>IF(ISBLANK(NeoBerLab!$E$17),"",NeoBerLab!$E$17)</f>
        <v>0</v>
      </c>
      <c r="C1256" s="151" t="b">
        <v>0</v>
      </c>
    </row>
    <row r="1257" spans="1:6" x14ac:dyDescent="0.2">
      <c r="A1257" s="151" t="s">
        <v>2229</v>
      </c>
      <c r="B1257" t="b">
        <f>IF(ISBLANK(NeoBerLab!$E$18),"",NeoBerLab!$E$18)</f>
        <v>0</v>
      </c>
      <c r="C1257" s="151" t="b">
        <v>0</v>
      </c>
    </row>
    <row r="1258" spans="1:6" x14ac:dyDescent="0.2">
      <c r="A1258" s="151" t="s">
        <v>2230</v>
      </c>
      <c r="B1258" t="b">
        <f>IF(ISBLANK(NeoBerLab!$E$19),"",NeoBerLab!$E$19)</f>
        <v>0</v>
      </c>
      <c r="C1258" s="151" t="b">
        <v>0</v>
      </c>
    </row>
    <row r="1259" spans="1:6" x14ac:dyDescent="0.2">
      <c r="A1259" s="151" t="s">
        <v>2231</v>
      </c>
      <c r="B1259" s="151" t="b">
        <f>IF(ISBLANK(NeoBerLab!$E$20),"",NeoBerLab!$E$20)</f>
        <v>0</v>
      </c>
      <c r="C1259" s="151" t="b">
        <v>0</v>
      </c>
    </row>
    <row r="1260" spans="1:6" x14ac:dyDescent="0.2">
      <c r="A1260" s="151" t="s">
        <v>2232</v>
      </c>
      <c r="B1260" t="b">
        <f>IF(ISBLANK(NeoBerLab!$E$21),"",NeoBerLab!$E$21)</f>
        <v>0</v>
      </c>
      <c r="C1260" s="151" t="b">
        <v>0</v>
      </c>
    </row>
    <row r="1261" spans="1:6" x14ac:dyDescent="0.2">
      <c r="A1261" s="151" t="s">
        <v>2233</v>
      </c>
      <c r="B1261" t="b">
        <f>IF(ISBLANK(NeoBerLab!$E$22),"",NeoBerLab!$E$22)</f>
        <v>0</v>
      </c>
      <c r="C1261" s="151" t="b">
        <v>0</v>
      </c>
    </row>
    <row r="1262" spans="1:6" x14ac:dyDescent="0.2">
      <c r="A1262" s="151" t="s">
        <v>2234</v>
      </c>
      <c r="B1262" t="b">
        <f>IF(ISBLANK(NeoBerLab!$E$23),"",NeoBerLab!$E$23)</f>
        <v>0</v>
      </c>
      <c r="C1262" s="151" t="b">
        <v>0</v>
      </c>
    </row>
    <row r="1263" spans="1:6" x14ac:dyDescent="0.2">
      <c r="A1263" s="151" t="s">
        <v>2235</v>
      </c>
      <c r="B1263" t="b">
        <f>IF(ISBLANK(NeoBerLab!$E$24),"",NeoBerLab!$E$24)</f>
        <v>0</v>
      </c>
      <c r="C1263" s="151" t="b">
        <v>0</v>
      </c>
    </row>
    <row r="1264" spans="1:6" x14ac:dyDescent="0.2">
      <c r="A1264" s="151" t="s">
        <v>2236</v>
      </c>
      <c r="B1264" t="b">
        <f>IF(ISBLANK(NeoBerLab!$E$25),"",NeoBerLab!$E$25)</f>
        <v>0</v>
      </c>
      <c r="C1264" s="151" t="b">
        <v>0</v>
      </c>
    </row>
    <row r="1265" spans="1:3" x14ac:dyDescent="0.2">
      <c r="A1265" s="151" t="s">
        <v>2237</v>
      </c>
      <c r="B1265" t="b">
        <f>IF(ISBLANK(NeoBerLab!$E$26),"",NeoBerLab!$E$26)</f>
        <v>0</v>
      </c>
      <c r="C1265" s="151" t="b">
        <v>0</v>
      </c>
    </row>
    <row r="1266" spans="1:3" x14ac:dyDescent="0.2">
      <c r="A1266" s="151" t="s">
        <v>2238</v>
      </c>
      <c r="B1266" t="b">
        <f>IF(ISBLANK(NeoBerLab!$E$27),"",NeoBerLab!$E$27)</f>
        <v>0</v>
      </c>
      <c r="C1266" s="151" t="b">
        <v>0</v>
      </c>
    </row>
    <row r="1267" spans="1:3" x14ac:dyDescent="0.2">
      <c r="A1267" s="151" t="s">
        <v>2239</v>
      </c>
      <c r="B1267" t="b">
        <f>IF(ISBLANK(NeoBerLab!$E$28),"",NeoBerLab!$E$28)</f>
        <v>0</v>
      </c>
      <c r="C1267" s="151" t="b">
        <v>0</v>
      </c>
    </row>
    <row r="1268" spans="1:3" x14ac:dyDescent="0.2">
      <c r="A1268" s="151" t="s">
        <v>2240</v>
      </c>
      <c r="B1268" t="b">
        <f>IF(ISBLANK(NeoBerLab!$E$29),"",NeoBerLab!$E$29)</f>
        <v>0</v>
      </c>
      <c r="C1268" s="151" t="b">
        <v>0</v>
      </c>
    </row>
    <row r="1269" spans="1:3" x14ac:dyDescent="0.2">
      <c r="A1269" s="151" t="s">
        <v>2241</v>
      </c>
      <c r="B1269" t="b">
        <f>IF(ISBLANK(NeoBerLab!$E$30),"",NeoBerLab!$E$30)</f>
        <v>0</v>
      </c>
      <c r="C1269" s="151" t="b">
        <v>0</v>
      </c>
    </row>
    <row r="1270" spans="1:3" x14ac:dyDescent="0.2">
      <c r="A1270" s="151" t="s">
        <v>2242</v>
      </c>
      <c r="B1270" t="b">
        <f>IF(ISBLANK(NeoBerLab!$E$31),"",NeoBerLab!$E$31)</f>
        <v>0</v>
      </c>
      <c r="C1270" s="151" t="b">
        <v>0</v>
      </c>
    </row>
    <row r="1271" spans="1:3" x14ac:dyDescent="0.2">
      <c r="A1271" s="151" t="s">
        <v>2243</v>
      </c>
      <c r="B1271" s="151" t="b">
        <f>IF(ISBLANK(NeoBerLab!$E$32),"",NeoBerLab!$E$32)</f>
        <v>0</v>
      </c>
      <c r="C1271" s="151" t="b">
        <v>0</v>
      </c>
    </row>
    <row r="1272" spans="1:3" x14ac:dyDescent="0.2">
      <c r="A1272" s="151" t="s">
        <v>2244</v>
      </c>
      <c r="B1272" t="b">
        <f>IF(ISBLANK(NeoBerLab!$E$33),"",NeoBerLab!$E$33)</f>
        <v>0</v>
      </c>
      <c r="C1272" s="151" t="b">
        <v>0</v>
      </c>
    </row>
    <row r="1273" spans="1:3" x14ac:dyDescent="0.2">
      <c r="A1273" s="151" t="s">
        <v>2245</v>
      </c>
      <c r="B1273" t="b">
        <f>IF(ISBLANK(NeoBerLab!$E$34),"",NeoBerLab!$E$34)</f>
        <v>0</v>
      </c>
      <c r="C1273" s="151" t="b">
        <v>0</v>
      </c>
    </row>
    <row r="1274" spans="1:3" x14ac:dyDescent="0.2">
      <c r="A1274" s="151" t="s">
        <v>2246</v>
      </c>
      <c r="B1274" t="b">
        <f>IF(ISBLANK(NeoBerLab!$G$4),"",NeoBerLab!$G$4)</f>
        <v>0</v>
      </c>
      <c r="C1274" s="151" t="b">
        <v>0</v>
      </c>
    </row>
    <row r="1275" spans="1:3" x14ac:dyDescent="0.2">
      <c r="A1275" s="151" t="s">
        <v>2247</v>
      </c>
      <c r="B1275" t="b">
        <f>IF(ISBLANK(NeoBerLab!$G$5),"",NeoBerLab!$G$5)</f>
        <v>0</v>
      </c>
      <c r="C1275" s="151" t="b">
        <v>0</v>
      </c>
    </row>
    <row r="1276" spans="1:3" x14ac:dyDescent="0.2">
      <c r="A1276" s="151" t="s">
        <v>2248</v>
      </c>
      <c r="B1276" t="b">
        <f>IF(ISBLANK(NeoBerLab!$G$6),"",NeoBerLab!$G$6)</f>
        <v>0</v>
      </c>
      <c r="C1276" s="151" t="b">
        <v>0</v>
      </c>
    </row>
    <row r="1277" spans="1:3" x14ac:dyDescent="0.2">
      <c r="A1277" s="151" t="s">
        <v>2249</v>
      </c>
      <c r="B1277" t="b">
        <f>IF(ISBLANK(NeoBerLab!$G$7),"",NeoBerLab!$G$7)</f>
        <v>0</v>
      </c>
      <c r="C1277" s="151" t="b">
        <v>0</v>
      </c>
    </row>
    <row r="1278" spans="1:3" x14ac:dyDescent="0.2">
      <c r="A1278" s="151" t="s">
        <v>2250</v>
      </c>
      <c r="B1278" t="b">
        <f>IF(ISBLANK(NeoBerLab!$G$8),"",NeoBerLab!$G$8)</f>
        <v>0</v>
      </c>
      <c r="C1278" s="151" t="b">
        <v>0</v>
      </c>
    </row>
    <row r="1279" spans="1:3" x14ac:dyDescent="0.2">
      <c r="A1279" s="151" t="s">
        <v>2251</v>
      </c>
      <c r="B1279" t="b">
        <f>IF(ISBLANK(NeoBerLab!$G$9),"",NeoBerLab!$G$9)</f>
        <v>0</v>
      </c>
      <c r="C1279" s="151" t="b">
        <v>0</v>
      </c>
    </row>
    <row r="1280" spans="1:3" x14ac:dyDescent="0.2">
      <c r="A1280" s="151" t="s">
        <v>2252</v>
      </c>
      <c r="B1280" t="b">
        <f>IF(ISBLANK(NeoBerLab!$G$10),"",NeoBerLab!$G$10)</f>
        <v>0</v>
      </c>
      <c r="C1280" s="151" t="b">
        <v>0</v>
      </c>
    </row>
    <row r="1281" spans="1:3" x14ac:dyDescent="0.2">
      <c r="A1281" s="151" t="s">
        <v>2253</v>
      </c>
      <c r="B1281" t="b">
        <f>IF(ISBLANK(NeoBerLab!$G$11),"",NeoBerLab!$G$11)</f>
        <v>0</v>
      </c>
      <c r="C1281" s="151" t="b">
        <v>0</v>
      </c>
    </row>
    <row r="1282" spans="1:3" x14ac:dyDescent="0.2">
      <c r="A1282" s="151" t="s">
        <v>2254</v>
      </c>
      <c r="B1282" t="b">
        <f>IF(ISBLANK(NeoBerLab!$G$12),"",NeoBerLab!$G$12)</f>
        <v>0</v>
      </c>
      <c r="C1282" s="151" t="b">
        <v>0</v>
      </c>
    </row>
    <row r="1283" spans="1:3" x14ac:dyDescent="0.2">
      <c r="A1283" s="151" t="s">
        <v>2255</v>
      </c>
      <c r="B1283" t="b">
        <f>IF(ISBLANK(NeoBerLab!$G$13),"",NeoBerLab!$G$13)</f>
        <v>0</v>
      </c>
      <c r="C1283" s="151" t="b">
        <v>0</v>
      </c>
    </row>
    <row r="1284" spans="1:3" x14ac:dyDescent="0.2">
      <c r="A1284" s="151" t="s">
        <v>2256</v>
      </c>
      <c r="B1284" t="b">
        <f>IF(ISBLANK(NeoBerLab!$G$14),"",NeoBerLab!$G$14)</f>
        <v>0</v>
      </c>
      <c r="C1284" s="151" t="b">
        <v>0</v>
      </c>
    </row>
    <row r="1285" spans="1:3" x14ac:dyDescent="0.2">
      <c r="A1285" s="151" t="s">
        <v>2257</v>
      </c>
      <c r="B1285" t="b">
        <f>IF(ISBLANK(NeoBerLab!$G$15),"",NeoBerLab!$G$15)</f>
        <v>0</v>
      </c>
      <c r="C1285" s="151" t="b">
        <v>0</v>
      </c>
    </row>
    <row r="1286" spans="1:3" x14ac:dyDescent="0.2">
      <c r="A1286" s="151" t="s">
        <v>2258</v>
      </c>
      <c r="B1286" t="b">
        <f>IF(ISBLANK(NeoBerLab!$G$16),"",NeoBerLab!$G$16)</f>
        <v>0</v>
      </c>
      <c r="C1286" s="151" t="b">
        <v>0</v>
      </c>
    </row>
    <row r="1287" spans="1:3" x14ac:dyDescent="0.2">
      <c r="A1287" s="151" t="s">
        <v>2259</v>
      </c>
      <c r="B1287" t="b">
        <f>IF(ISBLANK(NeoBerLab!$G$17),"",NeoBerLab!$G$17)</f>
        <v>0</v>
      </c>
      <c r="C1287" s="151" t="b">
        <v>0</v>
      </c>
    </row>
    <row r="1288" spans="1:3" x14ac:dyDescent="0.2">
      <c r="A1288" s="151" t="s">
        <v>2260</v>
      </c>
      <c r="B1288" t="b">
        <f>IF(ISBLANK(NeoBerLab!$G$18),"",NeoBerLab!$G$18)</f>
        <v>0</v>
      </c>
      <c r="C1288" s="151" t="b">
        <v>0</v>
      </c>
    </row>
    <row r="1289" spans="1:3" x14ac:dyDescent="0.2">
      <c r="A1289" s="151" t="s">
        <v>2261</v>
      </c>
      <c r="B1289" t="b">
        <f>IF(ISBLANK(NeoBerLab!$G$19),"",NeoBerLab!$G$19)</f>
        <v>0</v>
      </c>
      <c r="C1289" s="151" t="b">
        <v>0</v>
      </c>
    </row>
    <row r="1290" spans="1:3" x14ac:dyDescent="0.2">
      <c r="A1290" s="151" t="s">
        <v>2262</v>
      </c>
      <c r="B1290" t="b">
        <f>IF(ISBLANK(NeoBerLab!$G$20),"",NeoBerLab!$G$20)</f>
        <v>0</v>
      </c>
      <c r="C1290" s="151" t="b">
        <v>0</v>
      </c>
    </row>
    <row r="1291" spans="1:3" x14ac:dyDescent="0.2">
      <c r="A1291" s="151" t="s">
        <v>2263</v>
      </c>
      <c r="B1291" t="b">
        <f>IF(ISBLANK(NeoBerLab!$G$21),"",NeoBerLab!$G$21)</f>
        <v>0</v>
      </c>
      <c r="C1291" s="151" t="b">
        <v>0</v>
      </c>
    </row>
    <row r="1292" spans="1:3" x14ac:dyDescent="0.2">
      <c r="A1292" s="151" t="s">
        <v>2264</v>
      </c>
      <c r="B1292" t="b">
        <f>IF(ISBLANK(NeoBerLab!$G$22),"",NeoBerLab!$G$22)</f>
        <v>0</v>
      </c>
      <c r="C1292" s="151" t="b">
        <v>0</v>
      </c>
    </row>
    <row r="1293" spans="1:3" x14ac:dyDescent="0.2">
      <c r="A1293" s="151" t="s">
        <v>2265</v>
      </c>
      <c r="B1293" t="b">
        <f>IF(ISBLANK(NeoBerLab!$G$23),"",NeoBerLab!$G$23)</f>
        <v>0</v>
      </c>
      <c r="C1293" s="151" t="b">
        <v>0</v>
      </c>
    </row>
    <row r="1294" spans="1:3" x14ac:dyDescent="0.2">
      <c r="A1294" s="151" t="s">
        <v>2266</v>
      </c>
      <c r="B1294" t="b">
        <f>IF(ISBLANK(NeoBerLab!$G$24),"",NeoBerLab!$G$24)</f>
        <v>0</v>
      </c>
      <c r="C1294" s="151" t="b">
        <v>0</v>
      </c>
    </row>
    <row r="1295" spans="1:3" x14ac:dyDescent="0.2">
      <c r="A1295" s="151" t="s">
        <v>2267</v>
      </c>
      <c r="B1295" t="b">
        <f>IF(ISBLANK(NeoBerLab!$G$25),"",NeoBerLab!$G$25)</f>
        <v>0</v>
      </c>
      <c r="C1295" s="151" t="b">
        <v>0</v>
      </c>
    </row>
    <row r="1296" spans="1:3" x14ac:dyDescent="0.2">
      <c r="A1296" s="151" t="s">
        <v>2268</v>
      </c>
      <c r="B1296" t="b">
        <f>IF(ISBLANK(NeoBerLab!$G$26),"",NeoBerLab!$G$26)</f>
        <v>0</v>
      </c>
      <c r="C1296" s="151" t="b">
        <v>0</v>
      </c>
    </row>
    <row r="1297" spans="1:6" x14ac:dyDescent="0.2">
      <c r="A1297" s="151" t="s">
        <v>2269</v>
      </c>
      <c r="B1297" t="b">
        <f>IF(ISBLANK(NeoBerLab!$G$27),"",NeoBerLab!$G$27)</f>
        <v>0</v>
      </c>
      <c r="C1297" s="151" t="b">
        <v>0</v>
      </c>
    </row>
    <row r="1298" spans="1:6" s="151" customFormat="1" x14ac:dyDescent="0.2">
      <c r="A1298" s="151" t="s">
        <v>2270</v>
      </c>
      <c r="B1298" t="b">
        <f>IF(ISBLANK(NeoBerLab!$G$28),"",NeoBerLab!$G$28)</f>
        <v>0</v>
      </c>
      <c r="C1298" s="151" t="b">
        <v>0</v>
      </c>
      <c r="D1298"/>
      <c r="E1298"/>
      <c r="F1298"/>
    </row>
    <row r="1299" spans="1:6" x14ac:dyDescent="0.2">
      <c r="A1299" s="151" t="s">
        <v>2271</v>
      </c>
      <c r="B1299" t="b">
        <f>IF(ISBLANK(NeoBerLab!$G$29),"",NeoBerLab!$G$29)</f>
        <v>0</v>
      </c>
      <c r="C1299" s="151" t="b">
        <v>0</v>
      </c>
    </row>
    <row r="1300" spans="1:6" x14ac:dyDescent="0.2">
      <c r="A1300" s="151" t="s">
        <v>2272</v>
      </c>
      <c r="B1300" t="b">
        <f>IF(ISBLANK(NeoBerLab!$G$30),"",NeoBerLab!$G$30)</f>
        <v>0</v>
      </c>
      <c r="C1300" s="151" t="b">
        <v>0</v>
      </c>
    </row>
    <row r="1301" spans="1:6" x14ac:dyDescent="0.2">
      <c r="A1301" s="151" t="s">
        <v>2273</v>
      </c>
      <c r="B1301" t="b">
        <f>IF(ISBLANK(NeoBerLab!$G$31),"",NeoBerLab!$G$31)</f>
        <v>0</v>
      </c>
      <c r="C1301" s="151" t="b">
        <v>0</v>
      </c>
    </row>
    <row r="1302" spans="1:6" x14ac:dyDescent="0.2">
      <c r="A1302" s="151" t="s">
        <v>2274</v>
      </c>
      <c r="B1302" t="b">
        <f>IF(ISBLANK(NeoBerLab!$G$32),"",NeoBerLab!$G$32)</f>
        <v>0</v>
      </c>
      <c r="C1302" s="151" t="b">
        <v>0</v>
      </c>
    </row>
    <row r="1303" spans="1:6" x14ac:dyDescent="0.2">
      <c r="A1303" s="151" t="s">
        <v>2275</v>
      </c>
      <c r="B1303" t="b">
        <f>IF(ISBLANK(NeoBerLab!$G$33),"",NeoBerLab!$G$33)</f>
        <v>0</v>
      </c>
      <c r="C1303" s="151" t="b">
        <v>0</v>
      </c>
    </row>
    <row r="1304" spans="1:6" x14ac:dyDescent="0.2">
      <c r="A1304" s="151" t="s">
        <v>2276</v>
      </c>
      <c r="B1304" t="b">
        <f>IF(ISBLANK(NeoBerLab!$G$34),"",NeoBerLab!$G$34)</f>
        <v>0</v>
      </c>
      <c r="C1304" s="151" t="b">
        <v>0</v>
      </c>
    </row>
    <row r="1305" spans="1:6" x14ac:dyDescent="0.2">
      <c r="A1305" s="151" t="s">
        <v>2277</v>
      </c>
      <c r="B1305" t="b">
        <f>IF(ISBLANK(NeoBerLab!$I$4),"",NeoBerLab!$I$4)</f>
        <v>0</v>
      </c>
      <c r="C1305" s="151" t="b">
        <v>0</v>
      </c>
    </row>
    <row r="1306" spans="1:6" x14ac:dyDescent="0.2">
      <c r="A1306" s="151" t="s">
        <v>2278</v>
      </c>
      <c r="B1306" t="b">
        <f>IF(ISBLANK(NeoBerLab!$I$5),"",NeoBerLab!$I$5)</f>
        <v>0</v>
      </c>
      <c r="C1306" s="151" t="b">
        <v>0</v>
      </c>
    </row>
    <row r="1307" spans="1:6" x14ac:dyDescent="0.2">
      <c r="A1307" s="151" t="s">
        <v>2279</v>
      </c>
      <c r="B1307" t="b">
        <f>IF(ISBLANK(NeoBerLab!$I$6),"",NeoBerLab!$I$6)</f>
        <v>0</v>
      </c>
      <c r="C1307" s="151" t="b">
        <v>0</v>
      </c>
    </row>
    <row r="1308" spans="1:6" x14ac:dyDescent="0.2">
      <c r="A1308" s="151" t="s">
        <v>2280</v>
      </c>
      <c r="B1308" t="b">
        <f>IF(ISBLANK(NeoBerLab!$I$7),"",NeoBerLab!$I$7)</f>
        <v>0</v>
      </c>
      <c r="C1308" s="151" t="b">
        <v>0</v>
      </c>
    </row>
    <row r="1309" spans="1:6" x14ac:dyDescent="0.2">
      <c r="A1309" s="151" t="s">
        <v>2281</v>
      </c>
      <c r="B1309" t="b">
        <f>IF(ISBLANK(NeoBerLab!$I$8),"",NeoBerLab!$I$8)</f>
        <v>0</v>
      </c>
      <c r="C1309" s="151" t="b">
        <v>0</v>
      </c>
    </row>
    <row r="1310" spans="1:6" x14ac:dyDescent="0.2">
      <c r="A1310" s="151" t="s">
        <v>2282</v>
      </c>
      <c r="B1310" t="b">
        <f>IF(ISBLANK(NeoBerLab!$I$9),"",NeoBerLab!$I$9)</f>
        <v>0</v>
      </c>
      <c r="C1310" s="151" t="b">
        <v>0</v>
      </c>
    </row>
    <row r="1311" spans="1:6" x14ac:dyDescent="0.2">
      <c r="A1311" s="151" t="s">
        <v>2283</v>
      </c>
      <c r="B1311" t="b">
        <f>IF(ISBLANK(NeoBerLab!$I$10),"",NeoBerLab!$I$10)</f>
        <v>0</v>
      </c>
      <c r="C1311" s="151" t="b">
        <v>0</v>
      </c>
    </row>
    <row r="1312" spans="1:6" x14ac:dyDescent="0.2">
      <c r="A1312" s="151" t="s">
        <v>2284</v>
      </c>
      <c r="B1312" t="b">
        <f>IF(ISBLANK(NeoBerLab!$I$11),"",NeoBerLab!$I$11)</f>
        <v>0</v>
      </c>
      <c r="C1312" s="151" t="b">
        <v>0</v>
      </c>
    </row>
    <row r="1313" spans="1:3" x14ac:dyDescent="0.2">
      <c r="A1313" s="151" t="s">
        <v>2285</v>
      </c>
      <c r="B1313" t="b">
        <f>IF(ISBLANK(NeoBerLab!$I$12),"",NeoBerLab!$I$12)</f>
        <v>0</v>
      </c>
      <c r="C1313" s="151" t="b">
        <v>0</v>
      </c>
    </row>
    <row r="1314" spans="1:3" x14ac:dyDescent="0.2">
      <c r="A1314" s="151" t="s">
        <v>2286</v>
      </c>
      <c r="B1314" t="b">
        <f>IF(ISBLANK(NeoBerLab!$I$13),"",NeoBerLab!$I$13)</f>
        <v>0</v>
      </c>
      <c r="C1314" s="151" t="b">
        <v>0</v>
      </c>
    </row>
    <row r="1315" spans="1:3" x14ac:dyDescent="0.2">
      <c r="A1315" s="151" t="s">
        <v>2287</v>
      </c>
      <c r="B1315" t="b">
        <f>IF(ISBLANK(NeoBerLab!$I$14),"",NeoBerLab!$I$14)</f>
        <v>0</v>
      </c>
      <c r="C1315" s="151" t="b">
        <v>0</v>
      </c>
    </row>
    <row r="1316" spans="1:3" x14ac:dyDescent="0.2">
      <c r="A1316" s="151" t="s">
        <v>2288</v>
      </c>
      <c r="B1316" t="b">
        <f>IF(ISBLANK(NeoBerLab!$I$15),"",NeoBerLab!$I$15)</f>
        <v>0</v>
      </c>
      <c r="C1316" s="151" t="b">
        <v>0</v>
      </c>
    </row>
    <row r="1317" spans="1:3" x14ac:dyDescent="0.2">
      <c r="A1317" s="151" t="s">
        <v>2289</v>
      </c>
      <c r="B1317" t="b">
        <f>IF(ISBLANK(NeoBerLab!$I$16),"",NeoBerLab!$I$16)</f>
        <v>0</v>
      </c>
      <c r="C1317" s="151" t="b">
        <v>0</v>
      </c>
    </row>
    <row r="1318" spans="1:3" x14ac:dyDescent="0.2">
      <c r="A1318" s="151" t="s">
        <v>2290</v>
      </c>
      <c r="B1318" t="b">
        <f>IF(ISBLANK(NeoBerLab!$I$17),"",NeoBerLab!$I$17)</f>
        <v>0</v>
      </c>
      <c r="C1318" s="151" t="b">
        <v>0</v>
      </c>
    </row>
    <row r="1319" spans="1:3" x14ac:dyDescent="0.2">
      <c r="A1319" s="151" t="s">
        <v>2291</v>
      </c>
      <c r="B1319" t="b">
        <f>IF(ISBLANK(NeoBerLab!$I$18),"",NeoBerLab!$I$18)</f>
        <v>0</v>
      </c>
      <c r="C1319" s="151" t="b">
        <v>0</v>
      </c>
    </row>
    <row r="1320" spans="1:3" x14ac:dyDescent="0.2">
      <c r="A1320" s="151" t="s">
        <v>2292</v>
      </c>
      <c r="B1320" s="151" t="b">
        <f>IF(ISBLANK(NeoBerLab!$I$19),"",NeoBerLab!$I$19)</f>
        <v>0</v>
      </c>
      <c r="C1320" s="151" t="b">
        <v>0</v>
      </c>
    </row>
    <row r="1321" spans="1:3" x14ac:dyDescent="0.2">
      <c r="A1321" s="151" t="s">
        <v>2293</v>
      </c>
      <c r="B1321" t="b">
        <f>IF(ISBLANK(NeoBerLab!$I$20),"",NeoBerLab!$I$20)</f>
        <v>0</v>
      </c>
      <c r="C1321" s="151" t="b">
        <v>0</v>
      </c>
    </row>
    <row r="1322" spans="1:3" x14ac:dyDescent="0.2">
      <c r="A1322" s="151" t="s">
        <v>2294</v>
      </c>
      <c r="B1322" t="b">
        <f>IF(ISBLANK(NeoBerLab!$I$21),"",NeoBerLab!$I$21)</f>
        <v>0</v>
      </c>
      <c r="C1322" s="151" t="b">
        <v>0</v>
      </c>
    </row>
    <row r="1323" spans="1:3" x14ac:dyDescent="0.2">
      <c r="A1323" s="151" t="s">
        <v>2295</v>
      </c>
      <c r="B1323" t="b">
        <f>IF(ISBLANK(NeoBerLab!$I$22),"",NeoBerLab!$I$22)</f>
        <v>0</v>
      </c>
      <c r="C1323" s="151" t="b">
        <v>0</v>
      </c>
    </row>
    <row r="1324" spans="1:3" x14ac:dyDescent="0.2">
      <c r="A1324" s="151" t="s">
        <v>2296</v>
      </c>
      <c r="B1324" t="b">
        <f>IF(ISBLANK(NeoBerLab!$I$23),"",NeoBerLab!$I$23)</f>
        <v>0</v>
      </c>
      <c r="C1324" s="151" t="b">
        <v>0</v>
      </c>
    </row>
    <row r="1325" spans="1:3" x14ac:dyDescent="0.2">
      <c r="A1325" s="151" t="s">
        <v>2297</v>
      </c>
      <c r="B1325" t="b">
        <f>IF(ISBLANK(NeoBerLab!$I$24),"",NeoBerLab!$I$24)</f>
        <v>0</v>
      </c>
      <c r="C1325" s="151" t="b">
        <v>0</v>
      </c>
    </row>
    <row r="1326" spans="1:3" x14ac:dyDescent="0.2">
      <c r="A1326" s="151" t="s">
        <v>2298</v>
      </c>
      <c r="B1326" t="b">
        <f>IF(ISBLANK(NeoBerLab!$I$25),"",NeoBerLab!$I$25)</f>
        <v>0</v>
      </c>
      <c r="C1326" s="151" t="b">
        <v>0</v>
      </c>
    </row>
    <row r="1327" spans="1:3" x14ac:dyDescent="0.2">
      <c r="A1327" s="151" t="s">
        <v>2299</v>
      </c>
      <c r="B1327" t="b">
        <f>IF(ISBLANK(NeoBerLab!$I$26),"",NeoBerLab!$I$26)</f>
        <v>0</v>
      </c>
      <c r="C1327" s="151" t="b">
        <v>0</v>
      </c>
    </row>
    <row r="1328" spans="1:3" x14ac:dyDescent="0.2">
      <c r="A1328" s="151" t="s">
        <v>2300</v>
      </c>
      <c r="B1328" t="b">
        <f>IF(ISBLANK(NeoBerLab!$I$27),"",NeoBerLab!$I$27)</f>
        <v>0</v>
      </c>
      <c r="C1328" s="151" t="b">
        <v>0</v>
      </c>
    </row>
    <row r="1329" spans="1:3" x14ac:dyDescent="0.2">
      <c r="A1329" s="151" t="s">
        <v>2301</v>
      </c>
      <c r="B1329" t="b">
        <f>IF(ISBLANK(NeoBerLab!$I$28),"",NeoBerLab!$I$28)</f>
        <v>0</v>
      </c>
      <c r="C1329" s="151" t="b">
        <v>0</v>
      </c>
    </row>
    <row r="1330" spans="1:3" x14ac:dyDescent="0.2">
      <c r="A1330" s="151" t="s">
        <v>2302</v>
      </c>
      <c r="B1330" t="b">
        <f>IF(ISBLANK(NeoBerLab!$I$29),"",NeoBerLab!$I$29)</f>
        <v>0</v>
      </c>
      <c r="C1330" s="151" t="b">
        <v>0</v>
      </c>
    </row>
    <row r="1331" spans="1:3" x14ac:dyDescent="0.2">
      <c r="A1331" s="151" t="s">
        <v>2303</v>
      </c>
      <c r="B1331" t="b">
        <f>IF(ISBLANK(NeoBerLab!$I$30),"",NeoBerLab!$I$30)</f>
        <v>0</v>
      </c>
      <c r="C1331" s="151" t="b">
        <v>0</v>
      </c>
    </row>
    <row r="1332" spans="1:3" x14ac:dyDescent="0.2">
      <c r="A1332" s="151" t="s">
        <v>2304</v>
      </c>
      <c r="B1332" t="b">
        <f>IF(ISBLANK(NeoBerLab!$I$31),"",NeoBerLab!$I$31)</f>
        <v>0</v>
      </c>
      <c r="C1332" s="151" t="b">
        <v>0</v>
      </c>
    </row>
    <row r="1333" spans="1:3" x14ac:dyDescent="0.2">
      <c r="A1333" s="151" t="s">
        <v>2305</v>
      </c>
      <c r="B1333" t="b">
        <f>IF(ISBLANK(NeoBerLab!$I$32),"",NeoBerLab!$I$32)</f>
        <v>0</v>
      </c>
      <c r="C1333" s="151" t="b">
        <v>0</v>
      </c>
    </row>
    <row r="1334" spans="1:3" x14ac:dyDescent="0.2">
      <c r="A1334" s="151" t="s">
        <v>2306</v>
      </c>
      <c r="B1334" t="b">
        <f>IF(ISBLANK(NeoBerLab!$I$33),"",NeoBerLab!$I$33)</f>
        <v>0</v>
      </c>
      <c r="C1334" s="151" t="b">
        <v>0</v>
      </c>
    </row>
    <row r="1335" spans="1:3" x14ac:dyDescent="0.2">
      <c r="A1335" s="151" t="s">
        <v>2307</v>
      </c>
      <c r="B1335" t="b">
        <f>IF(ISBLANK(NeoBerLab!$I$34),"",NeoBerLab!$I$34)</f>
        <v>0</v>
      </c>
      <c r="C1335" s="151" t="b">
        <v>0</v>
      </c>
    </row>
    <row r="1336" spans="1:3" x14ac:dyDescent="0.2">
      <c r="A1336" s="151" t="s">
        <v>2308</v>
      </c>
      <c r="B1336" t="b">
        <f>IF(ISBLANK(NeoBerLab!$K$4),"",NeoBerLab!$K$4)</f>
        <v>0</v>
      </c>
      <c r="C1336" s="151" t="b">
        <v>0</v>
      </c>
    </row>
    <row r="1337" spans="1:3" x14ac:dyDescent="0.2">
      <c r="A1337" s="151" t="s">
        <v>2309</v>
      </c>
      <c r="B1337" t="b">
        <f>IF(ISBLANK(NeoBerLab!$K$5),"",NeoBerLab!$K$5)</f>
        <v>0</v>
      </c>
      <c r="C1337" s="151" t="b">
        <v>0</v>
      </c>
    </row>
    <row r="1338" spans="1:3" x14ac:dyDescent="0.2">
      <c r="A1338" s="151" t="s">
        <v>2310</v>
      </c>
      <c r="B1338" t="b">
        <f>IF(ISBLANK(NeoBerLab!$K$6),"",NeoBerLab!$K$6)</f>
        <v>0</v>
      </c>
      <c r="C1338" s="151" t="b">
        <v>0</v>
      </c>
    </row>
    <row r="1339" spans="1:3" x14ac:dyDescent="0.2">
      <c r="A1339" s="151" t="s">
        <v>2311</v>
      </c>
      <c r="B1339" t="b">
        <f>IF(ISBLANK(NeoBerLab!$K$7),"",NeoBerLab!$K$7)</f>
        <v>0</v>
      </c>
      <c r="C1339" s="151" t="b">
        <v>0</v>
      </c>
    </row>
    <row r="1340" spans="1:3" x14ac:dyDescent="0.2">
      <c r="A1340" s="151" t="s">
        <v>2312</v>
      </c>
      <c r="B1340" t="b">
        <f>IF(ISBLANK(NeoBerLab!$K$8),"",NeoBerLab!$K$8)</f>
        <v>0</v>
      </c>
      <c r="C1340" s="151" t="b">
        <v>0</v>
      </c>
    </row>
    <row r="1341" spans="1:3" x14ac:dyDescent="0.2">
      <c r="A1341" s="151" t="s">
        <v>2313</v>
      </c>
      <c r="B1341" t="b">
        <f>IF(ISBLANK(NeoBerLab!$K$9),"",NeoBerLab!$K$9)</f>
        <v>0</v>
      </c>
      <c r="C1341" s="151" t="b">
        <v>0</v>
      </c>
    </row>
    <row r="1342" spans="1:3" x14ac:dyDescent="0.2">
      <c r="A1342" s="151" t="s">
        <v>2314</v>
      </c>
      <c r="B1342" t="b">
        <f>IF(ISBLANK(NeoBerLab!$K$10),"",NeoBerLab!$K$10)</f>
        <v>0</v>
      </c>
      <c r="C1342" s="151" t="b">
        <v>0</v>
      </c>
    </row>
    <row r="1343" spans="1:3" x14ac:dyDescent="0.2">
      <c r="A1343" s="151" t="s">
        <v>2315</v>
      </c>
      <c r="B1343" t="b">
        <f>IF(ISBLANK(NeoBerLab!$K$11),"",NeoBerLab!$K$11)</f>
        <v>0</v>
      </c>
      <c r="C1343" s="151" t="b">
        <v>0</v>
      </c>
    </row>
    <row r="1344" spans="1:3" x14ac:dyDescent="0.2">
      <c r="A1344" s="151" t="s">
        <v>2316</v>
      </c>
      <c r="B1344" t="b">
        <f>IF(ISBLANK(NeoBerLab!$K$12),"",NeoBerLab!$K$12)</f>
        <v>0</v>
      </c>
      <c r="C1344" s="151" t="b">
        <v>0</v>
      </c>
    </row>
    <row r="1345" spans="1:6" x14ac:dyDescent="0.2">
      <c r="A1345" s="151" t="s">
        <v>2317</v>
      </c>
      <c r="B1345" t="b">
        <f>IF(ISBLANK(NeoBerLab!$K$13),"",NeoBerLab!$K$13)</f>
        <v>0</v>
      </c>
      <c r="C1345" s="151" t="b">
        <v>0</v>
      </c>
    </row>
    <row r="1346" spans="1:6" x14ac:dyDescent="0.2">
      <c r="A1346" s="151" t="s">
        <v>2318</v>
      </c>
      <c r="B1346" t="b">
        <f>IF(ISBLANK(NeoBerLab!$K$14),"",NeoBerLab!$K$14)</f>
        <v>0</v>
      </c>
      <c r="C1346" s="151" t="b">
        <v>0</v>
      </c>
    </row>
    <row r="1347" spans="1:6" x14ac:dyDescent="0.2">
      <c r="A1347" s="151" t="s">
        <v>2319</v>
      </c>
      <c r="B1347" t="b">
        <f>IF(ISBLANK(NeoBerLab!$K$15),"",NeoBerLab!$K$15)</f>
        <v>0</v>
      </c>
      <c r="C1347" s="151" t="b">
        <v>0</v>
      </c>
      <c r="F1347" s="151"/>
    </row>
    <row r="1348" spans="1:6" x14ac:dyDescent="0.2">
      <c r="A1348" s="151" t="s">
        <v>2320</v>
      </c>
      <c r="B1348" t="b">
        <f>IF(ISBLANK(NeoBerLab!$K$16),"",NeoBerLab!$K$16)</f>
        <v>0</v>
      </c>
      <c r="C1348" s="151" t="b">
        <v>0</v>
      </c>
      <c r="F1348" s="151"/>
    </row>
    <row r="1349" spans="1:6" x14ac:dyDescent="0.2">
      <c r="A1349" s="151" t="s">
        <v>2321</v>
      </c>
      <c r="B1349" t="b">
        <f>IF(ISBLANK(NeoBerLab!$K$17),"",NeoBerLab!$K$17)</f>
        <v>0</v>
      </c>
      <c r="C1349" s="151" t="b">
        <v>0</v>
      </c>
      <c r="F1349" s="151"/>
    </row>
    <row r="1350" spans="1:6" x14ac:dyDescent="0.2">
      <c r="A1350" s="151" t="s">
        <v>2322</v>
      </c>
      <c r="B1350" t="b">
        <f>IF(ISBLANK(NeoBerLab!$K$18),"",NeoBerLab!$K$18)</f>
        <v>0</v>
      </c>
      <c r="C1350" s="151" t="b">
        <v>0</v>
      </c>
    </row>
    <row r="1351" spans="1:6" x14ac:dyDescent="0.2">
      <c r="A1351" s="151" t="s">
        <v>2323</v>
      </c>
      <c r="B1351" t="b">
        <f>IF(ISBLANK(NeoBerLab!$K$19),"",NeoBerLab!$K$19)</f>
        <v>0</v>
      </c>
      <c r="C1351" s="151" t="b">
        <v>0</v>
      </c>
    </row>
    <row r="1352" spans="1:6" x14ac:dyDescent="0.2">
      <c r="A1352" s="151" t="s">
        <v>2324</v>
      </c>
      <c r="B1352" t="b">
        <f>IF(ISBLANK(NeoBerLab!$K$20),"",NeoBerLab!$K$20)</f>
        <v>0</v>
      </c>
      <c r="C1352" s="151" t="b">
        <v>0</v>
      </c>
    </row>
    <row r="1353" spans="1:6" x14ac:dyDescent="0.2">
      <c r="A1353" s="151" t="s">
        <v>2325</v>
      </c>
      <c r="B1353" t="b">
        <f>IF(ISBLANK(NeoBerLab!$K$21),"",NeoBerLab!$K$21)</f>
        <v>0</v>
      </c>
      <c r="C1353" s="151" t="b">
        <v>0</v>
      </c>
    </row>
    <row r="1354" spans="1:6" x14ac:dyDescent="0.2">
      <c r="A1354" s="151" t="s">
        <v>2326</v>
      </c>
      <c r="B1354" t="b">
        <f>IF(ISBLANK(NeoBerLab!$K$22),"",NeoBerLab!$K$22)</f>
        <v>0</v>
      </c>
      <c r="C1354" s="151" t="b">
        <v>0</v>
      </c>
    </row>
    <row r="1355" spans="1:6" x14ac:dyDescent="0.2">
      <c r="A1355" s="151" t="s">
        <v>2327</v>
      </c>
      <c r="B1355" t="b">
        <f>IF(ISBLANK(NeoBerLab!$K$23),"",NeoBerLab!$K$23)</f>
        <v>0</v>
      </c>
      <c r="C1355" s="151" t="b">
        <v>0</v>
      </c>
    </row>
    <row r="1356" spans="1:6" x14ac:dyDescent="0.2">
      <c r="A1356" s="151" t="s">
        <v>2328</v>
      </c>
      <c r="B1356" t="b">
        <f>IF(ISBLANK(NeoBerLab!$K$24),"",NeoBerLab!$K$24)</f>
        <v>0</v>
      </c>
      <c r="C1356" s="151" t="b">
        <v>0</v>
      </c>
    </row>
    <row r="1357" spans="1:6" x14ac:dyDescent="0.2">
      <c r="A1357" s="151" t="s">
        <v>2329</v>
      </c>
      <c r="B1357" t="b">
        <f>IF(ISBLANK(NeoBerLab!$K$25),"",NeoBerLab!$K$25)</f>
        <v>0</v>
      </c>
      <c r="C1357" s="151" t="b">
        <v>0</v>
      </c>
    </row>
    <row r="1358" spans="1:6" x14ac:dyDescent="0.2">
      <c r="A1358" s="151" t="s">
        <v>2330</v>
      </c>
      <c r="B1358" t="b">
        <f>IF(ISBLANK(NeoBerLab!$K$26),"",NeoBerLab!$K$26)</f>
        <v>0</v>
      </c>
      <c r="C1358" s="151" t="b">
        <v>0</v>
      </c>
    </row>
    <row r="1359" spans="1:6" x14ac:dyDescent="0.2">
      <c r="A1359" s="151" t="s">
        <v>2331</v>
      </c>
      <c r="B1359" t="b">
        <f>IF(ISBLANK(NeoBerLab!$K$27),"",NeoBerLab!$K$27)</f>
        <v>0</v>
      </c>
      <c r="C1359" s="151" t="b">
        <v>0</v>
      </c>
    </row>
    <row r="1360" spans="1:6" x14ac:dyDescent="0.2">
      <c r="A1360" s="151" t="s">
        <v>2332</v>
      </c>
      <c r="B1360" t="b">
        <f>IF(ISBLANK(NeoBerLab!$K$28),"",NeoBerLab!$K$28)</f>
        <v>0</v>
      </c>
      <c r="C1360" s="151" t="b">
        <v>0</v>
      </c>
    </row>
    <row r="1361" spans="1:6" x14ac:dyDescent="0.2">
      <c r="A1361" s="151" t="s">
        <v>2333</v>
      </c>
      <c r="B1361" t="b">
        <f>IF(ISBLANK(NeoBerLab!$K$29),"",NeoBerLab!$K$29)</f>
        <v>0</v>
      </c>
      <c r="C1361" s="151" t="b">
        <v>0</v>
      </c>
    </row>
    <row r="1362" spans="1:6" x14ac:dyDescent="0.2">
      <c r="A1362" s="151" t="s">
        <v>2334</v>
      </c>
      <c r="B1362" t="b">
        <f>IF(ISBLANK(NeoBerLab!$K$30),"",NeoBerLab!$K$30)</f>
        <v>0</v>
      </c>
      <c r="C1362" s="151" t="b">
        <v>0</v>
      </c>
    </row>
    <row r="1363" spans="1:6" x14ac:dyDescent="0.2">
      <c r="A1363" s="151" t="s">
        <v>2335</v>
      </c>
      <c r="B1363" t="b">
        <f>IF(ISBLANK(NeoBerLab!$K$31),"",NeoBerLab!$K$31)</f>
        <v>0</v>
      </c>
      <c r="C1363" s="151" t="b">
        <v>0</v>
      </c>
    </row>
    <row r="1364" spans="1:6" x14ac:dyDescent="0.2">
      <c r="A1364" s="151" t="s">
        <v>2336</v>
      </c>
      <c r="B1364" t="b">
        <f>IF(ISBLANK(NeoBerLab!$K$32),"",NeoBerLab!$K$32)</f>
        <v>0</v>
      </c>
      <c r="C1364" s="151" t="b">
        <v>0</v>
      </c>
    </row>
    <row r="1365" spans="1:6" x14ac:dyDescent="0.2">
      <c r="A1365" s="151" t="s">
        <v>2337</v>
      </c>
      <c r="B1365" t="b">
        <f>IF(ISBLANK(NeoBerLab!$K$33),"",NeoBerLab!$K$33)</f>
        <v>0</v>
      </c>
      <c r="C1365" s="151" t="b">
        <v>0</v>
      </c>
    </row>
    <row r="1366" spans="1:6" x14ac:dyDescent="0.2">
      <c r="A1366" s="151" t="s">
        <v>2338</v>
      </c>
      <c r="B1366" t="b">
        <f>IF(ISBLANK(NeoBerLab!$K$34),"",NeoBerLab!$K$34)</f>
        <v>0</v>
      </c>
      <c r="C1366" s="151" t="b">
        <v>0</v>
      </c>
    </row>
    <row r="1367" spans="1:6" x14ac:dyDescent="0.2">
      <c r="A1367" s="151" t="s">
        <v>2339</v>
      </c>
      <c r="B1367" t="b">
        <f>IF(ISBLANK(NeoBerLab!$O$4),"",NeoBerLab!$O$4)</f>
        <v>0</v>
      </c>
      <c r="C1367" s="151" t="b">
        <v>0</v>
      </c>
    </row>
    <row r="1368" spans="1:6" x14ac:dyDescent="0.2">
      <c r="A1368" s="151" t="s">
        <v>2340</v>
      </c>
      <c r="B1368" t="b">
        <f>IF(ISBLANK(NeoBerLab!$O$5),"",NeoBerLab!$O$5)</f>
        <v>0</v>
      </c>
      <c r="C1368" s="151" t="b">
        <v>0</v>
      </c>
    </row>
    <row r="1369" spans="1:6" x14ac:dyDescent="0.2">
      <c r="A1369" s="151" t="s">
        <v>2341</v>
      </c>
      <c r="B1369" t="b">
        <f>IF(ISBLANK(NeoBerLab!$O$6),"",NeoBerLab!$O$6)</f>
        <v>0</v>
      </c>
      <c r="C1369" s="151" t="b">
        <v>0</v>
      </c>
    </row>
    <row r="1370" spans="1:6" x14ac:dyDescent="0.2">
      <c r="A1370" s="151" t="s">
        <v>2342</v>
      </c>
      <c r="B1370" t="b">
        <f>IF(ISBLANK(NeoBerLab!$O$7),"",NeoBerLab!$O$7)</f>
        <v>0</v>
      </c>
      <c r="C1370" s="151" t="b">
        <v>0</v>
      </c>
    </row>
    <row r="1371" spans="1:6" x14ac:dyDescent="0.2">
      <c r="A1371" s="151" t="s">
        <v>2343</v>
      </c>
      <c r="B1371" t="b">
        <f>IF(ISBLANK(NeoBerLab!$O$8),"",NeoBerLab!$O$8)</f>
        <v>0</v>
      </c>
      <c r="C1371" s="151" t="b">
        <v>0</v>
      </c>
    </row>
    <row r="1372" spans="1:6" x14ac:dyDescent="0.2">
      <c r="A1372" s="151" t="s">
        <v>2344</v>
      </c>
      <c r="B1372" t="b">
        <f>IF(ISBLANK(NeoBerLab!$O$9),"",NeoBerLab!$O$9)</f>
        <v>0</v>
      </c>
      <c r="C1372" s="151" t="b">
        <v>0</v>
      </c>
    </row>
    <row r="1373" spans="1:6" x14ac:dyDescent="0.2">
      <c r="A1373" s="151" t="s">
        <v>2345</v>
      </c>
      <c r="B1373" t="b">
        <f>IF(ISBLANK(NeoBerLab!$O$10),"",NeoBerLab!$O$10)</f>
        <v>0</v>
      </c>
      <c r="C1373" s="151" t="b">
        <v>0</v>
      </c>
      <c r="F1373" s="151"/>
    </row>
    <row r="1374" spans="1:6" x14ac:dyDescent="0.2">
      <c r="A1374" s="151" t="s">
        <v>2346</v>
      </c>
      <c r="B1374" t="b">
        <f>IF(ISBLANK(NeoBerLab!$O$11),"",NeoBerLab!$O$11)</f>
        <v>0</v>
      </c>
      <c r="C1374" s="151" t="b">
        <v>0</v>
      </c>
    </row>
    <row r="1375" spans="1:6" x14ac:dyDescent="0.2">
      <c r="A1375" s="151" t="s">
        <v>2347</v>
      </c>
      <c r="B1375" t="b">
        <f>IF(ISBLANK(NeoBerLab!$O$12),"",NeoBerLab!$O$12)</f>
        <v>0</v>
      </c>
      <c r="C1375" s="151" t="b">
        <v>0</v>
      </c>
    </row>
    <row r="1376" spans="1:6" x14ac:dyDescent="0.2">
      <c r="A1376" s="151" t="s">
        <v>2348</v>
      </c>
      <c r="B1376" t="b">
        <f>IF(ISBLANK(NeoBerLab!$O$13),"",NeoBerLab!$O$13)</f>
        <v>0</v>
      </c>
      <c r="C1376" s="151" t="b">
        <v>0</v>
      </c>
    </row>
    <row r="1377" spans="1:5" x14ac:dyDescent="0.2">
      <c r="A1377" s="151" t="s">
        <v>2349</v>
      </c>
      <c r="B1377" t="b">
        <f>IF(ISBLANK(NeoBerLab!$O$14),"",NeoBerLab!$O$14)</f>
        <v>0</v>
      </c>
      <c r="C1377" s="151" t="b">
        <v>0</v>
      </c>
      <c r="E1377" s="151"/>
    </row>
    <row r="1378" spans="1:5" x14ac:dyDescent="0.2">
      <c r="A1378" s="151" t="s">
        <v>2350</v>
      </c>
      <c r="B1378" t="b">
        <f>IF(ISBLANK(NeoBerLab!$O$15),"",NeoBerLab!$O$15)</f>
        <v>0</v>
      </c>
      <c r="C1378" s="151" t="b">
        <v>0</v>
      </c>
      <c r="D1378" s="151"/>
      <c r="E1378" s="151"/>
    </row>
    <row r="1379" spans="1:5" x14ac:dyDescent="0.2">
      <c r="A1379" s="151" t="s">
        <v>2351</v>
      </c>
      <c r="B1379" t="b">
        <f>IF(ISBLANK(NeoBerLab!$O$16),"",NeoBerLab!$O$16)</f>
        <v>0</v>
      </c>
      <c r="C1379" s="151" t="b">
        <v>0</v>
      </c>
      <c r="D1379" s="151"/>
      <c r="E1379" s="151"/>
    </row>
    <row r="1380" spans="1:5" x14ac:dyDescent="0.2">
      <c r="A1380" s="151" t="s">
        <v>2352</v>
      </c>
      <c r="B1380" t="b">
        <f>IF(ISBLANK(NeoBerLab!$O$17),"",NeoBerLab!$O$17)</f>
        <v>0</v>
      </c>
      <c r="C1380" s="151" t="b">
        <v>0</v>
      </c>
      <c r="D1380" s="151"/>
    </row>
    <row r="1381" spans="1:5" x14ac:dyDescent="0.2">
      <c r="A1381" s="151" t="s">
        <v>2353</v>
      </c>
      <c r="B1381" t="b">
        <f>IF(ISBLANK(NeoBerLab!$O$18),"",NeoBerLab!$O$18)</f>
        <v>0</v>
      </c>
      <c r="C1381" s="151" t="b">
        <v>0</v>
      </c>
    </row>
    <row r="1382" spans="1:5" x14ac:dyDescent="0.2">
      <c r="A1382" s="151" t="s">
        <v>2354</v>
      </c>
      <c r="B1382" t="b">
        <f>IF(ISBLANK(NeoBerLab!$O$19),"",NeoBerLab!$O$19)</f>
        <v>0</v>
      </c>
      <c r="C1382" s="151" t="b">
        <v>0</v>
      </c>
    </row>
    <row r="1383" spans="1:5" x14ac:dyDescent="0.2">
      <c r="A1383" s="151" t="s">
        <v>2355</v>
      </c>
      <c r="B1383" t="b">
        <f>IF(ISBLANK(NeoBerLab!$O$20),"",NeoBerLab!$O$20)</f>
        <v>0</v>
      </c>
      <c r="C1383" s="151" t="b">
        <v>0</v>
      </c>
      <c r="D1383" s="43"/>
    </row>
    <row r="1384" spans="1:5" x14ac:dyDescent="0.2">
      <c r="A1384" s="151" t="s">
        <v>2356</v>
      </c>
      <c r="B1384" t="b">
        <f>IF(ISBLANK(NeoBerLab!$O$21),"",NeoBerLab!$O$21)</f>
        <v>0</v>
      </c>
      <c r="C1384" s="151" t="b">
        <v>0</v>
      </c>
    </row>
    <row r="1385" spans="1:5" x14ac:dyDescent="0.2">
      <c r="A1385" s="151" t="s">
        <v>2357</v>
      </c>
      <c r="B1385" t="b">
        <f>IF(ISBLANK(NeoBerLab!$O$22),"",NeoBerLab!$O$22)</f>
        <v>0</v>
      </c>
      <c r="C1385" s="151" t="b">
        <v>0</v>
      </c>
    </row>
    <row r="1386" spans="1:5" x14ac:dyDescent="0.2">
      <c r="A1386" s="151" t="s">
        <v>2358</v>
      </c>
      <c r="B1386" t="b">
        <f>IF(ISBLANK(NeoBerLab!$O$23),"",NeoBerLab!$O$23)</f>
        <v>0</v>
      </c>
      <c r="C1386" s="151" t="b">
        <v>0</v>
      </c>
    </row>
    <row r="1387" spans="1:5" x14ac:dyDescent="0.2">
      <c r="A1387" s="151" t="s">
        <v>2359</v>
      </c>
      <c r="B1387" t="b">
        <f>IF(ISBLANK(NeoBerLab!$O$24),"",NeoBerLab!$O$24)</f>
        <v>0</v>
      </c>
      <c r="C1387" s="151" t="b">
        <v>0</v>
      </c>
    </row>
    <row r="1388" spans="1:5" x14ac:dyDescent="0.2">
      <c r="A1388" s="151" t="s">
        <v>2360</v>
      </c>
      <c r="B1388" t="b">
        <f>IF(ISBLANK(NeoBerLab!$O$25),"",NeoBerLab!$O$25)</f>
        <v>0</v>
      </c>
      <c r="C1388" s="151" t="b">
        <v>0</v>
      </c>
    </row>
    <row r="1389" spans="1:5" x14ac:dyDescent="0.2">
      <c r="A1389" s="151" t="s">
        <v>2361</v>
      </c>
      <c r="B1389" t="b">
        <f>IF(ISBLANK(NeoBerLab!$O$26),"",NeoBerLab!$O$26)</f>
        <v>0</v>
      </c>
      <c r="C1389" s="151" t="b">
        <v>0</v>
      </c>
    </row>
    <row r="1390" spans="1:5" x14ac:dyDescent="0.2">
      <c r="A1390" s="151" t="s">
        <v>2362</v>
      </c>
      <c r="B1390" t="b">
        <f>IF(ISBLANK(NeoBerLab!$O$27),"",NeoBerLab!$O$27)</f>
        <v>0</v>
      </c>
      <c r="C1390" s="151" t="b">
        <v>0</v>
      </c>
    </row>
    <row r="1391" spans="1:5" x14ac:dyDescent="0.2">
      <c r="A1391" s="151" t="s">
        <v>2363</v>
      </c>
      <c r="B1391" t="b">
        <f>IF(ISBLANK(NeoBerLab!$O$28),"",NeoBerLab!$O$28)</f>
        <v>0</v>
      </c>
      <c r="C1391" s="151" t="b">
        <v>0</v>
      </c>
    </row>
    <row r="1392" spans="1:5" x14ac:dyDescent="0.2">
      <c r="A1392" s="151" t="s">
        <v>2364</v>
      </c>
      <c r="B1392" t="b">
        <f>IF(ISBLANK(NeoBerLab!$O$29),"",NeoBerLab!$O$29)</f>
        <v>0</v>
      </c>
      <c r="C1392" s="151" t="b">
        <v>0</v>
      </c>
    </row>
    <row r="1393" spans="1:5" x14ac:dyDescent="0.2">
      <c r="A1393" s="151" t="s">
        <v>2365</v>
      </c>
      <c r="B1393" t="b">
        <f>IF(ISBLANK(NeoBerLab!$O$30),"",NeoBerLab!$O$30)</f>
        <v>0</v>
      </c>
      <c r="C1393" s="151" t="b">
        <v>0</v>
      </c>
    </row>
    <row r="1394" spans="1:5" x14ac:dyDescent="0.2">
      <c r="A1394" s="151" t="s">
        <v>2366</v>
      </c>
      <c r="B1394" t="b">
        <f>IF(ISBLANK(NeoBerLab!$O$31),"",NeoBerLab!$O$31)</f>
        <v>0</v>
      </c>
      <c r="C1394" s="151" t="b">
        <v>0</v>
      </c>
    </row>
    <row r="1395" spans="1:5" x14ac:dyDescent="0.2">
      <c r="A1395" s="151" t="s">
        <v>2367</v>
      </c>
      <c r="B1395" t="b">
        <f>IF(ISBLANK(NeoBerLab!$O$32),"",NeoBerLab!$O$32)</f>
        <v>0</v>
      </c>
      <c r="C1395" s="151" t="b">
        <v>0</v>
      </c>
    </row>
    <row r="1396" spans="1:5" x14ac:dyDescent="0.2">
      <c r="A1396" s="151" t="s">
        <v>2368</v>
      </c>
      <c r="B1396" t="b">
        <f>IF(ISBLANK(NeoBerLab!$O$33),"",NeoBerLab!$O$33)</f>
        <v>0</v>
      </c>
      <c r="C1396" s="151" t="b">
        <v>0</v>
      </c>
    </row>
    <row r="1397" spans="1:5" x14ac:dyDescent="0.2">
      <c r="A1397" s="151" t="s">
        <v>2369</v>
      </c>
      <c r="B1397" t="b">
        <f>IF(ISBLANK(NeoBerLab!$O$34),"",NeoBerLab!$O$34)</f>
        <v>0</v>
      </c>
      <c r="C1397" s="151" t="b">
        <v>0</v>
      </c>
    </row>
    <row r="1398" spans="1:5" x14ac:dyDescent="0.2">
      <c r="A1398" s="151" t="s">
        <v>2370</v>
      </c>
      <c r="B1398" t="b">
        <f>IF(ISBLANK(NeoBerLab!$Q$4),"",NeoBerLab!$Q$4)</f>
        <v>0</v>
      </c>
      <c r="C1398" s="151" t="b">
        <v>0</v>
      </c>
    </row>
    <row r="1399" spans="1:5" x14ac:dyDescent="0.2">
      <c r="A1399" s="151" t="s">
        <v>2371</v>
      </c>
      <c r="B1399" t="b">
        <f>IF(ISBLANK(NeoBerLab!$Q$5),"",NeoBerLab!$Q$5)</f>
        <v>0</v>
      </c>
      <c r="C1399" s="151" t="b">
        <v>0</v>
      </c>
    </row>
    <row r="1400" spans="1:5" x14ac:dyDescent="0.2">
      <c r="A1400" s="151" t="s">
        <v>2372</v>
      </c>
      <c r="B1400" t="b">
        <f>IF(ISBLANK(NeoBerLab!$Q$6),"",NeoBerLab!$Q$6)</f>
        <v>0</v>
      </c>
      <c r="C1400" s="151" t="b">
        <v>0</v>
      </c>
    </row>
    <row r="1401" spans="1:5" x14ac:dyDescent="0.2">
      <c r="A1401" s="151" t="s">
        <v>2373</v>
      </c>
      <c r="B1401" t="b">
        <f>IF(ISBLANK(NeoBerLab!$Q$7),"",NeoBerLab!$Q$7)</f>
        <v>0</v>
      </c>
      <c r="C1401" s="151" t="b">
        <v>0</v>
      </c>
    </row>
    <row r="1402" spans="1:5" x14ac:dyDescent="0.2">
      <c r="A1402" s="151" t="s">
        <v>2374</v>
      </c>
      <c r="B1402" t="b">
        <f>IF(ISBLANK(NeoBerLab!$Q$8),"",NeoBerLab!$Q$8)</f>
        <v>0</v>
      </c>
      <c r="C1402" s="151" t="b">
        <v>0</v>
      </c>
    </row>
    <row r="1403" spans="1:5" x14ac:dyDescent="0.2">
      <c r="A1403" s="151" t="s">
        <v>2375</v>
      </c>
      <c r="B1403" s="151" t="b">
        <f>IF(ISBLANK(NeoBerLab!$Q$9),"",NeoBerLab!$Q$9)</f>
        <v>0</v>
      </c>
      <c r="C1403" s="151" t="b">
        <v>0</v>
      </c>
      <c r="D1403" s="151"/>
      <c r="E1403" s="151"/>
    </row>
    <row r="1404" spans="1:5" x14ac:dyDescent="0.2">
      <c r="A1404" s="151" t="s">
        <v>2376</v>
      </c>
      <c r="B1404" s="151" t="b">
        <f>IF(ISBLANK(NeoBerLab!$Q$10),"",NeoBerLab!$Q$10)</f>
        <v>0</v>
      </c>
      <c r="C1404" s="151" t="b">
        <v>0</v>
      </c>
    </row>
    <row r="1405" spans="1:5" x14ac:dyDescent="0.2">
      <c r="A1405" s="151" t="s">
        <v>2377</v>
      </c>
      <c r="B1405" s="151" t="b">
        <f>IF(ISBLANK(NeoBerLab!$Q$11),"",NeoBerLab!$Q$11)</f>
        <v>0</v>
      </c>
      <c r="C1405" s="151" t="b">
        <v>0</v>
      </c>
    </row>
    <row r="1406" spans="1:5" x14ac:dyDescent="0.2">
      <c r="A1406" s="151" t="s">
        <v>2378</v>
      </c>
      <c r="B1406" s="151" t="b">
        <f>IF(ISBLANK(NeoBerLab!$Q$12),"",NeoBerLab!$Q$12)</f>
        <v>0</v>
      </c>
      <c r="C1406" s="151" t="b">
        <v>0</v>
      </c>
    </row>
    <row r="1407" spans="1:5" x14ac:dyDescent="0.2">
      <c r="A1407" s="151" t="s">
        <v>2379</v>
      </c>
      <c r="B1407" t="b">
        <f>IF(ISBLANK(NeoBerLab!$Q$13),"",NeoBerLab!$Q$13)</f>
        <v>0</v>
      </c>
      <c r="C1407" s="151" t="b">
        <v>0</v>
      </c>
    </row>
    <row r="1408" spans="1:5" x14ac:dyDescent="0.2">
      <c r="A1408" s="151" t="s">
        <v>2380</v>
      </c>
      <c r="B1408" t="b">
        <f>IF(ISBLANK(NeoBerLab!$Q$14),"",NeoBerLab!$Q$14)</f>
        <v>0</v>
      </c>
      <c r="C1408" s="151" t="b">
        <v>0</v>
      </c>
    </row>
    <row r="1409" spans="1:6" x14ac:dyDescent="0.2">
      <c r="A1409" s="151" t="s">
        <v>2381</v>
      </c>
      <c r="B1409" s="151" t="b">
        <f>IF(ISBLANK(NeoBerLab!$Q$15),"",NeoBerLab!$Q$15)</f>
        <v>0</v>
      </c>
      <c r="C1409" s="151" t="b">
        <v>0</v>
      </c>
    </row>
    <row r="1410" spans="1:6" x14ac:dyDescent="0.2">
      <c r="A1410" s="151" t="s">
        <v>2382</v>
      </c>
      <c r="B1410" t="b">
        <f>IF(ISBLANK(NeoBerLab!$Q$16),"",NeoBerLab!$Q$16)</f>
        <v>0</v>
      </c>
      <c r="C1410" t="b">
        <v>0</v>
      </c>
    </row>
    <row r="1411" spans="1:6" x14ac:dyDescent="0.2">
      <c r="A1411" s="151" t="s">
        <v>2383</v>
      </c>
      <c r="B1411" t="b">
        <f>IF(ISBLANK(NeoBerLab!$Q$17),"",NeoBerLab!$Q$17)</f>
        <v>0</v>
      </c>
      <c r="C1411" s="151" t="b">
        <v>0</v>
      </c>
    </row>
    <row r="1412" spans="1:6" x14ac:dyDescent="0.2">
      <c r="A1412" s="151" t="s">
        <v>2384</v>
      </c>
      <c r="B1412" t="b">
        <f>IF(ISBLANK(NeoBerLab!$Q$18),"",NeoBerLab!$Q$18)</f>
        <v>0</v>
      </c>
      <c r="C1412" s="151" t="b">
        <v>0</v>
      </c>
    </row>
    <row r="1413" spans="1:6" x14ac:dyDescent="0.2">
      <c r="A1413" s="151" t="s">
        <v>2385</v>
      </c>
      <c r="B1413" t="b">
        <f>IF(ISBLANK(NeoBerLab!$Q$19),"",NeoBerLab!$Q$19)</f>
        <v>0</v>
      </c>
      <c r="C1413" s="151" t="b">
        <v>0</v>
      </c>
    </row>
    <row r="1414" spans="1:6" x14ac:dyDescent="0.2">
      <c r="A1414" s="151" t="s">
        <v>2386</v>
      </c>
      <c r="B1414" t="b">
        <f>IF(ISBLANK(NeoBerLab!$Q$20),"",NeoBerLab!$Q$20)</f>
        <v>0</v>
      </c>
      <c r="C1414" s="151" t="b">
        <v>0</v>
      </c>
    </row>
    <row r="1415" spans="1:6" x14ac:dyDescent="0.2">
      <c r="A1415" s="151" t="s">
        <v>2387</v>
      </c>
      <c r="B1415" t="b">
        <f>IF(ISBLANK(NeoBerLab!$Q$21),"",NeoBerLab!$Q$21)</f>
        <v>0</v>
      </c>
      <c r="C1415" s="151" t="b">
        <v>0</v>
      </c>
    </row>
    <row r="1416" spans="1:6" x14ac:dyDescent="0.2">
      <c r="A1416" s="151" t="s">
        <v>2388</v>
      </c>
      <c r="B1416" t="b">
        <f>IF(ISBLANK(NeoBerLab!$Q$22),"",NeoBerLab!$Q$22)</f>
        <v>0</v>
      </c>
      <c r="C1416" s="151" t="b">
        <v>0</v>
      </c>
    </row>
    <row r="1417" spans="1:6" x14ac:dyDescent="0.2">
      <c r="A1417" s="151" t="s">
        <v>2389</v>
      </c>
      <c r="B1417" t="b">
        <f>IF(ISBLANK(NeoBerLab!$Q$23),"",NeoBerLab!$Q$23)</f>
        <v>0</v>
      </c>
      <c r="C1417" s="151" t="b">
        <v>0</v>
      </c>
    </row>
    <row r="1418" spans="1:6" x14ac:dyDescent="0.2">
      <c r="A1418" s="151" t="s">
        <v>2390</v>
      </c>
      <c r="B1418" t="b">
        <f>IF(ISBLANK(NeoBerLab!$Q$24),"",NeoBerLab!$Q$24)</f>
        <v>0</v>
      </c>
      <c r="C1418" s="151" t="b">
        <v>0</v>
      </c>
      <c r="F1418" s="151"/>
    </row>
    <row r="1419" spans="1:6" x14ac:dyDescent="0.2">
      <c r="A1419" s="151" t="s">
        <v>2391</v>
      </c>
      <c r="B1419" t="b">
        <f>IF(ISBLANK(NeoBerLab!$Q$25),"",NeoBerLab!$Q$25)</f>
        <v>0</v>
      </c>
      <c r="C1419" s="151" t="b">
        <v>0</v>
      </c>
    </row>
    <row r="1420" spans="1:6" x14ac:dyDescent="0.2">
      <c r="A1420" s="151" t="s">
        <v>2392</v>
      </c>
      <c r="B1420" t="b">
        <f>IF(ISBLANK(NeoBerLab!$Q$26),"",NeoBerLab!$Q$26)</f>
        <v>0</v>
      </c>
      <c r="C1420" s="151" t="b">
        <v>0</v>
      </c>
    </row>
    <row r="1421" spans="1:6" x14ac:dyDescent="0.2">
      <c r="A1421" s="151" t="s">
        <v>2393</v>
      </c>
      <c r="B1421" t="b">
        <f>IF(ISBLANK(NeoBerLab!$Q$27),"",NeoBerLab!$Q$27)</f>
        <v>0</v>
      </c>
      <c r="C1421" s="151" t="b">
        <v>0</v>
      </c>
    </row>
    <row r="1422" spans="1:6" x14ac:dyDescent="0.2">
      <c r="A1422" s="151" t="s">
        <v>2394</v>
      </c>
      <c r="B1422" t="b">
        <f>IF(ISBLANK(NeoBerLab!$Q$28),"",NeoBerLab!$Q$28)</f>
        <v>0</v>
      </c>
      <c r="C1422" s="151" t="b">
        <v>0</v>
      </c>
    </row>
    <row r="1423" spans="1:6" x14ac:dyDescent="0.2">
      <c r="A1423" s="151" t="s">
        <v>2395</v>
      </c>
      <c r="B1423" t="b">
        <f>IF(ISBLANK(NeoBerLab!$Q$29),"",NeoBerLab!$Q$29)</f>
        <v>0</v>
      </c>
      <c r="C1423" s="151" t="b">
        <v>0</v>
      </c>
    </row>
    <row r="1424" spans="1:6" x14ac:dyDescent="0.2">
      <c r="A1424" s="151" t="s">
        <v>2396</v>
      </c>
      <c r="B1424" t="b">
        <f>IF(ISBLANK(NeoBerLab!$Q$30),"",NeoBerLab!$Q$30)</f>
        <v>0</v>
      </c>
      <c r="C1424" s="151" t="b">
        <v>0</v>
      </c>
    </row>
    <row r="1425" spans="1:3" x14ac:dyDescent="0.2">
      <c r="A1425" s="151" t="s">
        <v>2397</v>
      </c>
      <c r="B1425" t="b">
        <f>IF(ISBLANK(NeoBerLab!$Q$31),"",NeoBerLab!$Q$31)</f>
        <v>0</v>
      </c>
      <c r="C1425" s="151" t="b">
        <v>0</v>
      </c>
    </row>
    <row r="1426" spans="1:3" x14ac:dyDescent="0.2">
      <c r="A1426" s="151" t="s">
        <v>2398</v>
      </c>
      <c r="B1426" t="b">
        <f>IF(ISBLANK(NeoBerLab!$Q$32),"",NeoBerLab!$Q$32)</f>
        <v>0</v>
      </c>
      <c r="C1426" s="151" t="b">
        <v>0</v>
      </c>
    </row>
    <row r="1427" spans="1:3" x14ac:dyDescent="0.2">
      <c r="A1427" s="151" t="s">
        <v>2399</v>
      </c>
      <c r="B1427" t="b">
        <f>IF(ISBLANK(NeoBerLab!$Q$33),"",NeoBerLab!$Q$33)</f>
        <v>0</v>
      </c>
      <c r="C1427" s="151" t="b">
        <v>0</v>
      </c>
    </row>
    <row r="1428" spans="1:3" x14ac:dyDescent="0.2">
      <c r="A1428" s="151" t="s">
        <v>2400</v>
      </c>
      <c r="B1428" t="b">
        <f>IF(ISBLANK(NeoBerLab!$Q$34),"",NeoBerLab!$Q$34)</f>
        <v>0</v>
      </c>
      <c r="C1428" s="151" t="b">
        <v>0</v>
      </c>
    </row>
    <row r="1429" spans="1:3" x14ac:dyDescent="0.2">
      <c r="A1429" s="151" t="s">
        <v>2401</v>
      </c>
      <c r="B1429" t="b">
        <f>IF(ISBLANK(NeoBerLab!$S$4),"",NeoBerLab!$S$4)</f>
        <v>0</v>
      </c>
      <c r="C1429" s="151" t="b">
        <v>0</v>
      </c>
    </row>
    <row r="1430" spans="1:3" x14ac:dyDescent="0.2">
      <c r="A1430" s="151" t="s">
        <v>2402</v>
      </c>
      <c r="B1430" t="b">
        <f>IF(ISBLANK(NeoBerLab!$S$5),"",NeoBerLab!$S$5)</f>
        <v>0</v>
      </c>
      <c r="C1430" s="151" t="b">
        <v>0</v>
      </c>
    </row>
    <row r="1431" spans="1:3" x14ac:dyDescent="0.2">
      <c r="A1431" s="151" t="s">
        <v>2403</v>
      </c>
      <c r="B1431" t="b">
        <f>IF(ISBLANK(NeoBerLab!$S$6),"",NeoBerLab!$S$6)</f>
        <v>0</v>
      </c>
      <c r="C1431" s="151" t="b">
        <v>0</v>
      </c>
    </row>
    <row r="1432" spans="1:3" x14ac:dyDescent="0.2">
      <c r="A1432" s="151" t="s">
        <v>2404</v>
      </c>
      <c r="B1432" t="b">
        <f>IF(ISBLANK(NeoBerLab!$S$7),"",NeoBerLab!$S$7)</f>
        <v>0</v>
      </c>
      <c r="C1432" s="151" t="b">
        <v>0</v>
      </c>
    </row>
    <row r="1433" spans="1:3" x14ac:dyDescent="0.2">
      <c r="A1433" s="151" t="s">
        <v>2405</v>
      </c>
      <c r="B1433" t="b">
        <f>IF(ISBLANK(NeoBerLab!$S$8),"",NeoBerLab!$S$8)</f>
        <v>0</v>
      </c>
      <c r="C1433" s="151" t="b">
        <v>0</v>
      </c>
    </row>
    <row r="1434" spans="1:3" x14ac:dyDescent="0.2">
      <c r="A1434" s="151" t="s">
        <v>2406</v>
      </c>
      <c r="B1434" t="b">
        <f>IF(ISBLANK(NeoBerLab!$S$9),"",NeoBerLab!$S$9)</f>
        <v>0</v>
      </c>
      <c r="C1434" s="151" t="b">
        <v>0</v>
      </c>
    </row>
    <row r="1435" spans="1:3" x14ac:dyDescent="0.2">
      <c r="A1435" s="151" t="s">
        <v>2407</v>
      </c>
      <c r="B1435" t="b">
        <f>IF(ISBLANK(NeoBerLab!$S$10),"",NeoBerLab!$S$10)</f>
        <v>0</v>
      </c>
      <c r="C1435" s="151" t="b">
        <v>0</v>
      </c>
    </row>
    <row r="1436" spans="1:3" x14ac:dyDescent="0.2">
      <c r="A1436" s="151" t="s">
        <v>2408</v>
      </c>
      <c r="B1436" t="b">
        <f>IF(ISBLANK(NeoBerLab!$S$11),"",NeoBerLab!$S$11)</f>
        <v>0</v>
      </c>
      <c r="C1436" s="151" t="b">
        <v>0</v>
      </c>
    </row>
    <row r="1437" spans="1:3" x14ac:dyDescent="0.2">
      <c r="A1437" s="151" t="s">
        <v>2409</v>
      </c>
      <c r="B1437" t="b">
        <f>IF(ISBLANK(NeoBerLab!$S$12),"",NeoBerLab!$S$12)</f>
        <v>0</v>
      </c>
      <c r="C1437" s="151" t="b">
        <v>0</v>
      </c>
    </row>
    <row r="1438" spans="1:3" x14ac:dyDescent="0.2">
      <c r="A1438" s="151" t="s">
        <v>2410</v>
      </c>
      <c r="B1438" t="b">
        <f>IF(ISBLANK(NeoBerLab!$S$13),"",NeoBerLab!$S$13)</f>
        <v>0</v>
      </c>
      <c r="C1438" s="151" t="b">
        <v>0</v>
      </c>
    </row>
    <row r="1439" spans="1:3" x14ac:dyDescent="0.2">
      <c r="A1439" s="151" t="s">
        <v>2411</v>
      </c>
      <c r="B1439" t="b">
        <f>IF(ISBLANK(NeoBerLab!$S$14),"",NeoBerLab!$S$14)</f>
        <v>0</v>
      </c>
      <c r="C1439" s="151" t="b">
        <v>0</v>
      </c>
    </row>
    <row r="1440" spans="1:3" x14ac:dyDescent="0.2">
      <c r="A1440" s="151" t="s">
        <v>2412</v>
      </c>
      <c r="B1440" t="b">
        <f>IF(ISBLANK(NeoBerLab!$S$15),"",NeoBerLab!$S$15)</f>
        <v>0</v>
      </c>
      <c r="C1440" s="151" t="b">
        <v>0</v>
      </c>
    </row>
    <row r="1441" spans="1:5" x14ac:dyDescent="0.2">
      <c r="A1441" s="151" t="s">
        <v>2413</v>
      </c>
      <c r="B1441" t="b">
        <f>IF(ISBLANK(NeoBerLab!$S$16),"",NeoBerLab!$S$16)</f>
        <v>0</v>
      </c>
      <c r="C1441" s="151" t="b">
        <v>0</v>
      </c>
    </row>
    <row r="1442" spans="1:5" x14ac:dyDescent="0.2">
      <c r="A1442" s="151" t="s">
        <v>2414</v>
      </c>
      <c r="B1442" t="b">
        <f>IF(ISBLANK(NeoBerLab!$S$17),"",NeoBerLab!$S$17)</f>
        <v>0</v>
      </c>
      <c r="C1442" s="151" t="b">
        <v>0</v>
      </c>
    </row>
    <row r="1443" spans="1:5" x14ac:dyDescent="0.2">
      <c r="A1443" s="151" t="s">
        <v>2415</v>
      </c>
      <c r="B1443" t="b">
        <f>IF(ISBLANK(NeoBerLab!$S$18),"",NeoBerLab!$S$18)</f>
        <v>0</v>
      </c>
      <c r="C1443" s="151" t="b">
        <v>0</v>
      </c>
    </row>
    <row r="1444" spans="1:5" x14ac:dyDescent="0.2">
      <c r="A1444" s="151" t="s">
        <v>2416</v>
      </c>
      <c r="B1444" t="b">
        <f>IF(ISBLANK(NeoBerLab!$S$19),"",NeoBerLab!$S$19)</f>
        <v>0</v>
      </c>
      <c r="C1444" s="151" t="b">
        <v>0</v>
      </c>
    </row>
    <row r="1445" spans="1:5" x14ac:dyDescent="0.2">
      <c r="A1445" s="151" t="s">
        <v>2417</v>
      </c>
      <c r="B1445" t="b">
        <f>IF(ISBLANK(NeoBerLab!$S$20),"",NeoBerLab!$S$20)</f>
        <v>0</v>
      </c>
      <c r="C1445" s="151" t="b">
        <v>0</v>
      </c>
    </row>
    <row r="1446" spans="1:5" x14ac:dyDescent="0.2">
      <c r="A1446" s="151" t="s">
        <v>2418</v>
      </c>
      <c r="B1446" t="b">
        <f>IF(ISBLANK(NeoBerLab!$S$21),"",NeoBerLab!$S$21)</f>
        <v>0</v>
      </c>
      <c r="C1446" s="151" t="b">
        <v>0</v>
      </c>
    </row>
    <row r="1447" spans="1:5" x14ac:dyDescent="0.2">
      <c r="A1447" s="151" t="s">
        <v>2419</v>
      </c>
      <c r="B1447" t="b">
        <f>IF(ISBLANK(NeoBerLab!$S$22),"",NeoBerLab!$S$22)</f>
        <v>0</v>
      </c>
      <c r="C1447" s="151" t="b">
        <v>0</v>
      </c>
    </row>
    <row r="1448" spans="1:5" x14ac:dyDescent="0.2">
      <c r="A1448" s="151" t="s">
        <v>2420</v>
      </c>
      <c r="B1448" t="b">
        <f>IF(ISBLANK(NeoBerLab!$S$23),"",NeoBerLab!$S$23)</f>
        <v>0</v>
      </c>
      <c r="C1448" s="151" t="b">
        <v>0</v>
      </c>
      <c r="D1448" s="151"/>
      <c r="E1448" s="151"/>
    </row>
    <row r="1449" spans="1:5" x14ac:dyDescent="0.2">
      <c r="A1449" s="151" t="s">
        <v>2421</v>
      </c>
      <c r="B1449" t="b">
        <f>IF(ISBLANK(NeoBerLab!$S$24),"",NeoBerLab!$S$24)</f>
        <v>0</v>
      </c>
      <c r="C1449" s="151" t="b">
        <v>0</v>
      </c>
    </row>
    <row r="1450" spans="1:5" x14ac:dyDescent="0.2">
      <c r="A1450" s="151" t="s">
        <v>2422</v>
      </c>
      <c r="B1450" t="b">
        <f>IF(ISBLANK(NeoBerLab!$S$25),"",NeoBerLab!$S$25)</f>
        <v>0</v>
      </c>
      <c r="C1450" s="151" t="b">
        <v>0</v>
      </c>
    </row>
    <row r="1451" spans="1:5" x14ac:dyDescent="0.2">
      <c r="A1451" s="151" t="s">
        <v>2423</v>
      </c>
      <c r="B1451" t="b">
        <f>IF(ISBLANK(NeoBerLab!$S$26),"",NeoBerLab!$S$26)</f>
        <v>0</v>
      </c>
      <c r="C1451" s="151" t="b">
        <v>0</v>
      </c>
    </row>
    <row r="1452" spans="1:5" x14ac:dyDescent="0.2">
      <c r="A1452" s="151" t="s">
        <v>2424</v>
      </c>
      <c r="B1452" t="b">
        <f>IF(ISBLANK(NeoBerLab!$S$27),"",NeoBerLab!$S$27)</f>
        <v>0</v>
      </c>
      <c r="C1452" t="b">
        <v>0</v>
      </c>
    </row>
    <row r="1453" spans="1:5" x14ac:dyDescent="0.2">
      <c r="A1453" s="151" t="s">
        <v>2425</v>
      </c>
      <c r="B1453" t="b">
        <f>IF(ISBLANK(NeoBerLab!$S$28),"",NeoBerLab!$S$28)</f>
        <v>0</v>
      </c>
      <c r="C1453" t="b">
        <v>0</v>
      </c>
    </row>
    <row r="1454" spans="1:5" x14ac:dyDescent="0.2">
      <c r="A1454" s="151" t="s">
        <v>2426</v>
      </c>
      <c r="B1454" t="b">
        <f>IF(ISBLANK(NeoBerLab!$S$29),"",NeoBerLab!$S$29)</f>
        <v>0</v>
      </c>
      <c r="C1454" t="b">
        <v>0</v>
      </c>
    </row>
    <row r="1455" spans="1:5" x14ac:dyDescent="0.2">
      <c r="A1455" s="151" t="s">
        <v>2427</v>
      </c>
      <c r="B1455" t="b">
        <f>IF(ISBLANK(NeoBerLab!$S$30),"",NeoBerLab!$S$30)</f>
        <v>0</v>
      </c>
      <c r="C1455" t="b">
        <v>0</v>
      </c>
    </row>
    <row r="1456" spans="1:5" x14ac:dyDescent="0.2">
      <c r="A1456" s="151" t="s">
        <v>2428</v>
      </c>
      <c r="B1456" t="b">
        <f>IF(ISBLANK(NeoBerLab!$S$31),"",NeoBerLab!$S$31)</f>
        <v>0</v>
      </c>
      <c r="C1456" t="b">
        <v>0</v>
      </c>
    </row>
    <row r="1457" spans="1:3" x14ac:dyDescent="0.2">
      <c r="A1457" s="151" t="s">
        <v>2429</v>
      </c>
      <c r="B1457" t="b">
        <f>IF(ISBLANK(NeoBerLab!$S$32),"",NeoBerLab!$S$32)</f>
        <v>0</v>
      </c>
      <c r="C1457" t="b">
        <v>0</v>
      </c>
    </row>
    <row r="1458" spans="1:3" x14ac:dyDescent="0.2">
      <c r="A1458" s="151" t="s">
        <v>2430</v>
      </c>
      <c r="B1458" t="b">
        <f>IF(ISBLANK(NeoBerLab!$S$33),"",NeoBerLab!$S$33)</f>
        <v>0</v>
      </c>
      <c r="C1458" t="b">
        <v>0</v>
      </c>
    </row>
    <row r="1459" spans="1:3" x14ac:dyDescent="0.2">
      <c r="A1459" s="151" t="s">
        <v>2431</v>
      </c>
      <c r="B1459" t="b">
        <f>IF(ISBLANK(NeoBerLab!$S$34),"",NeoBerLab!$S$34)</f>
        <v>0</v>
      </c>
      <c r="C1459" t="b">
        <v>0</v>
      </c>
    </row>
    <row r="1460" spans="1:3" x14ac:dyDescent="0.2">
      <c r="A1460" s="151" t="s">
        <v>2432</v>
      </c>
      <c r="B1460" t="str">
        <f>IF(ISBLANK(NeoBerLab!$D$38),"",NeoBerLab!$D$38)</f>
        <v/>
      </c>
      <c r="C1460" s="44"/>
    </row>
    <row r="1461" spans="1:3" x14ac:dyDescent="0.2">
      <c r="A1461" s="151" t="s">
        <v>2433</v>
      </c>
      <c r="B1461" t="b">
        <f>IF(ISBLANK(NeoBerLab!$C$4),"",NeoBerLab!$C$4)</f>
        <v>0</v>
      </c>
      <c r="C1461" s="151" t="b">
        <v>0</v>
      </c>
    </row>
    <row r="1462" spans="1:3" x14ac:dyDescent="0.2">
      <c r="A1462" s="151" t="s">
        <v>2434</v>
      </c>
      <c r="B1462" s="151" t="b">
        <f>IF(ISBLANK(NeoBerLab!$C$5),"",NeoBerLab!$C$5)</f>
        <v>0</v>
      </c>
      <c r="C1462" s="151" t="b">
        <v>0</v>
      </c>
    </row>
    <row r="1463" spans="1:3" x14ac:dyDescent="0.2">
      <c r="A1463" s="151" t="s">
        <v>2435</v>
      </c>
      <c r="B1463" t="b">
        <f>IF(ISBLANK(NeoBerLab!$C$6),"",NeoBerLab!$C$6)</f>
        <v>0</v>
      </c>
      <c r="C1463" t="b">
        <v>0</v>
      </c>
    </row>
    <row r="1464" spans="1:3" x14ac:dyDescent="0.2">
      <c r="A1464" s="151" t="s">
        <v>2436</v>
      </c>
      <c r="B1464" t="b">
        <f>IF(ISBLANK(NeoBerLab!$C$7),"",NeoBerLab!$C$7)</f>
        <v>0</v>
      </c>
      <c r="C1464" t="b">
        <v>0</v>
      </c>
    </row>
    <row r="1465" spans="1:3" x14ac:dyDescent="0.2">
      <c r="A1465" s="151" t="s">
        <v>2437</v>
      </c>
      <c r="B1465" t="b">
        <f>IF(ISBLANK(NeoBerLab!$C$8),"",NeoBerLab!$C$8)</f>
        <v>0</v>
      </c>
      <c r="C1465" t="b">
        <v>0</v>
      </c>
    </row>
    <row r="1466" spans="1:3" x14ac:dyDescent="0.2">
      <c r="A1466" s="151" t="s">
        <v>2438</v>
      </c>
      <c r="B1466" t="b">
        <f>IF(ISBLANK(NeoBerLab!$C$9),"",NeoBerLab!$C$9)</f>
        <v>0</v>
      </c>
      <c r="C1466" t="b">
        <v>0</v>
      </c>
    </row>
    <row r="1467" spans="1:3" x14ac:dyDescent="0.2">
      <c r="A1467" s="151" t="s">
        <v>2439</v>
      </c>
      <c r="B1467" t="b">
        <f>IF(ISBLANK(NeoBerLab!$C$10),"",NeoBerLab!$C$10)</f>
        <v>0</v>
      </c>
      <c r="C1467" t="b">
        <v>0</v>
      </c>
    </row>
    <row r="1468" spans="1:3" x14ac:dyDescent="0.2">
      <c r="A1468" s="151" t="s">
        <v>2440</v>
      </c>
      <c r="B1468" t="b">
        <f>IF(ISBLANK(NeoBerLab!$C$11),"",NeoBerLab!$C$11)</f>
        <v>0</v>
      </c>
      <c r="C1468" t="b">
        <v>0</v>
      </c>
    </row>
    <row r="1469" spans="1:3" x14ac:dyDescent="0.2">
      <c r="A1469" s="151" t="s">
        <v>2441</v>
      </c>
      <c r="B1469" t="b">
        <f>IF(ISBLANK(NeoBerLab!$C$12),"",NeoBerLab!$C$12)</f>
        <v>0</v>
      </c>
      <c r="C1469" t="b">
        <v>0</v>
      </c>
    </row>
    <row r="1470" spans="1:3" x14ac:dyDescent="0.2">
      <c r="A1470" s="151" t="s">
        <v>2442</v>
      </c>
      <c r="B1470" t="b">
        <f>IF(ISBLANK(NeoBerLab!$C$13),"",NeoBerLab!$C$13)</f>
        <v>0</v>
      </c>
      <c r="C1470" t="b">
        <v>0</v>
      </c>
    </row>
    <row r="1471" spans="1:3" x14ac:dyDescent="0.2">
      <c r="A1471" s="151" t="s">
        <v>2443</v>
      </c>
      <c r="B1471" t="b">
        <f>IF(ISBLANK(NeoBerLab!$C$14),"",NeoBerLab!$C$14)</f>
        <v>0</v>
      </c>
      <c r="C1471" t="b">
        <v>0</v>
      </c>
    </row>
    <row r="1472" spans="1:3" x14ac:dyDescent="0.2">
      <c r="A1472" s="151" t="s">
        <v>2444</v>
      </c>
      <c r="B1472" t="b">
        <f>IF(ISBLANK(NeoBerLab!$C$15),"",NeoBerLab!$C$15)</f>
        <v>0</v>
      </c>
      <c r="C1472" t="b">
        <v>0</v>
      </c>
    </row>
    <row r="1473" spans="1:3" x14ac:dyDescent="0.2">
      <c r="A1473" s="151" t="s">
        <v>2445</v>
      </c>
      <c r="B1473" t="b">
        <f>IF(ISBLANK(NeoBerLab!$C$16),"",NeoBerLab!$C$16)</f>
        <v>0</v>
      </c>
      <c r="C1473" t="b">
        <v>0</v>
      </c>
    </row>
    <row r="1474" spans="1:3" x14ac:dyDescent="0.2">
      <c r="A1474" s="151" t="s">
        <v>2446</v>
      </c>
      <c r="B1474" t="b">
        <f>IF(ISBLANK(NeoBerLab!$C$17),"",NeoBerLab!$C$17)</f>
        <v>0</v>
      </c>
      <c r="C1474" t="b">
        <v>0</v>
      </c>
    </row>
    <row r="1475" spans="1:3" x14ac:dyDescent="0.2">
      <c r="A1475" s="151" t="s">
        <v>2447</v>
      </c>
      <c r="B1475" t="b">
        <f>IF(ISBLANK(NeoBerLab!$C$18),"",NeoBerLab!$C$18)</f>
        <v>0</v>
      </c>
      <c r="C1475" s="151" t="b">
        <v>0</v>
      </c>
    </row>
    <row r="1476" spans="1:3" x14ac:dyDescent="0.2">
      <c r="A1476" s="151" t="s">
        <v>2448</v>
      </c>
      <c r="B1476" t="b">
        <f>IF(ISBLANK(NeoBerLab!$C$19),"",NeoBerLab!$C$19)</f>
        <v>0</v>
      </c>
      <c r="C1476" t="b">
        <v>0</v>
      </c>
    </row>
    <row r="1477" spans="1:3" x14ac:dyDescent="0.2">
      <c r="A1477" s="151" t="s">
        <v>2449</v>
      </c>
      <c r="B1477" t="b">
        <f>IF(ISBLANK(NeoBerLab!$C$20),"",NeoBerLab!$C$20)</f>
        <v>0</v>
      </c>
      <c r="C1477" s="151" t="b">
        <v>0</v>
      </c>
    </row>
    <row r="1478" spans="1:3" x14ac:dyDescent="0.2">
      <c r="A1478" s="151" t="s">
        <v>2450</v>
      </c>
      <c r="B1478" t="b">
        <f>IF(ISBLANK(NeoBerLab!$C$21),"",NeoBerLab!$C$21)</f>
        <v>0</v>
      </c>
      <c r="C1478" t="b">
        <v>0</v>
      </c>
    </row>
    <row r="1479" spans="1:3" x14ac:dyDescent="0.2">
      <c r="A1479" s="151" t="s">
        <v>2451</v>
      </c>
      <c r="B1479" t="b">
        <f>IF(ISBLANK(NeoBerLab!$C$22),"",NeoBerLab!$C$22)</f>
        <v>0</v>
      </c>
      <c r="C1479" s="151" t="b">
        <v>0</v>
      </c>
    </row>
    <row r="1480" spans="1:3" x14ac:dyDescent="0.2">
      <c r="A1480" s="151" t="s">
        <v>2452</v>
      </c>
      <c r="B1480" t="b">
        <f>IF(ISBLANK(NeoBerLab!$C$23),"",NeoBerLab!$C$23)</f>
        <v>0</v>
      </c>
      <c r="C1480" s="151" t="b">
        <v>0</v>
      </c>
    </row>
    <row r="1481" spans="1:3" x14ac:dyDescent="0.2">
      <c r="A1481" s="151" t="s">
        <v>2453</v>
      </c>
      <c r="B1481" t="b">
        <f>IF(ISBLANK(NeoBerLab!$C$24),"",NeoBerLab!$C$24)</f>
        <v>0</v>
      </c>
      <c r="C1481" s="151" t="b">
        <v>0</v>
      </c>
    </row>
    <row r="1482" spans="1:3" x14ac:dyDescent="0.2">
      <c r="A1482" s="151" t="s">
        <v>2454</v>
      </c>
      <c r="B1482" t="b">
        <f>IF(ISBLANK(NeoBerLab!$C$25),"",NeoBerLab!$C$25)</f>
        <v>0</v>
      </c>
      <c r="C1482" s="151" t="b">
        <v>0</v>
      </c>
    </row>
    <row r="1483" spans="1:3" x14ac:dyDescent="0.2">
      <c r="A1483" s="151" t="s">
        <v>2455</v>
      </c>
      <c r="B1483" t="b">
        <f>IF(ISBLANK(NeoBerLab!$C$26),"",NeoBerLab!$C$26)</f>
        <v>0</v>
      </c>
      <c r="C1483" s="151" t="b">
        <v>0</v>
      </c>
    </row>
    <row r="1484" spans="1:3" x14ac:dyDescent="0.2">
      <c r="A1484" s="151" t="s">
        <v>2456</v>
      </c>
      <c r="B1484" t="b">
        <f>IF(ISBLANK(NeoBerLab!$C$27),"",NeoBerLab!$C$27)</f>
        <v>0</v>
      </c>
      <c r="C1484" s="151" t="b">
        <v>0</v>
      </c>
    </row>
    <row r="1485" spans="1:3" x14ac:dyDescent="0.2">
      <c r="A1485" s="151" t="s">
        <v>2457</v>
      </c>
      <c r="B1485" t="b">
        <f>IF(ISBLANK(NeoBerLab!$C$28),"",NeoBerLab!$C$28)</f>
        <v>0</v>
      </c>
      <c r="C1485" s="151" t="b">
        <v>0</v>
      </c>
    </row>
    <row r="1486" spans="1:3" x14ac:dyDescent="0.2">
      <c r="A1486" s="151" t="s">
        <v>2458</v>
      </c>
      <c r="B1486" t="b">
        <f>IF(ISBLANK(NeoBerLab!$C$29),"",NeoBerLab!$C$29)</f>
        <v>0</v>
      </c>
      <c r="C1486" t="b">
        <v>0</v>
      </c>
    </row>
    <row r="1487" spans="1:3" x14ac:dyDescent="0.2">
      <c r="A1487" s="151" t="s">
        <v>2459</v>
      </c>
      <c r="B1487" t="b">
        <f>IF(ISBLANK(NeoBerLab!$C$30),"",NeoBerLab!$C$30)</f>
        <v>0</v>
      </c>
      <c r="C1487" t="b">
        <v>0</v>
      </c>
    </row>
    <row r="1488" spans="1:3" x14ac:dyDescent="0.2">
      <c r="A1488" s="151" t="s">
        <v>2460</v>
      </c>
      <c r="B1488" t="b">
        <f>IF(ISBLANK(NeoBerLab!$C$31),"",NeoBerLab!$C$31)</f>
        <v>0</v>
      </c>
      <c r="C1488" s="151" t="b">
        <v>0</v>
      </c>
    </row>
    <row r="1489" spans="1:6" s="151" customFormat="1" x14ac:dyDescent="0.2">
      <c r="A1489" s="151" t="s">
        <v>2461</v>
      </c>
      <c r="B1489" t="b">
        <f>IF(ISBLANK(NeoBerLab!$C$32),"",NeoBerLab!$C$32)</f>
        <v>0</v>
      </c>
      <c r="C1489" s="151" t="b">
        <v>0</v>
      </c>
      <c r="D1489"/>
      <c r="E1489"/>
      <c r="F1489"/>
    </row>
    <row r="1490" spans="1:6" s="151" customFormat="1" x14ac:dyDescent="0.2">
      <c r="A1490" s="151" t="s">
        <v>2462</v>
      </c>
      <c r="B1490" t="b">
        <f>IF(ISBLANK(NeoBerLab!$C$33),"",NeoBerLab!$C$33)</f>
        <v>0</v>
      </c>
      <c r="C1490" s="151" t="b">
        <v>0</v>
      </c>
      <c r="D1490"/>
      <c r="E1490"/>
      <c r="F1490"/>
    </row>
    <row r="1491" spans="1:6" s="151" customFormat="1" x14ac:dyDescent="0.2">
      <c r="A1491" s="151" t="s">
        <v>2463</v>
      </c>
      <c r="B1491" t="b">
        <f>IF(ISBLANK(NeoBerLab!$C$34),"",NeoBerLab!$C$34)</f>
        <v>0</v>
      </c>
      <c r="C1491" s="151" t="b">
        <v>0</v>
      </c>
      <c r="D1491"/>
      <c r="E1491"/>
      <c r="F1491"/>
    </row>
    <row r="1492" spans="1:6" s="151" customFormat="1" x14ac:dyDescent="0.2">
      <c r="A1492" s="151" t="s">
        <v>2464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151" customFormat="1" x14ac:dyDescent="0.2">
      <c r="A1493" s="151" t="s">
        <v>3175</v>
      </c>
      <c r="B1493">
        <f>IF(ISBLANK(PatDetails!$B$9),"",PatDetails!$B$9)</f>
        <v>0</v>
      </c>
      <c r="C1493" s="153">
        <v>0</v>
      </c>
      <c r="D1493"/>
      <c r="E1493"/>
      <c r="F1493"/>
    </row>
    <row r="1494" spans="1:6" x14ac:dyDescent="0.2">
      <c r="A1494" s="151" t="s">
        <v>5196</v>
      </c>
      <c r="B1494" t="str">
        <f>IF(ISBLANK(PatDetails!$B$8),"",PatDetails!$B$8)</f>
        <v/>
      </c>
      <c r="C1494" s="151"/>
    </row>
    <row r="1495" spans="1:6" x14ac:dyDescent="0.2">
      <c r="A1495" s="151" t="s">
        <v>4129</v>
      </c>
      <c r="B1495">
        <f>IF(ISBLANK(PatDetails!$B$11),"",PatDetails!$B$11)</f>
        <v>0</v>
      </c>
      <c r="C1495" s="153">
        <v>0</v>
      </c>
    </row>
    <row r="1496" spans="1:6" x14ac:dyDescent="0.2">
      <c r="A1496" s="151" t="s">
        <v>4130</v>
      </c>
      <c r="B1496">
        <f>IF(ISBLANK(PatDetails!$B$12),"",PatDetails!$B$12)</f>
        <v>0</v>
      </c>
      <c r="C1496" s="153">
        <v>0</v>
      </c>
    </row>
    <row r="1497" spans="1:6" x14ac:dyDescent="0.2">
      <c r="A1497" s="151" t="s">
        <v>2751</v>
      </c>
      <c r="B1497">
        <f>IF(ISBLANK(PatDetails!$B$6),"",PatDetails!$B$6)</f>
        <v>0</v>
      </c>
      <c r="C1497" s="153">
        <v>0</v>
      </c>
    </row>
    <row r="1498" spans="1:6" x14ac:dyDescent="0.2">
      <c r="A1498" s="151" t="s">
        <v>2752</v>
      </c>
      <c r="B1498">
        <f>IF(ISBLANK(PatDetails!$B$7),"",PatDetails!$B$7)</f>
        <v>0</v>
      </c>
      <c r="C1498" s="153">
        <v>0</v>
      </c>
    </row>
    <row r="1499" spans="1:6" x14ac:dyDescent="0.2">
      <c r="A1499" s="151" t="s">
        <v>2750</v>
      </c>
      <c r="B1499" s="11">
        <f>IF(ISBLANK(PatDetails!$B$10),"",PatDetails!$B$10)</f>
        <v>1462</v>
      </c>
      <c r="C1499" s="43">
        <f>EmptyDate()</f>
        <v>1462</v>
      </c>
    </row>
    <row r="1500" spans="1:6" x14ac:dyDescent="0.2">
      <c r="A1500" s="151" t="s">
        <v>1644</v>
      </c>
      <c r="B1500" t="b">
        <f>IF(ISBLANK(PedBerAfspr!$D$11),"",PedBerAfspr!$D$11)</f>
        <v>0</v>
      </c>
      <c r="C1500" s="151" t="b">
        <v>0</v>
      </c>
    </row>
    <row r="1501" spans="1:6" x14ac:dyDescent="0.2">
      <c r="A1501" s="151" t="s">
        <v>1645</v>
      </c>
      <c r="B1501" t="b">
        <f>IF(ISBLANK(PedBerAfspr!$D$12),"",PedBerAfspr!$D$12)</f>
        <v>0</v>
      </c>
      <c r="C1501" s="151" t="b">
        <v>0</v>
      </c>
    </row>
    <row r="1502" spans="1:6" x14ac:dyDescent="0.2">
      <c r="A1502" s="151" t="s">
        <v>1646</v>
      </c>
      <c r="B1502" t="b">
        <f>IF(ISBLANK(PedBerAfspr!$D$13),"",PedBerAfspr!$D$13)</f>
        <v>0</v>
      </c>
      <c r="C1502" s="151" t="b">
        <v>0</v>
      </c>
    </row>
    <row r="1503" spans="1:6" x14ac:dyDescent="0.2">
      <c r="A1503" s="151" t="s">
        <v>1647</v>
      </c>
      <c r="B1503" t="b">
        <f>IF(ISBLANK(PedBerAfspr!$D$14),"",PedBerAfspr!$D$14)</f>
        <v>0</v>
      </c>
      <c r="C1503" s="151" t="b">
        <v>0</v>
      </c>
    </row>
    <row r="1504" spans="1:6" x14ac:dyDescent="0.2">
      <c r="A1504" s="151" t="s">
        <v>1648</v>
      </c>
      <c r="B1504" t="b">
        <f>IF(ISBLANK(PedBerAfspr!$B$10),"",PedBerAfspr!$B$10)</f>
        <v>0</v>
      </c>
      <c r="C1504" s="151" t="b">
        <v>0</v>
      </c>
    </row>
    <row r="1505" spans="1:6" x14ac:dyDescent="0.2">
      <c r="A1505" s="151" t="s">
        <v>1649</v>
      </c>
      <c r="B1505" t="b">
        <f>IF(ISBLANK(PedBerAfspr!$F$7),"",PedBerAfspr!$F$7)</f>
        <v>0</v>
      </c>
      <c r="C1505" s="151" t="b">
        <v>0</v>
      </c>
    </row>
    <row r="1506" spans="1:6" x14ac:dyDescent="0.2">
      <c r="A1506" s="151" t="s">
        <v>1650</v>
      </c>
      <c r="B1506" t="b">
        <f>IF(ISBLANK(PedBerAfspr!$B$20),"",PedBerAfspr!$B$20)</f>
        <v>0</v>
      </c>
      <c r="C1506" s="151" t="b">
        <v>0</v>
      </c>
    </row>
    <row r="1507" spans="1:6" x14ac:dyDescent="0.2">
      <c r="A1507" s="151" t="s">
        <v>1651</v>
      </c>
      <c r="B1507" t="b">
        <f>IF(ISBLANK(PedBerAfspr!$F$10),"",PedBerAfspr!$F$10)</f>
        <v>0</v>
      </c>
      <c r="C1507" s="151" t="b">
        <v>0</v>
      </c>
    </row>
    <row r="1508" spans="1:6" x14ac:dyDescent="0.2">
      <c r="A1508" s="151" t="s">
        <v>1652</v>
      </c>
      <c r="B1508" t="b">
        <f>IF(ISBLANK(PedBerAfspr!$B$21),"",PedBerAfspr!$B$21)</f>
        <v>0</v>
      </c>
      <c r="C1508" s="151" t="b">
        <v>0</v>
      </c>
    </row>
    <row r="1509" spans="1:6" s="151" customFormat="1" x14ac:dyDescent="0.2">
      <c r="A1509" s="151" t="s">
        <v>1653</v>
      </c>
      <c r="B1509" t="b">
        <f>IF(ISBLANK(PedBerAfspr!$F$12),"",PedBerAfspr!$F$12)</f>
        <v>0</v>
      </c>
      <c r="C1509" s="151" t="b">
        <v>0</v>
      </c>
      <c r="D1509"/>
      <c r="E1509"/>
      <c r="F1509"/>
    </row>
    <row r="1510" spans="1:6" s="151" customFormat="1" x14ac:dyDescent="0.2">
      <c r="A1510" s="151" t="s">
        <v>1654</v>
      </c>
      <c r="B1510" t="b">
        <f>IF(ISBLANK(PedBerAfspr!$B$42),"",PedBerAfspr!$B$42)</f>
        <v>0</v>
      </c>
      <c r="C1510" s="151" t="b">
        <v>0</v>
      </c>
      <c r="D1510"/>
      <c r="E1510"/>
      <c r="F1510"/>
    </row>
    <row r="1511" spans="1:6" s="151" customFormat="1" x14ac:dyDescent="0.2">
      <c r="A1511" s="151" t="s">
        <v>1655</v>
      </c>
      <c r="B1511" t="b">
        <f>IF(ISBLANK(PedBerAfspr!$B$7),"",PedBerAfspr!$B$7)</f>
        <v>0</v>
      </c>
      <c r="C1511" s="151" t="b">
        <v>0</v>
      </c>
      <c r="D1511"/>
      <c r="E1511"/>
      <c r="F1511"/>
    </row>
    <row r="1512" spans="1:6" s="151" customFormat="1" x14ac:dyDescent="0.2">
      <c r="A1512" s="151" t="s">
        <v>1656</v>
      </c>
      <c r="B1512" t="b">
        <f>IF(ISBLANK(PedBerAfspr!$F$15),"",PedBerAfspr!$F$15)</f>
        <v>0</v>
      </c>
      <c r="C1512" s="151" t="b">
        <v>0</v>
      </c>
      <c r="D1512"/>
      <c r="E1512"/>
      <c r="F1512"/>
    </row>
    <row r="1513" spans="1:6" s="151" customFormat="1" x14ac:dyDescent="0.2">
      <c r="A1513" s="151" t="s">
        <v>1657</v>
      </c>
      <c r="B1513" t="b">
        <f>IF(ISBLANK(PedBerAfspr!$F$13),"",PedBerAfspr!$F$13)</f>
        <v>0</v>
      </c>
      <c r="C1513" s="151" t="b">
        <v>0</v>
      </c>
      <c r="D1513"/>
      <c r="E1513"/>
      <c r="F1513"/>
    </row>
    <row r="1514" spans="1:6" x14ac:dyDescent="0.2">
      <c r="A1514" s="151" t="s">
        <v>1658</v>
      </c>
      <c r="B1514" t="b">
        <f>IF(ISBLANK(PedBerAfspr!$B$24),"",PedBerAfspr!$B$24)</f>
        <v>0</v>
      </c>
      <c r="C1514" s="151" t="b">
        <v>0</v>
      </c>
    </row>
    <row r="1515" spans="1:6" x14ac:dyDescent="0.2">
      <c r="A1515" s="151" t="s">
        <v>1659</v>
      </c>
      <c r="B1515" t="b">
        <f>IF(ISBLANK(PedBerAfspr!$B$8),"",PedBerAfspr!$B$8)</f>
        <v>0</v>
      </c>
      <c r="C1515" s="151" t="b">
        <v>0</v>
      </c>
    </row>
    <row r="1516" spans="1:6" x14ac:dyDescent="0.2">
      <c r="A1516" s="151" t="s">
        <v>1660</v>
      </c>
      <c r="B1516" t="b">
        <f>IF(ISBLANK(PedBerAfspr!$B$39),"",PedBerAfspr!$B$39)</f>
        <v>0</v>
      </c>
      <c r="C1516" s="151" t="b">
        <v>0</v>
      </c>
    </row>
    <row r="1517" spans="1:6" x14ac:dyDescent="0.2">
      <c r="A1517" s="151" t="s">
        <v>1661</v>
      </c>
      <c r="B1517" t="b">
        <f>IF(ISBLANK(PedBerAfspr!$F$16),"",PedBerAfspr!$F$16)</f>
        <v>0</v>
      </c>
      <c r="C1517" s="151" t="b">
        <v>0</v>
      </c>
    </row>
    <row r="1518" spans="1:6" x14ac:dyDescent="0.2">
      <c r="A1518" s="151" t="s">
        <v>1662</v>
      </c>
      <c r="B1518" t="b">
        <f>IF(ISBLANK(PedBerAfspr!$F$9),"",PedBerAfspr!$F$9)</f>
        <v>0</v>
      </c>
      <c r="C1518" s="151" t="b">
        <v>0</v>
      </c>
    </row>
    <row r="1519" spans="1:6" x14ac:dyDescent="0.2">
      <c r="A1519" s="151" t="s">
        <v>1663</v>
      </c>
      <c r="B1519" t="b">
        <f>IF(ISBLANK(PedBerAfspr!$B$11),"",PedBerAfspr!$B$11)</f>
        <v>0</v>
      </c>
      <c r="C1519" s="151" t="b">
        <v>0</v>
      </c>
    </row>
    <row r="1520" spans="1:6" x14ac:dyDescent="0.2">
      <c r="A1520" s="151" t="s">
        <v>1664</v>
      </c>
      <c r="B1520" t="b">
        <f>IF(ISBLANK(PedBerAfspr!$B$15),"",PedBerAfspr!$B$15)</f>
        <v>0</v>
      </c>
      <c r="C1520" s="151" t="b">
        <v>0</v>
      </c>
    </row>
    <row r="1521" spans="1:6" x14ac:dyDescent="0.2">
      <c r="A1521" s="151" t="s">
        <v>1665</v>
      </c>
      <c r="B1521" t="b">
        <f>IF(ISBLANK(PedBerAfspr!$B$22),"",PedBerAfspr!$B$22)</f>
        <v>0</v>
      </c>
      <c r="C1521" s="151" t="b">
        <v>0</v>
      </c>
    </row>
    <row r="1522" spans="1:6" x14ac:dyDescent="0.2">
      <c r="A1522" s="151" t="s">
        <v>1666</v>
      </c>
      <c r="B1522" t="b">
        <f>IF(ISBLANK(PedBerAfspr!$B$23),"",PedBerAfspr!$B$23)</f>
        <v>0</v>
      </c>
      <c r="C1522" s="151" t="b">
        <v>0</v>
      </c>
    </row>
    <row r="1523" spans="1:6" x14ac:dyDescent="0.2">
      <c r="A1523" s="151" t="s">
        <v>1667</v>
      </c>
      <c r="B1523" t="b">
        <f>IF(ISBLANK(PedBerAfspr!$F$11),"",PedBerAfspr!$F$11)</f>
        <v>0</v>
      </c>
      <c r="C1523" s="151" t="b">
        <v>0</v>
      </c>
    </row>
    <row r="1524" spans="1:6" x14ac:dyDescent="0.2">
      <c r="A1524" s="151" t="s">
        <v>1668</v>
      </c>
      <c r="B1524" t="b">
        <f>IF(ISBLANK(PedBerAfspr!$B$36),"",PedBerAfspr!$B$36)</f>
        <v>0</v>
      </c>
      <c r="C1524" s="151" t="b">
        <v>0</v>
      </c>
    </row>
    <row r="1525" spans="1:6" x14ac:dyDescent="0.2">
      <c r="A1525" s="151" t="s">
        <v>1669</v>
      </c>
      <c r="B1525" t="b">
        <f>IF(ISBLANK(PedBerAfspr!$D$36),"",PedBerAfspr!$D$36)</f>
        <v>0</v>
      </c>
      <c r="C1525" s="151" t="b">
        <v>0</v>
      </c>
    </row>
    <row r="1526" spans="1:6" x14ac:dyDescent="0.2">
      <c r="A1526" s="151" t="s">
        <v>1670</v>
      </c>
      <c r="B1526" t="b">
        <f>IF(ISBLANK(PedBerAfspr!$B$37),"",PedBerAfspr!$B$37)</f>
        <v>0</v>
      </c>
      <c r="C1526" s="151" t="b">
        <v>0</v>
      </c>
    </row>
    <row r="1527" spans="1:6" x14ac:dyDescent="0.2">
      <c r="A1527" s="151" t="s">
        <v>1671</v>
      </c>
      <c r="B1527" t="b">
        <f>IF(ISBLANK(PedBerAfspr!$D$37),"",PedBerAfspr!$D$37)</f>
        <v>0</v>
      </c>
      <c r="C1527" s="151" t="b">
        <v>0</v>
      </c>
    </row>
    <row r="1528" spans="1:6" x14ac:dyDescent="0.2">
      <c r="A1528" s="151" t="s">
        <v>1672</v>
      </c>
      <c r="B1528" t="b">
        <f>IF(ISBLANK(PedBerAfspr!$B$43),"",PedBerAfspr!$B$43)</f>
        <v>0</v>
      </c>
      <c r="C1528" s="151" t="b">
        <v>0</v>
      </c>
    </row>
    <row r="1529" spans="1:6" s="151" customFormat="1" x14ac:dyDescent="0.2">
      <c r="A1529" s="151" t="s">
        <v>1673</v>
      </c>
      <c r="B1529" t="b">
        <f>IF(ISBLANK(PedBerAfspr!$B$38),"",PedBerAfspr!$B$38)</f>
        <v>0</v>
      </c>
      <c r="C1529" s="151" t="b">
        <v>0</v>
      </c>
      <c r="D1529"/>
      <c r="E1529"/>
      <c r="F1529"/>
    </row>
    <row r="1530" spans="1:6" s="151" customFormat="1" x14ac:dyDescent="0.2">
      <c r="A1530" s="151" t="s">
        <v>1674</v>
      </c>
      <c r="B1530" t="b">
        <f>IF(ISBLANK(PedBerAfspr!$D$38),"",PedBerAfspr!$D$38)</f>
        <v>0</v>
      </c>
      <c r="C1530" s="151" t="b">
        <v>0</v>
      </c>
      <c r="D1530"/>
      <c r="E1530"/>
      <c r="F1530"/>
    </row>
    <row r="1531" spans="1:6" s="151" customFormat="1" x14ac:dyDescent="0.2">
      <c r="A1531" s="151" t="s">
        <v>1675</v>
      </c>
      <c r="B1531" t="b">
        <f>IF(ISBLANK(PedBerAfspr!$B$16),"",PedBerAfspr!$B$16)</f>
        <v>0</v>
      </c>
      <c r="C1531" s="151" t="b">
        <v>0</v>
      </c>
      <c r="D1531"/>
      <c r="E1531"/>
      <c r="F1531"/>
    </row>
    <row r="1532" spans="1:6" s="151" customFormat="1" x14ac:dyDescent="0.2">
      <c r="A1532" s="151" t="s">
        <v>1676</v>
      </c>
      <c r="B1532" t="b">
        <f>IF(ISBLANK(PedBerAfspr!$B$17),"",PedBerAfspr!$B$17)</f>
        <v>0</v>
      </c>
      <c r="C1532" s="151" t="b">
        <v>0</v>
      </c>
      <c r="D1532"/>
      <c r="E1532"/>
      <c r="F1532"/>
    </row>
    <row r="1533" spans="1:6" s="151" customFormat="1" x14ac:dyDescent="0.2">
      <c r="A1533" s="151" t="s">
        <v>1677</v>
      </c>
      <c r="B1533" t="b">
        <f>IF(ISBLANK(PedBerAfspr!$B$9),"",PedBerAfspr!$B$9)</f>
        <v>0</v>
      </c>
      <c r="C1533" s="151" t="b">
        <v>0</v>
      </c>
      <c r="D1533"/>
      <c r="E1533"/>
      <c r="F1533"/>
    </row>
    <row r="1534" spans="1:6" x14ac:dyDescent="0.2">
      <c r="A1534" s="151" t="s">
        <v>1678</v>
      </c>
      <c r="B1534" t="b">
        <f>IF(ISBLANK(PedBerAfspr!$B$44),"",PedBerAfspr!$B$44)</f>
        <v>0</v>
      </c>
      <c r="C1534" s="151" t="b">
        <v>0</v>
      </c>
    </row>
    <row r="1535" spans="1:6" x14ac:dyDescent="0.2">
      <c r="A1535" s="151" t="s">
        <v>1679</v>
      </c>
      <c r="B1535" t="b">
        <f>IF(ISBLANK(PedBerAfspr!$B$27),"",PedBerAfspr!$B$27)</f>
        <v>0</v>
      </c>
      <c r="C1535" s="151" t="b">
        <v>0</v>
      </c>
    </row>
    <row r="1536" spans="1:6" x14ac:dyDescent="0.2">
      <c r="A1536" s="151" t="s">
        <v>1680</v>
      </c>
      <c r="B1536" t="b">
        <f>IF(ISBLANK(PedBerAfspr!$B$30),"",PedBerAfspr!$B$30)</f>
        <v>0</v>
      </c>
      <c r="C1536" s="151" t="b">
        <v>0</v>
      </c>
    </row>
    <row r="1537" spans="1:6" x14ac:dyDescent="0.2">
      <c r="A1537" s="151" t="s">
        <v>1681</v>
      </c>
      <c r="B1537" t="b">
        <f>IF(ISBLANK(PedBerAfspr!$B$33),"",PedBerAfspr!$B$33)</f>
        <v>0</v>
      </c>
      <c r="C1537" s="151" t="b">
        <v>0</v>
      </c>
    </row>
    <row r="1538" spans="1:6" x14ac:dyDescent="0.2">
      <c r="A1538" s="151" t="s">
        <v>1682</v>
      </c>
      <c r="B1538" t="b">
        <f>IF(ISBLANK(PedBerAfspr!$B$25),"",PedBerAfspr!$B$25)</f>
        <v>0</v>
      </c>
      <c r="C1538" s="151" t="b">
        <v>0</v>
      </c>
    </row>
    <row r="1539" spans="1:6" x14ac:dyDescent="0.2">
      <c r="A1539" s="151" t="s">
        <v>1683</v>
      </c>
      <c r="B1539" t="b">
        <f>IF(ISBLANK(PedBerAfspr!$F$8),"",PedBerAfspr!$F$8)</f>
        <v>0</v>
      </c>
      <c r="C1539" s="151" t="b">
        <v>0</v>
      </c>
    </row>
    <row r="1540" spans="1:6" x14ac:dyDescent="0.2">
      <c r="A1540" s="151" t="s">
        <v>1684</v>
      </c>
      <c r="B1540" t="b">
        <f>IF(ISBLANK(PedBerAfspr!$F$18),"",PedBerAfspr!$F$18)</f>
        <v>0</v>
      </c>
      <c r="C1540" s="151" t="b">
        <v>0</v>
      </c>
    </row>
    <row r="1541" spans="1:6" x14ac:dyDescent="0.2">
      <c r="A1541" s="151" t="s">
        <v>1685</v>
      </c>
      <c r="B1541" t="b">
        <f>IF(ISBLANK(PedBerAfspr!$F$14),"",PedBerAfspr!$F$14)</f>
        <v>0</v>
      </c>
      <c r="C1541" s="151" t="b">
        <v>0</v>
      </c>
    </row>
    <row r="1542" spans="1:6" x14ac:dyDescent="0.2">
      <c r="A1542" s="151" t="s">
        <v>1686</v>
      </c>
      <c r="B1542">
        <f>IF(ISBLANK(PedBerAfspr!$C$42),"",PedBerAfspr!$C$42)</f>
        <v>0</v>
      </c>
      <c r="C1542" s="151">
        <v>0</v>
      </c>
    </row>
    <row r="1543" spans="1:6" x14ac:dyDescent="0.2">
      <c r="A1543" s="151" t="s">
        <v>1687</v>
      </c>
      <c r="B1543">
        <f>IF(ISBLANK(PedBerAfspr!$C$7),"",PedBerAfspr!$C$7)</f>
        <v>0</v>
      </c>
      <c r="C1543" s="151">
        <v>0</v>
      </c>
    </row>
    <row r="1544" spans="1:6" x14ac:dyDescent="0.2">
      <c r="A1544" s="151" t="s">
        <v>1688</v>
      </c>
      <c r="B1544">
        <f>IF(ISBLANK(PedBerAfspr!$D$7),"",PedBerAfspr!$D$7)</f>
        <v>0</v>
      </c>
      <c r="C1544" s="151">
        <v>0</v>
      </c>
    </row>
    <row r="1545" spans="1:6" x14ac:dyDescent="0.2">
      <c r="A1545" s="151" t="s">
        <v>1689</v>
      </c>
      <c r="B1545">
        <f>IF(ISBLANK(PedBerAfspr!$C$8),"",PedBerAfspr!$C$8)</f>
        <v>0</v>
      </c>
      <c r="C1545" s="151">
        <v>0</v>
      </c>
    </row>
    <row r="1546" spans="1:6" x14ac:dyDescent="0.2">
      <c r="A1546" s="151" t="s">
        <v>1690</v>
      </c>
      <c r="B1546">
        <f>IF(ISBLANK(PedBerAfspr!$D$8),"",PedBerAfspr!$D$8)</f>
        <v>0</v>
      </c>
      <c r="C1546" s="151">
        <v>0</v>
      </c>
    </row>
    <row r="1547" spans="1:6" x14ac:dyDescent="0.2">
      <c r="A1547" s="151" t="s">
        <v>1691</v>
      </c>
      <c r="B1547">
        <f>IF(ISBLANK(PedBerAfspr!$D$40),"",PedBerAfspr!$D$40)</f>
        <v>0</v>
      </c>
      <c r="C1547" s="151">
        <v>0</v>
      </c>
    </row>
    <row r="1548" spans="1:6" x14ac:dyDescent="0.2">
      <c r="A1548" s="151" t="s">
        <v>1692</v>
      </c>
      <c r="B1548">
        <f>IF(ISBLANK(PedBerAfspr!$D$39),"",PedBerAfspr!$D$39)</f>
        <v>0</v>
      </c>
      <c r="C1548" s="151">
        <v>0</v>
      </c>
    </row>
    <row r="1549" spans="1:6" x14ac:dyDescent="0.2">
      <c r="A1549" s="151" t="s">
        <v>1693</v>
      </c>
      <c r="B1549">
        <f>IF(ISBLANK(PedBerAfspr!$G$16),"",PedBerAfspr!$G$16)</f>
        <v>0</v>
      </c>
      <c r="C1549" s="151">
        <v>0</v>
      </c>
    </row>
    <row r="1550" spans="1:6" s="151" customFormat="1" x14ac:dyDescent="0.2">
      <c r="A1550" s="151" t="s">
        <v>1694</v>
      </c>
      <c r="B1550">
        <f>IF(ISBLANK(PedBerAfspr!$B$12),"",PedBerAfspr!$B$12)</f>
        <v>0</v>
      </c>
      <c r="C1550" s="151">
        <v>0</v>
      </c>
      <c r="D1550"/>
      <c r="E1550"/>
      <c r="F1550"/>
    </row>
    <row r="1551" spans="1:6" s="151" customFormat="1" x14ac:dyDescent="0.2">
      <c r="A1551" s="151" t="s">
        <v>1695</v>
      </c>
      <c r="B1551" t="str">
        <f>IF(ISBLANK(PedBerAfspr!$F$17),"",PedBerAfspr!$F$17)</f>
        <v/>
      </c>
      <c r="C1551" s="44"/>
      <c r="D1551"/>
      <c r="E1551"/>
      <c r="F1551"/>
    </row>
    <row r="1552" spans="1:6" s="151" customFormat="1" x14ac:dyDescent="0.2">
      <c r="A1552" s="155" t="s">
        <v>4509</v>
      </c>
      <c r="B1552">
        <f>IF(ISBLANK(PedBerAfspr!$C$43),"",PedBerAfspr!$C$43)</f>
        <v>0</v>
      </c>
      <c r="C1552" s="461" t="s">
        <v>4510</v>
      </c>
      <c r="D1552"/>
      <c r="E1552"/>
      <c r="F1552"/>
    </row>
    <row r="1553" spans="1:6" s="151" customFormat="1" x14ac:dyDescent="0.2">
      <c r="A1553" s="151" t="s">
        <v>1696</v>
      </c>
      <c r="B1553">
        <f>IF(ISBLANK(PedBerAfspr!$C$9),"",PedBerAfspr!$C$9)</f>
        <v>0</v>
      </c>
      <c r="C1553" s="151">
        <v>0</v>
      </c>
      <c r="D1553"/>
      <c r="E1553"/>
      <c r="F1553"/>
    </row>
    <row r="1554" spans="1:6" s="151" customFormat="1" x14ac:dyDescent="0.2">
      <c r="A1554" s="151" t="s">
        <v>1697</v>
      </c>
      <c r="B1554">
        <f>IF(ISBLANK(PedBerAfspr!$D$9),"",PedBerAfspr!$D$9)</f>
        <v>1</v>
      </c>
      <c r="C1554" s="151">
        <v>1</v>
      </c>
      <c r="D1554"/>
      <c r="E1554"/>
      <c r="F1554"/>
    </row>
    <row r="1555" spans="1:6" x14ac:dyDescent="0.2">
      <c r="A1555" s="151" t="s">
        <v>1698</v>
      </c>
      <c r="B1555">
        <f>IF(ISBLANK(PedBerAfspr!$D$29),"",PedBerAfspr!$D$29)</f>
        <v>1</v>
      </c>
      <c r="C1555" s="151">
        <v>1</v>
      </c>
    </row>
    <row r="1556" spans="1:6" x14ac:dyDescent="0.2">
      <c r="A1556" s="151" t="s">
        <v>1699</v>
      </c>
      <c r="B1556">
        <f>IF(ISBLANK(PedBerAfspr!$D$27),"",PedBerAfspr!$D$27)</f>
        <v>1</v>
      </c>
      <c r="C1556" s="151">
        <v>1</v>
      </c>
    </row>
    <row r="1557" spans="1:6" x14ac:dyDescent="0.2">
      <c r="A1557" s="151" t="s">
        <v>1700</v>
      </c>
      <c r="B1557">
        <f>IF(ISBLANK(PedBerAfspr!$D$28),"",PedBerAfspr!$D$28)</f>
        <v>1</v>
      </c>
      <c r="C1557" s="151">
        <v>1</v>
      </c>
    </row>
    <row r="1558" spans="1:6" x14ac:dyDescent="0.2">
      <c r="A1558" s="151" t="s">
        <v>1701</v>
      </c>
      <c r="B1558">
        <f>IF(ISBLANK(PedBerAfspr!$D$32),"",PedBerAfspr!$D$32)</f>
        <v>1</v>
      </c>
      <c r="C1558" s="151">
        <v>1</v>
      </c>
    </row>
    <row r="1559" spans="1:6" x14ac:dyDescent="0.2">
      <c r="A1559" s="151" t="s">
        <v>1702</v>
      </c>
      <c r="B1559">
        <f>IF(ISBLANK(PedBerAfspr!$D$30),"",PedBerAfspr!$D$30)</f>
        <v>1</v>
      </c>
      <c r="C1559" s="151">
        <v>1</v>
      </c>
    </row>
    <row r="1560" spans="1:6" x14ac:dyDescent="0.2">
      <c r="A1560" s="151" t="s">
        <v>1703</v>
      </c>
      <c r="B1560">
        <f>IF(ISBLANK(PedBerAfspr!$D$31),"",PedBerAfspr!$D$31)</f>
        <v>1</v>
      </c>
      <c r="C1560" s="151">
        <v>1</v>
      </c>
    </row>
    <row r="1561" spans="1:6" x14ac:dyDescent="0.2">
      <c r="A1561" s="151" t="s">
        <v>1704</v>
      </c>
      <c r="B1561">
        <f>IF(ISBLANK(PedBerAfspr!$D$35),"",PedBerAfspr!$D$35)</f>
        <v>1</v>
      </c>
      <c r="C1561" s="151">
        <v>1</v>
      </c>
    </row>
    <row r="1562" spans="1:6" x14ac:dyDescent="0.2">
      <c r="A1562" s="151" t="s">
        <v>1705</v>
      </c>
      <c r="B1562">
        <f>IF(ISBLANK(PedBerAfspr!$D$33),"",PedBerAfspr!$D$33)</f>
        <v>1</v>
      </c>
      <c r="C1562" s="151">
        <v>1</v>
      </c>
    </row>
    <row r="1563" spans="1:6" x14ac:dyDescent="0.2">
      <c r="A1563" s="151" t="s">
        <v>1706</v>
      </c>
      <c r="B1563">
        <f>IF(ISBLANK(PedBerAfspr!$D$34),"",PedBerAfspr!$D$34)</f>
        <v>1</v>
      </c>
      <c r="C1563" s="151">
        <v>1</v>
      </c>
    </row>
    <row r="1564" spans="1:6" x14ac:dyDescent="0.2">
      <c r="A1564" s="151" t="s">
        <v>2465</v>
      </c>
      <c r="B1564" t="str">
        <f>IF(ISBLANK(PedBerAfspr!$H$18),"",PedBerAfspr!$H$18)</f>
        <v/>
      </c>
      <c r="C1564" s="151">
        <v>0</v>
      </c>
    </row>
    <row r="1565" spans="1:6" x14ac:dyDescent="0.2">
      <c r="A1565" s="151" t="s">
        <v>1707</v>
      </c>
      <c r="B1565" t="str">
        <f>IF(ISBLANK(PedBerAfspr!$H$18),"",PedBerAfspr!$H$18)</f>
        <v/>
      </c>
      <c r="C1565" s="44"/>
    </row>
    <row r="1566" spans="1:6" x14ac:dyDescent="0.2">
      <c r="A1566" s="151" t="s">
        <v>1708</v>
      </c>
      <c r="B1566">
        <f>IF(ISBLANK(PedBerAfspr!$G$18),"",PedBerAfspr!$G$18)</f>
        <v>0</v>
      </c>
      <c r="C1566" s="151">
        <v>0</v>
      </c>
    </row>
    <row r="1567" spans="1:6" x14ac:dyDescent="0.2">
      <c r="A1567" s="151" t="s">
        <v>1530</v>
      </c>
      <c r="B1567" t="str">
        <f>IF(ISBLANK(PedBerAfspr!$F$17),"",PedBerAfspr!$F$17)</f>
        <v/>
      </c>
      <c r="C1567" s="44"/>
    </row>
    <row r="1568" spans="1:6" x14ac:dyDescent="0.2">
      <c r="A1568" s="151" t="s">
        <v>2466</v>
      </c>
      <c r="B1568">
        <f>IF(ISBLANK(PedBerEnt!$B$4),"",PedBerEnt!$B$4)</f>
        <v>1</v>
      </c>
      <c r="C1568" s="151">
        <v>1</v>
      </c>
    </row>
    <row r="1569" spans="1:6" x14ac:dyDescent="0.2">
      <c r="A1569" s="151" t="s">
        <v>2467</v>
      </c>
      <c r="B1569">
        <f>IF(ISBLANK(PedBerEnt!$B$5),"",PedBerEnt!$B$5)</f>
        <v>1</v>
      </c>
      <c r="C1569" s="151">
        <v>1</v>
      </c>
    </row>
    <row r="1570" spans="1:6" s="151" customFormat="1" x14ac:dyDescent="0.2">
      <c r="A1570" s="151" t="s">
        <v>2468</v>
      </c>
      <c r="B1570">
        <f>IF(ISBLANK(PedBerEnt!$B$6),"",PedBerEnt!$B$6)</f>
        <v>1</v>
      </c>
      <c r="C1570" s="151">
        <v>1</v>
      </c>
      <c r="D1570"/>
      <c r="E1570"/>
      <c r="F1570"/>
    </row>
    <row r="1571" spans="1:6" s="151" customFormat="1" x14ac:dyDescent="0.2">
      <c r="A1571" s="151" t="s">
        <v>2469</v>
      </c>
      <c r="B1571">
        <f>IF(ISBLANK(PedBerEnt!$B$7),"",PedBerEnt!$B$7)</f>
        <v>1</v>
      </c>
      <c r="C1571" s="151">
        <v>1</v>
      </c>
      <c r="D1571"/>
      <c r="E1571"/>
      <c r="F1571"/>
    </row>
    <row r="1572" spans="1:6" s="151" customFormat="1" x14ac:dyDescent="0.2">
      <c r="A1572" s="151" t="s">
        <v>2470</v>
      </c>
      <c r="B1572">
        <f>IF(ISBLANK(PedBerEnt!$F$4),"",PedBerEnt!$F$4)</f>
        <v>1</v>
      </c>
      <c r="C1572" s="151">
        <v>1</v>
      </c>
      <c r="D1572"/>
      <c r="E1572"/>
      <c r="F1572"/>
    </row>
    <row r="1573" spans="1:6" s="151" customFormat="1" x14ac:dyDescent="0.2">
      <c r="A1573" s="151" t="s">
        <v>2471</v>
      </c>
      <c r="B1573">
        <f>IF(ISBLANK(PedBerEnt!$F$5),"",PedBerEnt!$F$5)</f>
        <v>1</v>
      </c>
      <c r="C1573" s="151">
        <v>1</v>
      </c>
      <c r="D1573"/>
      <c r="E1573"/>
      <c r="F1573"/>
    </row>
    <row r="1574" spans="1:6" s="151" customFormat="1" x14ac:dyDescent="0.2">
      <c r="A1574" s="151" t="s">
        <v>2472</v>
      </c>
      <c r="B1574">
        <f>IF(ISBLANK(PedBerEnt!$F$6),"",PedBerEnt!$F$6)</f>
        <v>1</v>
      </c>
      <c r="C1574" s="151">
        <v>1</v>
      </c>
      <c r="D1574"/>
      <c r="E1574"/>
      <c r="F1574"/>
    </row>
    <row r="1575" spans="1:6" x14ac:dyDescent="0.2">
      <c r="A1575" s="151" t="s">
        <v>2473</v>
      </c>
      <c r="B1575">
        <f>IF(ISBLANK(PedBerEnt!$F$7),"",PedBerEnt!$F$7)</f>
        <v>1</v>
      </c>
      <c r="C1575" s="151">
        <v>1</v>
      </c>
    </row>
    <row r="1576" spans="1:6" x14ac:dyDescent="0.2">
      <c r="A1576" s="151" t="s">
        <v>2474</v>
      </c>
      <c r="B1576" t="str">
        <f>IF(ISBLANK(PedBerEnt!$B$9),"",PedBerEnt!$B$9)</f>
        <v/>
      </c>
      <c r="C1576" s="151"/>
    </row>
    <row r="1577" spans="1:6" x14ac:dyDescent="0.2">
      <c r="A1577" s="151" t="s">
        <v>2475</v>
      </c>
      <c r="B1577">
        <f>IF(ISBLANK(PedBerEnt!$F$3),"",PedBerEnt!$F$3)</f>
        <v>0</v>
      </c>
      <c r="C1577" s="151">
        <v>0</v>
      </c>
    </row>
    <row r="1578" spans="1:6" x14ac:dyDescent="0.2">
      <c r="A1578" s="151" t="s">
        <v>2476</v>
      </c>
      <c r="B1578">
        <f>IF(ISBLANK(PedBerEnt!$C$4),"",PedBerEnt!$C$4)</f>
        <v>0</v>
      </c>
      <c r="C1578" s="153">
        <v>0</v>
      </c>
    </row>
    <row r="1579" spans="1:6" x14ac:dyDescent="0.2">
      <c r="A1579" s="151" t="s">
        <v>2477</v>
      </c>
      <c r="B1579">
        <f>IF(ISBLANK(PedBerEnt!$C$5),"",PedBerEnt!$C$5)</f>
        <v>0</v>
      </c>
      <c r="C1579" s="153">
        <v>0</v>
      </c>
    </row>
    <row r="1580" spans="1:6" x14ac:dyDescent="0.2">
      <c r="A1580" s="151" t="s">
        <v>2478</v>
      </c>
      <c r="B1580">
        <f>IF(ISBLANK(PedBerEnt!$C$6),"",PedBerEnt!$C$6)</f>
        <v>0</v>
      </c>
      <c r="C1580" s="153">
        <v>0</v>
      </c>
    </row>
    <row r="1581" spans="1:6" x14ac:dyDescent="0.2">
      <c r="A1581" s="151" t="s">
        <v>2479</v>
      </c>
      <c r="B1581">
        <f>IF(ISBLANK(PedBerEnt!$C$7),"",PedBerEnt!$C$7)</f>
        <v>0</v>
      </c>
      <c r="C1581" s="153">
        <v>0</v>
      </c>
    </row>
    <row r="1582" spans="1:6" x14ac:dyDescent="0.2">
      <c r="A1582" s="151" t="s">
        <v>2480</v>
      </c>
      <c r="B1582" t="b">
        <f>IF(ISBLANK(PedBerLab!$E$4),"",PedBerLab!$E$4)</f>
        <v>0</v>
      </c>
      <c r="C1582" s="151" t="b">
        <v>0</v>
      </c>
    </row>
    <row r="1583" spans="1:6" x14ac:dyDescent="0.2">
      <c r="A1583" s="151" t="s">
        <v>2481</v>
      </c>
      <c r="B1583" t="b">
        <f>IF(ISBLANK(PedBerLab!$E$5),"",PedBerLab!$E$5)</f>
        <v>0</v>
      </c>
      <c r="C1583" s="151" t="b">
        <v>0</v>
      </c>
    </row>
    <row r="1584" spans="1:6" x14ac:dyDescent="0.2">
      <c r="A1584" s="151" t="s">
        <v>2482</v>
      </c>
      <c r="B1584" t="b">
        <f>IF(ISBLANK(PedBerLab!$E$6),"",PedBerLab!$E$6)</f>
        <v>0</v>
      </c>
      <c r="C1584" s="151" t="b">
        <v>0</v>
      </c>
    </row>
    <row r="1585" spans="1:3" x14ac:dyDescent="0.2">
      <c r="A1585" s="151" t="s">
        <v>2483</v>
      </c>
      <c r="B1585" t="b">
        <f>IF(ISBLANK(PedBerLab!$E$7),"",PedBerLab!$E$7)</f>
        <v>0</v>
      </c>
      <c r="C1585" s="151" t="b">
        <v>0</v>
      </c>
    </row>
    <row r="1586" spans="1:3" x14ac:dyDescent="0.2">
      <c r="A1586" s="151" t="s">
        <v>2484</v>
      </c>
      <c r="B1586" t="b">
        <f>IF(ISBLANK(PedBerLab!$E$8),"",PedBerLab!$E$8)</f>
        <v>0</v>
      </c>
      <c r="C1586" s="151" t="b">
        <v>0</v>
      </c>
    </row>
    <row r="1587" spans="1:3" x14ac:dyDescent="0.2">
      <c r="A1587" s="151" t="s">
        <v>2485</v>
      </c>
      <c r="B1587" t="b">
        <f>IF(ISBLANK(PedBerLab!$E$9),"",PedBerLab!$E$9)</f>
        <v>0</v>
      </c>
      <c r="C1587" s="151" t="b">
        <v>0</v>
      </c>
    </row>
    <row r="1588" spans="1:3" x14ac:dyDescent="0.2">
      <c r="A1588" s="151" t="s">
        <v>2486</v>
      </c>
      <c r="B1588" t="b">
        <f>IF(ISBLANK(PedBerLab!$E$10),"",PedBerLab!$E$10)</f>
        <v>0</v>
      </c>
      <c r="C1588" s="151" t="b">
        <v>0</v>
      </c>
    </row>
    <row r="1589" spans="1:3" x14ac:dyDescent="0.2">
      <c r="A1589" s="151" t="s">
        <v>2487</v>
      </c>
      <c r="B1589" t="b">
        <f>IF(ISBLANK(PedBerLab!$E$11),"",PedBerLab!$E$11)</f>
        <v>0</v>
      </c>
      <c r="C1589" s="151" t="b">
        <v>0</v>
      </c>
    </row>
    <row r="1590" spans="1:3" x14ac:dyDescent="0.2">
      <c r="A1590" s="151" t="s">
        <v>2488</v>
      </c>
      <c r="B1590" t="b">
        <f>IF(ISBLANK(PedBerLab!$E$12),"",PedBerLab!$E$12)</f>
        <v>0</v>
      </c>
      <c r="C1590" s="151" t="b">
        <v>0</v>
      </c>
    </row>
    <row r="1591" spans="1:3" x14ac:dyDescent="0.2">
      <c r="A1591" s="151" t="s">
        <v>2489</v>
      </c>
      <c r="B1591" t="b">
        <f>IF(ISBLANK(PedBerLab!$E$13),"",PedBerLab!$E$13)</f>
        <v>0</v>
      </c>
      <c r="C1591" s="151" t="b">
        <v>0</v>
      </c>
    </row>
    <row r="1592" spans="1:3" x14ac:dyDescent="0.2">
      <c r="A1592" s="151" t="s">
        <v>2490</v>
      </c>
      <c r="B1592" t="b">
        <f>IF(ISBLANK(PedBerLab!$E$14),"",PedBerLab!$E$14)</f>
        <v>0</v>
      </c>
      <c r="C1592" s="151" t="b">
        <v>0</v>
      </c>
    </row>
    <row r="1593" spans="1:3" x14ac:dyDescent="0.2">
      <c r="A1593" s="151" t="s">
        <v>2491</v>
      </c>
      <c r="B1593" t="b">
        <f>IF(ISBLANK(PedBerLab!$E$15),"",PedBerLab!$E$15)</f>
        <v>0</v>
      </c>
      <c r="C1593" s="151" t="b">
        <v>0</v>
      </c>
    </row>
    <row r="1594" spans="1:3" x14ac:dyDescent="0.2">
      <c r="A1594" s="151" t="s">
        <v>2492</v>
      </c>
      <c r="B1594" t="b">
        <f>IF(ISBLANK(PedBerLab!$E$16),"",PedBerLab!$E$16)</f>
        <v>0</v>
      </c>
      <c r="C1594" s="151" t="b">
        <v>0</v>
      </c>
    </row>
    <row r="1595" spans="1:3" x14ac:dyDescent="0.2">
      <c r="A1595" s="151" t="s">
        <v>2493</v>
      </c>
      <c r="B1595" t="b">
        <f>IF(ISBLANK(PedBerLab!$E$17),"",PedBerLab!$E$17)</f>
        <v>0</v>
      </c>
      <c r="C1595" s="151" t="b">
        <v>0</v>
      </c>
    </row>
    <row r="1596" spans="1:3" x14ac:dyDescent="0.2">
      <c r="A1596" s="151" t="s">
        <v>2494</v>
      </c>
      <c r="B1596" t="b">
        <f>IF(ISBLANK(PedBerLab!$E$18),"",PedBerLab!$E$18)</f>
        <v>0</v>
      </c>
      <c r="C1596" s="151" t="b">
        <v>0</v>
      </c>
    </row>
    <row r="1597" spans="1:3" x14ac:dyDescent="0.2">
      <c r="A1597" s="151" t="s">
        <v>2495</v>
      </c>
      <c r="B1597" t="b">
        <f>IF(ISBLANK(PedBerLab!$E$19),"",PedBerLab!$E$19)</f>
        <v>0</v>
      </c>
      <c r="C1597" s="151" t="b">
        <v>0</v>
      </c>
    </row>
    <row r="1598" spans="1:3" x14ac:dyDescent="0.2">
      <c r="A1598" s="151" t="s">
        <v>2496</v>
      </c>
      <c r="B1598" t="b">
        <f>IF(ISBLANK(PedBerLab!$E$20),"",PedBerLab!$E$20)</f>
        <v>0</v>
      </c>
      <c r="C1598" s="151" t="b">
        <v>0</v>
      </c>
    </row>
    <row r="1599" spans="1:3" x14ac:dyDescent="0.2">
      <c r="A1599" s="151" t="s">
        <v>2497</v>
      </c>
      <c r="B1599" t="b">
        <f>IF(ISBLANK(PedBerLab!$E$21),"",PedBerLab!$E$21)</f>
        <v>0</v>
      </c>
      <c r="C1599" s="151" t="b">
        <v>0</v>
      </c>
    </row>
    <row r="1600" spans="1:3" x14ac:dyDescent="0.2">
      <c r="A1600" s="151" t="s">
        <v>2498</v>
      </c>
      <c r="B1600" t="b">
        <f>IF(ISBLANK(PedBerLab!$E$22),"",PedBerLab!$E$22)</f>
        <v>0</v>
      </c>
      <c r="C1600" s="151" t="b">
        <v>0</v>
      </c>
    </row>
    <row r="1601" spans="1:6" x14ac:dyDescent="0.2">
      <c r="A1601" s="151" t="s">
        <v>2499</v>
      </c>
      <c r="B1601" t="b">
        <f>IF(ISBLANK(PedBerLab!$E$23),"",PedBerLab!$E$23)</f>
        <v>0</v>
      </c>
      <c r="C1601" s="151" t="b">
        <v>0</v>
      </c>
    </row>
    <row r="1602" spans="1:6" x14ac:dyDescent="0.2">
      <c r="A1602" s="151" t="s">
        <v>2500</v>
      </c>
      <c r="B1602" t="b">
        <f>IF(ISBLANK(PedBerLab!$E$24),"",PedBerLab!$E$24)</f>
        <v>0</v>
      </c>
      <c r="C1602" s="151" t="b">
        <v>0</v>
      </c>
    </row>
    <row r="1603" spans="1:6" x14ac:dyDescent="0.2">
      <c r="A1603" s="151" t="s">
        <v>2501</v>
      </c>
      <c r="B1603" t="b">
        <f>IF(ISBLANK(PedBerLab!$E$25),"",PedBerLab!$E$25)</f>
        <v>0</v>
      </c>
      <c r="C1603" s="151" t="b">
        <v>0</v>
      </c>
    </row>
    <row r="1604" spans="1:6" x14ac:dyDescent="0.2">
      <c r="A1604" s="151" t="s">
        <v>2502</v>
      </c>
      <c r="B1604" t="b">
        <f>IF(ISBLANK(PedBerLab!$E$26),"",PedBerLab!$E$26)</f>
        <v>0</v>
      </c>
      <c r="C1604" s="151" t="b">
        <v>0</v>
      </c>
    </row>
    <row r="1605" spans="1:6" x14ac:dyDescent="0.2">
      <c r="A1605" s="151" t="s">
        <v>2503</v>
      </c>
      <c r="B1605" t="b">
        <f>IF(ISBLANK(PedBerLab!$E$27),"",PedBerLab!$E$27)</f>
        <v>0</v>
      </c>
      <c r="C1605" s="151" t="b">
        <v>0</v>
      </c>
    </row>
    <row r="1606" spans="1:6" x14ac:dyDescent="0.2">
      <c r="A1606" s="151" t="s">
        <v>2504</v>
      </c>
      <c r="B1606" t="b">
        <f>IF(ISBLANK(PedBerLab!$E$28),"",PedBerLab!$E$28)</f>
        <v>0</v>
      </c>
      <c r="C1606" s="151" t="b">
        <v>0</v>
      </c>
    </row>
    <row r="1607" spans="1:6" x14ac:dyDescent="0.2">
      <c r="A1607" s="151" t="s">
        <v>2505</v>
      </c>
      <c r="B1607" t="b">
        <f>IF(ISBLANK(PedBerLab!$E$29),"",PedBerLab!$E$29)</f>
        <v>0</v>
      </c>
      <c r="C1607" s="151" t="b">
        <v>0</v>
      </c>
    </row>
    <row r="1608" spans="1:6" x14ac:dyDescent="0.2">
      <c r="A1608" s="151" t="s">
        <v>2506</v>
      </c>
      <c r="B1608" t="b">
        <f>IF(ISBLANK(PedBerLab!$E$30),"",PedBerLab!$E$30)</f>
        <v>0</v>
      </c>
      <c r="C1608" s="151" t="b">
        <v>0</v>
      </c>
    </row>
    <row r="1609" spans="1:6" x14ac:dyDescent="0.2">
      <c r="A1609" s="151" t="s">
        <v>2507</v>
      </c>
      <c r="B1609" t="b">
        <f>IF(ISBLANK(PedBerLab!$E$31),"",PedBerLab!$E$31)</f>
        <v>0</v>
      </c>
      <c r="C1609" s="151" t="b">
        <v>0</v>
      </c>
      <c r="F1609" s="151"/>
    </row>
    <row r="1610" spans="1:6" x14ac:dyDescent="0.2">
      <c r="A1610" s="151" t="s">
        <v>2508</v>
      </c>
      <c r="B1610" t="b">
        <f>IF(ISBLANK(PedBerLab!$E$32),"",PedBerLab!$E$32)</f>
        <v>0</v>
      </c>
      <c r="C1610" s="151" t="b">
        <v>0</v>
      </c>
      <c r="F1610" s="151"/>
    </row>
    <row r="1611" spans="1:6" x14ac:dyDescent="0.2">
      <c r="A1611" s="151" t="s">
        <v>2509</v>
      </c>
      <c r="B1611" t="b">
        <f>IF(ISBLANK(PedBerLab!$E$33),"",PedBerLab!$E$33)</f>
        <v>0</v>
      </c>
      <c r="C1611" s="151" t="b">
        <v>0</v>
      </c>
      <c r="F1611" s="151"/>
    </row>
    <row r="1612" spans="1:6" x14ac:dyDescent="0.2">
      <c r="A1612" s="151" t="s">
        <v>2510</v>
      </c>
      <c r="B1612" t="b">
        <f>IF(ISBLANK(PedBerLab!$E$34),"",PedBerLab!$E$34)</f>
        <v>0</v>
      </c>
      <c r="C1612" s="151" t="b">
        <v>0</v>
      </c>
      <c r="F1612" s="151"/>
    </row>
    <row r="1613" spans="1:6" x14ac:dyDescent="0.2">
      <c r="A1613" s="151" t="s">
        <v>2511</v>
      </c>
      <c r="B1613" t="b">
        <f>IF(ISBLANK(PedBerLab!$G$4),"",PedBerLab!$G$4)</f>
        <v>0</v>
      </c>
      <c r="C1613" s="151" t="b">
        <v>0</v>
      </c>
      <c r="F1613" s="151"/>
    </row>
    <row r="1614" spans="1:6" x14ac:dyDescent="0.2">
      <c r="A1614" s="151" t="s">
        <v>2512</v>
      </c>
      <c r="B1614" t="b">
        <f>IF(ISBLANK(PedBerLab!$G$5),"",PedBerLab!$G$5)</f>
        <v>0</v>
      </c>
      <c r="C1614" s="151" t="b">
        <v>0</v>
      </c>
    </row>
    <row r="1615" spans="1:6" x14ac:dyDescent="0.2">
      <c r="A1615" s="151" t="s">
        <v>2513</v>
      </c>
      <c r="B1615" t="b">
        <f>IF(ISBLANK(PedBerLab!$G$6),"",PedBerLab!$G$6)</f>
        <v>0</v>
      </c>
      <c r="C1615" s="151" t="b">
        <v>0</v>
      </c>
    </row>
    <row r="1616" spans="1:6" x14ac:dyDescent="0.2">
      <c r="A1616" s="151" t="s">
        <v>2514</v>
      </c>
      <c r="B1616" t="b">
        <f>IF(ISBLANK(PedBerLab!$G$7),"",PedBerLab!$G$7)</f>
        <v>0</v>
      </c>
      <c r="C1616" s="151" t="b">
        <v>0</v>
      </c>
    </row>
    <row r="1617" spans="1:6" x14ac:dyDescent="0.2">
      <c r="A1617" s="151" t="s">
        <v>2515</v>
      </c>
      <c r="B1617" t="b">
        <f>IF(ISBLANK(PedBerLab!$G$8),"",PedBerLab!$G$8)</f>
        <v>0</v>
      </c>
      <c r="C1617" s="151" t="b">
        <v>0</v>
      </c>
    </row>
    <row r="1618" spans="1:6" x14ac:dyDescent="0.2">
      <c r="A1618" s="151" t="s">
        <v>2516</v>
      </c>
      <c r="B1618" t="b">
        <f>IF(ISBLANK(PedBerLab!$G$9),"",PedBerLab!$G$9)</f>
        <v>0</v>
      </c>
      <c r="C1618" t="b">
        <v>0</v>
      </c>
    </row>
    <row r="1619" spans="1:6" x14ac:dyDescent="0.2">
      <c r="A1619" s="151" t="s">
        <v>2517</v>
      </c>
      <c r="B1619" t="b">
        <f>IF(ISBLANK(PedBerLab!$G$10),"",PedBerLab!$G$10)</f>
        <v>0</v>
      </c>
      <c r="C1619" s="151" t="b">
        <v>0</v>
      </c>
    </row>
    <row r="1620" spans="1:6" x14ac:dyDescent="0.2">
      <c r="A1620" s="151" t="s">
        <v>2518</v>
      </c>
      <c r="B1620" t="b">
        <f>IF(ISBLANK(PedBerLab!$G$11),"",PedBerLab!$G$11)</f>
        <v>0</v>
      </c>
      <c r="C1620" s="151" t="b">
        <v>0</v>
      </c>
    </row>
    <row r="1621" spans="1:6" x14ac:dyDescent="0.2">
      <c r="A1621" s="151" t="s">
        <v>2519</v>
      </c>
      <c r="B1621" t="b">
        <f>IF(ISBLANK(PedBerLab!$G$12),"",PedBerLab!$G$12)</f>
        <v>0</v>
      </c>
      <c r="C1621" s="151" t="b">
        <v>0</v>
      </c>
    </row>
    <row r="1622" spans="1:6" x14ac:dyDescent="0.2">
      <c r="A1622" s="151" t="s">
        <v>2520</v>
      </c>
      <c r="B1622" t="b">
        <f>IF(ISBLANK(PedBerLab!$G$13),"",PedBerLab!$G$13)</f>
        <v>0</v>
      </c>
      <c r="C1622" s="151" t="b">
        <v>0</v>
      </c>
    </row>
    <row r="1623" spans="1:6" x14ac:dyDescent="0.2">
      <c r="A1623" s="151" t="s">
        <v>2521</v>
      </c>
      <c r="B1623" t="b">
        <f>IF(ISBLANK(PedBerLab!$G$14),"",PedBerLab!$G$14)</f>
        <v>0</v>
      </c>
      <c r="C1623" s="151" t="b">
        <v>0</v>
      </c>
    </row>
    <row r="1624" spans="1:6" x14ac:dyDescent="0.2">
      <c r="A1624" s="151" t="s">
        <v>2522</v>
      </c>
      <c r="B1624" t="b">
        <f>IF(ISBLANK(PedBerLab!$G$15),"",PedBerLab!$G$15)</f>
        <v>0</v>
      </c>
      <c r="C1624" s="151" t="b">
        <v>0</v>
      </c>
    </row>
    <row r="1625" spans="1:6" x14ac:dyDescent="0.2">
      <c r="A1625" s="151" t="s">
        <v>2523</v>
      </c>
      <c r="B1625" t="b">
        <f>IF(ISBLANK(PedBerLab!$G$16),"",PedBerLab!$G$16)</f>
        <v>0</v>
      </c>
      <c r="C1625" s="151" t="b">
        <v>0</v>
      </c>
    </row>
    <row r="1626" spans="1:6" x14ac:dyDescent="0.2">
      <c r="A1626" s="151" t="s">
        <v>2524</v>
      </c>
      <c r="B1626" t="b">
        <f>IF(ISBLANK(PedBerLab!$G$17),"",PedBerLab!$G$17)</f>
        <v>0</v>
      </c>
      <c r="C1626" s="151" t="b">
        <v>0</v>
      </c>
    </row>
    <row r="1627" spans="1:6" x14ac:dyDescent="0.2">
      <c r="A1627" s="151" t="s">
        <v>2525</v>
      </c>
      <c r="B1627" t="b">
        <f>IF(ISBLANK(PedBerLab!$G$18),"",PedBerLab!$G$18)</f>
        <v>0</v>
      </c>
      <c r="C1627" s="151" t="b">
        <v>0</v>
      </c>
    </row>
    <row r="1628" spans="1:6" x14ac:dyDescent="0.2">
      <c r="A1628" s="151" t="s">
        <v>2526</v>
      </c>
      <c r="B1628" t="b">
        <f>IF(ISBLANK(PedBerLab!$G$19),"",PedBerLab!$G$19)</f>
        <v>0</v>
      </c>
      <c r="C1628" s="151" t="b">
        <v>0</v>
      </c>
    </row>
    <row r="1629" spans="1:6" x14ac:dyDescent="0.2">
      <c r="A1629" s="151" t="s">
        <v>2527</v>
      </c>
      <c r="B1629" t="b">
        <f>IF(ISBLANK(PedBerLab!$G$20),"",PedBerLab!$G$20)</f>
        <v>0</v>
      </c>
      <c r="C1629" s="151" t="b">
        <v>0</v>
      </c>
      <c r="F1629" s="151"/>
    </row>
    <row r="1630" spans="1:6" x14ac:dyDescent="0.2">
      <c r="A1630" s="151" t="s">
        <v>2528</v>
      </c>
      <c r="B1630" t="b">
        <f>IF(ISBLANK(PedBerLab!$G$21),"",PedBerLab!$G$21)</f>
        <v>0</v>
      </c>
      <c r="C1630" s="151" t="b">
        <v>0</v>
      </c>
      <c r="F1630" s="151"/>
    </row>
    <row r="1631" spans="1:6" x14ac:dyDescent="0.2">
      <c r="A1631" s="151" t="s">
        <v>2529</v>
      </c>
      <c r="B1631" t="b">
        <f>IF(ISBLANK(PedBerLab!$G$22),"",PedBerLab!$G$22)</f>
        <v>0</v>
      </c>
      <c r="C1631" s="151" t="b">
        <v>0</v>
      </c>
      <c r="F1631" s="151"/>
    </row>
    <row r="1632" spans="1:6" x14ac:dyDescent="0.2">
      <c r="A1632" s="151" t="s">
        <v>2530</v>
      </c>
      <c r="B1632" t="b">
        <f>IF(ISBLANK(PedBerLab!$G$23),"",PedBerLab!$G$23)</f>
        <v>0</v>
      </c>
      <c r="C1632" s="151" t="b">
        <v>0</v>
      </c>
      <c r="F1632" s="151"/>
    </row>
    <row r="1633" spans="1:6" x14ac:dyDescent="0.2">
      <c r="A1633" s="151" t="s">
        <v>2531</v>
      </c>
      <c r="B1633" t="b">
        <f>IF(ISBLANK(PedBerLab!$G$24),"",PedBerLab!$G$24)</f>
        <v>0</v>
      </c>
      <c r="C1633" s="151" t="b">
        <v>0</v>
      </c>
      <c r="F1633" s="151"/>
    </row>
    <row r="1634" spans="1:6" x14ac:dyDescent="0.2">
      <c r="A1634" s="151" t="s">
        <v>2532</v>
      </c>
      <c r="B1634" t="b">
        <f>IF(ISBLANK(PedBerLab!$G$25),"",PedBerLab!$G$25)</f>
        <v>0</v>
      </c>
      <c r="C1634" s="151" t="b">
        <v>0</v>
      </c>
    </row>
    <row r="1635" spans="1:6" x14ac:dyDescent="0.2">
      <c r="A1635" s="151" t="s">
        <v>2533</v>
      </c>
      <c r="B1635" t="b">
        <f>IF(ISBLANK(PedBerLab!$G$26),"",PedBerLab!$G$26)</f>
        <v>0</v>
      </c>
      <c r="C1635" s="151" t="b">
        <v>0</v>
      </c>
    </row>
    <row r="1636" spans="1:6" x14ac:dyDescent="0.2">
      <c r="A1636" s="151" t="s">
        <v>2534</v>
      </c>
      <c r="B1636" t="b">
        <f>IF(ISBLANK(PedBerLab!$G$27),"",PedBerLab!$G$27)</f>
        <v>0</v>
      </c>
      <c r="C1636" s="151" t="b">
        <v>0</v>
      </c>
    </row>
    <row r="1637" spans="1:6" x14ac:dyDescent="0.2">
      <c r="A1637" s="151" t="s">
        <v>2535</v>
      </c>
      <c r="B1637" t="b">
        <f>IF(ISBLANK(PedBerLab!$G$28),"",PedBerLab!$G$28)</f>
        <v>0</v>
      </c>
      <c r="C1637" s="151" t="b">
        <v>0</v>
      </c>
    </row>
    <row r="1638" spans="1:6" x14ac:dyDescent="0.2">
      <c r="A1638" s="151" t="s">
        <v>2536</v>
      </c>
      <c r="B1638" t="b">
        <f>IF(ISBLANK(PedBerLab!$G$29),"",PedBerLab!$G$29)</f>
        <v>0</v>
      </c>
      <c r="C1638" s="151" t="b">
        <v>0</v>
      </c>
    </row>
    <row r="1639" spans="1:6" x14ac:dyDescent="0.2">
      <c r="A1639" s="151" t="s">
        <v>2537</v>
      </c>
      <c r="B1639" t="b">
        <f>IF(ISBLANK(PedBerLab!$G$30),"",PedBerLab!$G$30)</f>
        <v>0</v>
      </c>
      <c r="C1639" s="151" t="b">
        <v>0</v>
      </c>
      <c r="E1639" s="151"/>
    </row>
    <row r="1640" spans="1:6" x14ac:dyDescent="0.2">
      <c r="A1640" s="151" t="s">
        <v>2538</v>
      </c>
      <c r="B1640" t="b">
        <f>IF(ISBLANK(PedBerLab!$G$31),"",PedBerLab!$G$31)</f>
        <v>0</v>
      </c>
      <c r="C1640" s="151" t="b">
        <v>0</v>
      </c>
      <c r="D1640" s="151"/>
      <c r="E1640" s="151"/>
    </row>
    <row r="1641" spans="1:6" x14ac:dyDescent="0.2">
      <c r="A1641" s="151" t="s">
        <v>2539</v>
      </c>
      <c r="B1641" t="b">
        <f>IF(ISBLANK(PedBerLab!$G$32),"",PedBerLab!$G$32)</f>
        <v>0</v>
      </c>
      <c r="C1641" s="151" t="b">
        <v>0</v>
      </c>
      <c r="D1641" s="151"/>
      <c r="E1641" s="151"/>
    </row>
    <row r="1642" spans="1:6" x14ac:dyDescent="0.2">
      <c r="A1642" s="151" t="s">
        <v>2540</v>
      </c>
      <c r="B1642" t="b">
        <f>IF(ISBLANK(PedBerLab!$G$33),"",PedBerLab!$G$33)</f>
        <v>0</v>
      </c>
      <c r="C1642" s="151" t="b">
        <v>0</v>
      </c>
      <c r="D1642" s="151"/>
      <c r="E1642" s="151"/>
    </row>
    <row r="1643" spans="1:6" x14ac:dyDescent="0.2">
      <c r="A1643" s="151" t="s">
        <v>2541</v>
      </c>
      <c r="B1643" t="b">
        <f>IF(ISBLANK(PedBerLab!$G$34),"",PedBerLab!$G$34)</f>
        <v>0</v>
      </c>
      <c r="C1643" s="151" t="b">
        <v>0</v>
      </c>
      <c r="D1643" s="151"/>
      <c r="E1643" s="151"/>
    </row>
    <row r="1644" spans="1:6" x14ac:dyDescent="0.2">
      <c r="A1644" s="151" t="s">
        <v>2542</v>
      </c>
      <c r="B1644" t="b">
        <f>IF(ISBLANK(PedBerLab!$G$35),"",PedBerLab!$G$35)</f>
        <v>0</v>
      </c>
      <c r="C1644" s="151" t="b">
        <v>0</v>
      </c>
      <c r="D1644" s="151"/>
    </row>
    <row r="1645" spans="1:6" x14ac:dyDescent="0.2">
      <c r="A1645" s="151" t="s">
        <v>2543</v>
      </c>
      <c r="B1645" t="b">
        <f>IF(ISBLANK(PedBerLab!$I$4),"",PedBerLab!$I$4)</f>
        <v>0</v>
      </c>
      <c r="C1645" s="151" t="b">
        <v>0</v>
      </c>
    </row>
    <row r="1646" spans="1:6" x14ac:dyDescent="0.2">
      <c r="A1646" s="151" t="s">
        <v>2544</v>
      </c>
      <c r="B1646" t="b">
        <f>IF(ISBLANK(PedBerLab!$I$5),"",PedBerLab!$I$5)</f>
        <v>0</v>
      </c>
      <c r="C1646" s="151" t="b">
        <v>0</v>
      </c>
    </row>
    <row r="1647" spans="1:6" x14ac:dyDescent="0.2">
      <c r="A1647" s="151" t="s">
        <v>2545</v>
      </c>
      <c r="B1647" t="b">
        <f>IF(ISBLANK(PedBerLab!$I$6),"",PedBerLab!$I$6)</f>
        <v>0</v>
      </c>
      <c r="C1647" s="151" t="b">
        <v>0</v>
      </c>
    </row>
    <row r="1648" spans="1:6" x14ac:dyDescent="0.2">
      <c r="A1648" s="151" t="s">
        <v>2546</v>
      </c>
      <c r="B1648" t="b">
        <f>IF(ISBLANK(PedBerLab!$I$7),"",PedBerLab!$I$7)</f>
        <v>0</v>
      </c>
      <c r="C1648" s="151" t="b">
        <v>0</v>
      </c>
    </row>
    <row r="1649" spans="1:6" x14ac:dyDescent="0.2">
      <c r="A1649" s="151" t="s">
        <v>2547</v>
      </c>
      <c r="B1649" t="b">
        <f>IF(ISBLANK(PedBerLab!$I$8),"",PedBerLab!$I$8)</f>
        <v>0</v>
      </c>
      <c r="C1649" s="151" t="b">
        <v>0</v>
      </c>
      <c r="F1649" s="151"/>
    </row>
    <row r="1650" spans="1:6" x14ac:dyDescent="0.2">
      <c r="A1650" s="151" t="s">
        <v>2548</v>
      </c>
      <c r="B1650" s="151" t="b">
        <f>IF(ISBLANK(PedBerLab!$I$9),"",PedBerLab!$I$9)</f>
        <v>0</v>
      </c>
      <c r="C1650" s="151" t="b">
        <v>0</v>
      </c>
      <c r="F1650" s="151"/>
    </row>
    <row r="1651" spans="1:6" x14ac:dyDescent="0.2">
      <c r="A1651" s="151" t="s">
        <v>2549</v>
      </c>
      <c r="B1651" s="151" t="b">
        <f>IF(ISBLANK(PedBerLab!$I$10),"",PedBerLab!$I$10)</f>
        <v>0</v>
      </c>
      <c r="C1651" s="151" t="b">
        <v>0</v>
      </c>
      <c r="F1651" s="151"/>
    </row>
    <row r="1652" spans="1:6" x14ac:dyDescent="0.2">
      <c r="A1652" s="151" t="s">
        <v>2550</v>
      </c>
      <c r="B1652" s="151" t="b">
        <f>IF(ISBLANK(PedBerLab!$I$11),"",PedBerLab!$I$11)</f>
        <v>0</v>
      </c>
      <c r="C1652" s="151" t="b">
        <v>0</v>
      </c>
      <c r="F1652" s="151"/>
    </row>
    <row r="1653" spans="1:6" x14ac:dyDescent="0.2">
      <c r="A1653" s="151" t="s">
        <v>2551</v>
      </c>
      <c r="B1653" s="151" t="b">
        <f>IF(ISBLANK(PedBerLab!$I$12),"",PedBerLab!$I$12)</f>
        <v>0</v>
      </c>
      <c r="C1653" s="151" t="b">
        <v>0</v>
      </c>
      <c r="F1653" s="151"/>
    </row>
    <row r="1654" spans="1:6" x14ac:dyDescent="0.2">
      <c r="A1654" s="151" t="s">
        <v>2552</v>
      </c>
      <c r="B1654" s="151" t="b">
        <f>IF(ISBLANK(PedBerLab!$I$13),"",PedBerLab!$I$13)</f>
        <v>0</v>
      </c>
      <c r="C1654" s="151" t="b">
        <v>0</v>
      </c>
    </row>
    <row r="1655" spans="1:6" x14ac:dyDescent="0.2">
      <c r="A1655" s="151" t="s">
        <v>2553</v>
      </c>
      <c r="B1655" s="151" t="b">
        <f>IF(ISBLANK(PedBerLab!$I$14),"",PedBerLab!$I$14)</f>
        <v>0</v>
      </c>
      <c r="C1655" s="151" t="b">
        <v>0</v>
      </c>
    </row>
    <row r="1656" spans="1:6" x14ac:dyDescent="0.2">
      <c r="A1656" s="151" t="s">
        <v>2554</v>
      </c>
      <c r="B1656" s="151" t="b">
        <f>IF(ISBLANK(PedBerLab!$I$15),"",PedBerLab!$I$15)</f>
        <v>0</v>
      </c>
      <c r="C1656" s="151" t="b">
        <v>0</v>
      </c>
    </row>
    <row r="1657" spans="1:6" x14ac:dyDescent="0.2">
      <c r="A1657" s="151" t="s">
        <v>2555</v>
      </c>
      <c r="B1657" t="b">
        <f>IF(ISBLANK(PedBerLab!$I$16),"",PedBerLab!$I$16)</f>
        <v>0</v>
      </c>
      <c r="C1657" t="b">
        <v>0</v>
      </c>
    </row>
    <row r="1658" spans="1:6" x14ac:dyDescent="0.2">
      <c r="A1658" s="151" t="s">
        <v>2556</v>
      </c>
      <c r="B1658" t="b">
        <f>IF(ISBLANK(PedBerLab!$I$17),"",PedBerLab!$I$17)</f>
        <v>0</v>
      </c>
      <c r="C1658" t="b">
        <v>0</v>
      </c>
    </row>
    <row r="1659" spans="1:6" x14ac:dyDescent="0.2">
      <c r="A1659" s="151" t="s">
        <v>2557</v>
      </c>
      <c r="B1659" t="b">
        <f>IF(ISBLANK(PedBerLab!$I$18),"",PedBerLab!$I$18)</f>
        <v>0</v>
      </c>
      <c r="C1659" t="b">
        <v>0</v>
      </c>
      <c r="E1659" s="151"/>
    </row>
    <row r="1660" spans="1:6" x14ac:dyDescent="0.2">
      <c r="A1660" s="151" t="s">
        <v>2558</v>
      </c>
      <c r="B1660" t="b">
        <f>IF(ISBLANK(PedBerLab!$I$19),"",PedBerLab!$I$19)</f>
        <v>0</v>
      </c>
      <c r="C1660" t="b">
        <v>0</v>
      </c>
      <c r="D1660" s="151"/>
      <c r="E1660" s="151"/>
    </row>
    <row r="1661" spans="1:6" x14ac:dyDescent="0.2">
      <c r="A1661" s="151" t="s">
        <v>2559</v>
      </c>
      <c r="B1661" t="b">
        <f>IF(ISBLANK(PedBerLab!$I$20),"",PedBerLab!$I$20)</f>
        <v>0</v>
      </c>
      <c r="C1661" t="b">
        <v>0</v>
      </c>
      <c r="D1661" s="151"/>
      <c r="E1661" s="151"/>
    </row>
    <row r="1662" spans="1:6" x14ac:dyDescent="0.2">
      <c r="A1662" s="151" t="s">
        <v>2560</v>
      </c>
      <c r="B1662" t="b">
        <f>IF(ISBLANK(PedBerLab!$I$21),"",PedBerLab!$I$21)</f>
        <v>0</v>
      </c>
      <c r="C1662" t="b">
        <v>0</v>
      </c>
      <c r="D1662" s="151"/>
      <c r="E1662" s="151"/>
    </row>
    <row r="1663" spans="1:6" x14ac:dyDescent="0.2">
      <c r="A1663" s="151" t="s">
        <v>2561</v>
      </c>
      <c r="B1663" t="b">
        <f>IF(ISBLANK(PedBerLab!$I$22),"",PedBerLab!$I$22)</f>
        <v>0</v>
      </c>
      <c r="C1663" t="b">
        <v>0</v>
      </c>
      <c r="D1663" s="151"/>
      <c r="E1663" s="151"/>
    </row>
    <row r="1664" spans="1:6" x14ac:dyDescent="0.2">
      <c r="A1664" s="151" t="s">
        <v>2562</v>
      </c>
      <c r="B1664" t="b">
        <f>IF(ISBLANK(PedBerLab!$I$23),"",PedBerLab!$I$23)</f>
        <v>0</v>
      </c>
      <c r="C1664" t="b">
        <v>0</v>
      </c>
      <c r="D1664" s="151"/>
    </row>
    <row r="1665" spans="1:6" x14ac:dyDescent="0.2">
      <c r="A1665" s="151" t="s">
        <v>2563</v>
      </c>
      <c r="B1665" t="b">
        <f>IF(ISBLANK(PedBerLab!$I$24),"",PedBerLab!$I$24)</f>
        <v>0</v>
      </c>
      <c r="C1665" t="b">
        <v>0</v>
      </c>
    </row>
    <row r="1666" spans="1:6" x14ac:dyDescent="0.2">
      <c r="A1666" s="151" t="s">
        <v>2564</v>
      </c>
      <c r="B1666" t="b">
        <f>IF(ISBLANK(PedBerLab!$I$25),"",PedBerLab!$I$25)</f>
        <v>0</v>
      </c>
      <c r="C1666" t="b">
        <v>0</v>
      </c>
    </row>
    <row r="1667" spans="1:6" x14ac:dyDescent="0.2">
      <c r="A1667" s="151" t="s">
        <v>2565</v>
      </c>
      <c r="B1667" t="b">
        <f>IF(ISBLANK(PedBerLab!$I$26),"",PedBerLab!$I$26)</f>
        <v>0</v>
      </c>
      <c r="C1667" s="151" t="b">
        <v>0</v>
      </c>
    </row>
    <row r="1668" spans="1:6" x14ac:dyDescent="0.2">
      <c r="A1668" s="151" t="s">
        <v>2566</v>
      </c>
      <c r="B1668" t="b">
        <f>IF(ISBLANK(PedBerLab!$I$27),"",PedBerLab!$I$27)</f>
        <v>0</v>
      </c>
      <c r="C1668" s="151" t="b">
        <v>0</v>
      </c>
    </row>
    <row r="1669" spans="1:6" x14ac:dyDescent="0.2">
      <c r="A1669" s="151" t="s">
        <v>2567</v>
      </c>
      <c r="B1669" t="b">
        <f>IF(ISBLANK(PedBerLab!$I$28),"",PedBerLab!$I$28)</f>
        <v>0</v>
      </c>
      <c r="C1669" s="151" t="b">
        <v>0</v>
      </c>
    </row>
    <row r="1670" spans="1:6" x14ac:dyDescent="0.2">
      <c r="A1670" s="151" t="s">
        <v>2568</v>
      </c>
      <c r="B1670" t="b">
        <f>IF(ISBLANK(PedBerLab!$I$29),"",PedBerLab!$I$29)</f>
        <v>0</v>
      </c>
      <c r="C1670" s="151" t="b">
        <v>0</v>
      </c>
      <c r="F1670" s="151"/>
    </row>
    <row r="1671" spans="1:6" x14ac:dyDescent="0.2">
      <c r="A1671" s="151" t="s">
        <v>2569</v>
      </c>
      <c r="B1671" t="b">
        <f>IF(ISBLANK(PedBerLab!$I$30),"",PedBerLab!$I$30)</f>
        <v>0</v>
      </c>
      <c r="C1671" s="151" t="b">
        <v>0</v>
      </c>
      <c r="F1671" s="151"/>
    </row>
    <row r="1672" spans="1:6" x14ac:dyDescent="0.2">
      <c r="A1672" s="151" t="s">
        <v>2570</v>
      </c>
      <c r="B1672" s="151" t="b">
        <f>IF(ISBLANK(PedBerLab!$I$31),"",PedBerLab!$I$31)</f>
        <v>0</v>
      </c>
      <c r="C1672" s="151" t="b">
        <v>0</v>
      </c>
      <c r="F1672" s="151"/>
    </row>
    <row r="1673" spans="1:6" x14ac:dyDescent="0.2">
      <c r="A1673" s="151" t="s">
        <v>2571</v>
      </c>
      <c r="B1673" s="151" t="b">
        <f>IF(ISBLANK(PedBerLab!$I$32),"",PedBerLab!$I$32)</f>
        <v>0</v>
      </c>
      <c r="C1673" s="151" t="b">
        <v>0</v>
      </c>
      <c r="F1673" s="151"/>
    </row>
    <row r="1674" spans="1:6" x14ac:dyDescent="0.2">
      <c r="A1674" s="151" t="s">
        <v>2572</v>
      </c>
      <c r="B1674" s="151" t="b">
        <f>IF(ISBLANK(PedBerLab!$I$33),"",PedBerLab!$I$33)</f>
        <v>0</v>
      </c>
      <c r="C1674" s="151" t="b">
        <v>0</v>
      </c>
      <c r="F1674" s="151"/>
    </row>
    <row r="1675" spans="1:6" x14ac:dyDescent="0.2">
      <c r="A1675" s="151" t="s">
        <v>2573</v>
      </c>
      <c r="B1675" s="151" t="b">
        <f>IF(ISBLANK(PedBerLab!$I$34),"",PedBerLab!$I$34)</f>
        <v>0</v>
      </c>
      <c r="C1675" s="151" t="b">
        <v>0</v>
      </c>
    </row>
    <row r="1676" spans="1:6" x14ac:dyDescent="0.2">
      <c r="A1676" s="151" t="s">
        <v>2574</v>
      </c>
      <c r="B1676" s="151" t="b">
        <f>IF(ISBLANK(PedBerLab!$L$4),"",PedBerLab!$L$4)</f>
        <v>0</v>
      </c>
      <c r="C1676" s="151" t="b">
        <v>0</v>
      </c>
    </row>
    <row r="1677" spans="1:6" x14ac:dyDescent="0.2">
      <c r="A1677" s="151" t="s">
        <v>2575</v>
      </c>
      <c r="B1677" t="b">
        <f>IF(ISBLANK(PedBerLab!$L$5),"",PedBerLab!$L$5)</f>
        <v>0</v>
      </c>
      <c r="C1677" t="b">
        <v>0</v>
      </c>
    </row>
    <row r="1678" spans="1:6" x14ac:dyDescent="0.2">
      <c r="A1678" s="151" t="s">
        <v>2576</v>
      </c>
      <c r="B1678" t="b">
        <f>IF(ISBLANK(PedBerLab!$L$6),"",PedBerLab!$L$6)</f>
        <v>0</v>
      </c>
      <c r="C1678" t="b">
        <v>0</v>
      </c>
    </row>
    <row r="1679" spans="1:6" x14ac:dyDescent="0.2">
      <c r="A1679" s="151" t="s">
        <v>2577</v>
      </c>
      <c r="B1679" t="b">
        <f>IF(ISBLANK(PedBerLab!$L$7),"",PedBerLab!$L$7)</f>
        <v>0</v>
      </c>
      <c r="C1679" t="b">
        <v>0</v>
      </c>
      <c r="E1679" s="151"/>
    </row>
    <row r="1680" spans="1:6" x14ac:dyDescent="0.2">
      <c r="A1680" s="151" t="s">
        <v>2578</v>
      </c>
      <c r="B1680" t="b">
        <f>IF(ISBLANK(PedBerLab!$L$8),"",PedBerLab!$L$8)</f>
        <v>0</v>
      </c>
      <c r="C1680" t="b">
        <v>0</v>
      </c>
      <c r="D1680" s="151"/>
      <c r="E1680" s="151"/>
    </row>
    <row r="1681" spans="1:6" x14ac:dyDescent="0.2">
      <c r="A1681" s="151" t="s">
        <v>2579</v>
      </c>
      <c r="B1681" t="b">
        <f>IF(ISBLANK(PedBerLab!$L$9),"",PedBerLab!$L$9)</f>
        <v>0</v>
      </c>
      <c r="C1681" t="b">
        <v>0</v>
      </c>
      <c r="D1681" s="151"/>
      <c r="E1681" s="151"/>
    </row>
    <row r="1682" spans="1:6" x14ac:dyDescent="0.2">
      <c r="A1682" s="151" t="s">
        <v>2580</v>
      </c>
      <c r="B1682" t="b">
        <f>IF(ISBLANK(PedBerLab!$L$10),"",PedBerLab!$L$10)</f>
        <v>0</v>
      </c>
      <c r="C1682" t="b">
        <v>0</v>
      </c>
      <c r="D1682" s="151"/>
      <c r="E1682" s="151"/>
    </row>
    <row r="1683" spans="1:6" x14ac:dyDescent="0.2">
      <c r="A1683" s="151" t="s">
        <v>2581</v>
      </c>
      <c r="B1683" t="b">
        <f>IF(ISBLANK(PedBerLab!$L$11),"",PedBerLab!$L$11)</f>
        <v>0</v>
      </c>
      <c r="C1683" t="b">
        <v>0</v>
      </c>
      <c r="D1683" s="151"/>
      <c r="E1683" s="151"/>
    </row>
    <row r="1684" spans="1:6" x14ac:dyDescent="0.2">
      <c r="A1684" s="151" t="s">
        <v>2582</v>
      </c>
      <c r="B1684" t="b">
        <f>IF(ISBLANK(PedBerLab!$L$12),"",PedBerLab!$L$12)</f>
        <v>0</v>
      </c>
      <c r="C1684" t="b">
        <v>0</v>
      </c>
      <c r="D1684" s="151"/>
    </row>
    <row r="1685" spans="1:6" x14ac:dyDescent="0.2">
      <c r="A1685" s="151" t="s">
        <v>2583</v>
      </c>
      <c r="B1685" t="b">
        <f>IF(ISBLANK(PedBerLab!$L$13),"",PedBerLab!$L$13)</f>
        <v>0</v>
      </c>
      <c r="C1685" t="b">
        <v>0</v>
      </c>
    </row>
    <row r="1686" spans="1:6" x14ac:dyDescent="0.2">
      <c r="A1686" s="151" t="s">
        <v>2584</v>
      </c>
      <c r="B1686" t="b">
        <f>IF(ISBLANK(PedBerLab!$L$14),"",PedBerLab!$L$14)</f>
        <v>0</v>
      </c>
      <c r="C1686" t="b">
        <v>0</v>
      </c>
    </row>
    <row r="1687" spans="1:6" x14ac:dyDescent="0.2">
      <c r="A1687" s="151" t="s">
        <v>2585</v>
      </c>
      <c r="B1687" t="b">
        <f>IF(ISBLANK(PedBerLab!$L$15),"",PedBerLab!$L$15)</f>
        <v>0</v>
      </c>
      <c r="C1687" t="b">
        <v>0</v>
      </c>
    </row>
    <row r="1688" spans="1:6" x14ac:dyDescent="0.2">
      <c r="A1688" s="151" t="s">
        <v>2586</v>
      </c>
      <c r="B1688" t="b">
        <f>IF(ISBLANK(PedBerLab!$L$16),"",PedBerLab!$L$16)</f>
        <v>0</v>
      </c>
      <c r="C1688" t="b">
        <v>0</v>
      </c>
    </row>
    <row r="1689" spans="1:6" x14ac:dyDescent="0.2">
      <c r="A1689" s="151" t="s">
        <v>2587</v>
      </c>
      <c r="B1689" t="b">
        <f>IF(ISBLANK(PedBerLab!$L$17),"",PedBerLab!$L$17)</f>
        <v>0</v>
      </c>
      <c r="C1689" t="b">
        <v>0</v>
      </c>
    </row>
    <row r="1690" spans="1:6" x14ac:dyDescent="0.2">
      <c r="A1690" s="151" t="s">
        <v>2588</v>
      </c>
      <c r="B1690" t="b">
        <f>IF(ISBLANK(PedBerLab!$L$18),"",PedBerLab!$L$18)</f>
        <v>0</v>
      </c>
      <c r="C1690" t="b">
        <v>0</v>
      </c>
      <c r="F1690" s="151"/>
    </row>
    <row r="1691" spans="1:6" x14ac:dyDescent="0.2">
      <c r="A1691" s="151" t="s">
        <v>2589</v>
      </c>
      <c r="B1691" t="b">
        <f>IF(ISBLANK(PedBerLab!$L$19),"",PedBerLab!$L$19)</f>
        <v>0</v>
      </c>
      <c r="C1691" t="b">
        <v>0</v>
      </c>
      <c r="F1691" s="151"/>
    </row>
    <row r="1692" spans="1:6" x14ac:dyDescent="0.2">
      <c r="A1692" s="151" t="s">
        <v>2590</v>
      </c>
      <c r="B1692" s="151" t="b">
        <f>IF(ISBLANK(PedBerLab!$L$20),"",PedBerLab!$L$20)</f>
        <v>0</v>
      </c>
      <c r="C1692" s="151" t="b">
        <v>0</v>
      </c>
      <c r="F1692" s="151"/>
    </row>
    <row r="1693" spans="1:6" x14ac:dyDescent="0.2">
      <c r="A1693" s="151" t="s">
        <v>2591</v>
      </c>
      <c r="B1693" s="151" t="b">
        <f>IF(ISBLANK(PedBerLab!$L$21),"",PedBerLab!$L$21)</f>
        <v>0</v>
      </c>
      <c r="C1693" s="151" t="b">
        <v>0</v>
      </c>
      <c r="F1693" s="151"/>
    </row>
    <row r="1694" spans="1:6" x14ac:dyDescent="0.2">
      <c r="A1694" s="151" t="s">
        <v>2592</v>
      </c>
      <c r="B1694" s="151" t="b">
        <f>IF(ISBLANK(PedBerLab!$L$22),"",PedBerLab!$L$22)</f>
        <v>0</v>
      </c>
      <c r="C1694" s="151" t="b">
        <v>0</v>
      </c>
      <c r="F1694" s="151"/>
    </row>
    <row r="1695" spans="1:6" x14ac:dyDescent="0.2">
      <c r="A1695" s="151" t="s">
        <v>2593</v>
      </c>
      <c r="B1695" s="151" t="b">
        <f>IF(ISBLANK(PedBerLab!$L$23),"",PedBerLab!$L$23)</f>
        <v>0</v>
      </c>
      <c r="C1695" s="151" t="b">
        <v>0</v>
      </c>
    </row>
    <row r="1696" spans="1:6" x14ac:dyDescent="0.2">
      <c r="A1696" s="151" t="s">
        <v>2594</v>
      </c>
      <c r="B1696" s="151" t="b">
        <f>IF(ISBLANK(PedBerLab!$L$24),"",PedBerLab!$L$24)</f>
        <v>0</v>
      </c>
      <c r="C1696" s="151" t="b">
        <v>0</v>
      </c>
    </row>
    <row r="1697" spans="1:5" x14ac:dyDescent="0.2">
      <c r="A1697" s="151" t="s">
        <v>2595</v>
      </c>
      <c r="B1697" t="b">
        <f>IF(ISBLANK(PedBerLab!$L$25),"",PedBerLab!$L$25)</f>
        <v>0</v>
      </c>
      <c r="C1697" s="151" t="b">
        <v>0</v>
      </c>
    </row>
    <row r="1698" spans="1:5" x14ac:dyDescent="0.2">
      <c r="A1698" s="151" t="s">
        <v>2596</v>
      </c>
      <c r="B1698" t="b">
        <f>IF(ISBLANK(PedBerLab!$L$26),"",PedBerLab!$L$26)</f>
        <v>0</v>
      </c>
      <c r="C1698" s="151" t="b">
        <v>0</v>
      </c>
    </row>
    <row r="1699" spans="1:5" x14ac:dyDescent="0.2">
      <c r="A1699" s="151" t="s">
        <v>2597</v>
      </c>
      <c r="B1699" t="b">
        <f>IF(ISBLANK(PedBerLab!$L$27),"",PedBerLab!$L$27)</f>
        <v>0</v>
      </c>
      <c r="C1699" s="151" t="b">
        <v>0</v>
      </c>
    </row>
    <row r="1700" spans="1:5" x14ac:dyDescent="0.2">
      <c r="A1700" s="151" t="s">
        <v>2598</v>
      </c>
      <c r="B1700" t="b">
        <f>IF(ISBLANK(PedBerLab!$L$28),"",PedBerLab!$L$28)</f>
        <v>0</v>
      </c>
      <c r="C1700" s="151" t="b">
        <v>0</v>
      </c>
      <c r="E1700" s="151"/>
    </row>
    <row r="1701" spans="1:5" x14ac:dyDescent="0.2">
      <c r="A1701" s="151" t="s">
        <v>2599</v>
      </c>
      <c r="B1701" t="b">
        <f>IF(ISBLANK(PedBerLab!$L$29),"",PedBerLab!$L$29)</f>
        <v>0</v>
      </c>
      <c r="C1701" s="151" t="b">
        <v>0</v>
      </c>
      <c r="D1701" s="151"/>
      <c r="E1701" s="151"/>
    </row>
    <row r="1702" spans="1:5" x14ac:dyDescent="0.2">
      <c r="A1702" s="151" t="s">
        <v>2600</v>
      </c>
      <c r="B1702" t="b">
        <f>IF(ISBLANK(PedBerLab!$L$30),"",PedBerLab!$L$30)</f>
        <v>0</v>
      </c>
      <c r="C1702" s="151" t="b">
        <v>0</v>
      </c>
      <c r="D1702" s="151"/>
      <c r="E1702" s="151"/>
    </row>
    <row r="1703" spans="1:5" x14ac:dyDescent="0.2">
      <c r="A1703" s="151" t="s">
        <v>2601</v>
      </c>
      <c r="B1703" t="b">
        <f>IF(ISBLANK(PedBerLab!$L$31),"",PedBerLab!$L$31)</f>
        <v>0</v>
      </c>
      <c r="C1703" s="151" t="b">
        <v>0</v>
      </c>
      <c r="D1703" s="151"/>
      <c r="E1703" s="151"/>
    </row>
    <row r="1704" spans="1:5" x14ac:dyDescent="0.2">
      <c r="A1704" s="151" t="s">
        <v>2602</v>
      </c>
      <c r="B1704" t="b">
        <f>IF(ISBLANK(PedBerLab!$L$32),"",PedBerLab!$L$32)</f>
        <v>0</v>
      </c>
      <c r="C1704" s="151" t="b">
        <v>0</v>
      </c>
      <c r="D1704" s="151"/>
      <c r="E1704" s="151"/>
    </row>
    <row r="1705" spans="1:5" x14ac:dyDescent="0.2">
      <c r="A1705" s="151" t="s">
        <v>2603</v>
      </c>
      <c r="B1705" t="b">
        <f>IF(ISBLANK(PedBerLab!$L$33),"",PedBerLab!$L$33)</f>
        <v>0</v>
      </c>
      <c r="C1705" s="151" t="b">
        <v>0</v>
      </c>
      <c r="D1705" s="151"/>
    </row>
    <row r="1706" spans="1:5" x14ac:dyDescent="0.2">
      <c r="A1706" s="151" t="s">
        <v>2604</v>
      </c>
      <c r="B1706" t="b">
        <f>IF(ISBLANK(PedBerLab!$L$34),"",PedBerLab!$L$34)</f>
        <v>0</v>
      </c>
      <c r="C1706" s="151" t="b">
        <v>0</v>
      </c>
    </row>
    <row r="1707" spans="1:5" x14ac:dyDescent="0.2">
      <c r="A1707" s="151" t="s">
        <v>2605</v>
      </c>
      <c r="B1707" t="str">
        <f>IF(ISBLANK(PedBerLab!$B$37),"",PedBerLab!$B$37)</f>
        <v/>
      </c>
      <c r="C1707" s="44"/>
    </row>
    <row r="1708" spans="1:5" x14ac:dyDescent="0.2">
      <c r="A1708" s="151" t="s">
        <v>2606</v>
      </c>
      <c r="B1708" t="b">
        <f>IF(ISBLANK(PedBerLab!$C$4),"",PedBerLab!$C$4)</f>
        <v>0</v>
      </c>
      <c r="C1708" s="151" t="b">
        <v>0</v>
      </c>
    </row>
    <row r="1709" spans="1:5" x14ac:dyDescent="0.2">
      <c r="A1709" s="151" t="s">
        <v>2607</v>
      </c>
      <c r="B1709" t="b">
        <f>IF(ISBLANK(PedBerLab!$C$5),"",PedBerLab!$C$5)</f>
        <v>0</v>
      </c>
      <c r="C1709" s="151" t="b">
        <v>0</v>
      </c>
    </row>
    <row r="1710" spans="1:5" x14ac:dyDescent="0.2">
      <c r="A1710" s="151" t="s">
        <v>2608</v>
      </c>
      <c r="B1710" t="b">
        <f>IF(ISBLANK(PedBerLab!$C$6),"",PedBerLab!$C$6)</f>
        <v>0</v>
      </c>
      <c r="C1710" s="151" t="b">
        <v>0</v>
      </c>
    </row>
    <row r="1711" spans="1:5" x14ac:dyDescent="0.2">
      <c r="A1711" s="151" t="s">
        <v>2609</v>
      </c>
      <c r="B1711" t="b">
        <f>IF(ISBLANK(PedBerLab!$C$7),"",PedBerLab!$C$7)</f>
        <v>0</v>
      </c>
      <c r="C1711" s="151" t="b">
        <v>0</v>
      </c>
    </row>
    <row r="1712" spans="1:5" x14ac:dyDescent="0.2">
      <c r="A1712" s="151" t="s">
        <v>2610</v>
      </c>
      <c r="B1712" s="151" t="b">
        <f>IF(ISBLANK(PedBerLab!$C$8),"",PedBerLab!$C$8)</f>
        <v>0</v>
      </c>
      <c r="C1712" s="151" t="b">
        <v>0</v>
      </c>
    </row>
    <row r="1713" spans="1:5" x14ac:dyDescent="0.2">
      <c r="A1713" s="151" t="s">
        <v>2611</v>
      </c>
      <c r="B1713" s="151" t="b">
        <f>IF(ISBLANK(PedBerLab!$C$9),"",PedBerLab!$C$9)</f>
        <v>0</v>
      </c>
      <c r="C1713" s="151" t="b">
        <v>0</v>
      </c>
    </row>
    <row r="1714" spans="1:5" x14ac:dyDescent="0.2">
      <c r="A1714" s="151" t="s">
        <v>2612</v>
      </c>
      <c r="B1714" s="151" t="b">
        <f>IF(ISBLANK(PedBerLab!$C$10),"",PedBerLab!$C$10)</f>
        <v>0</v>
      </c>
      <c r="C1714" s="151" t="b">
        <v>0</v>
      </c>
    </row>
    <row r="1715" spans="1:5" x14ac:dyDescent="0.2">
      <c r="A1715" s="151" t="s">
        <v>2613</v>
      </c>
      <c r="B1715" s="151" t="b">
        <f>IF(ISBLANK(PedBerLab!$C$11),"",PedBerLab!$C$11)</f>
        <v>0</v>
      </c>
      <c r="C1715" s="151" t="b">
        <v>0</v>
      </c>
    </row>
    <row r="1716" spans="1:5" x14ac:dyDescent="0.2">
      <c r="A1716" s="151" t="s">
        <v>2614</v>
      </c>
      <c r="B1716" s="151" t="b">
        <f>IF(ISBLANK(PedBerLab!$C$12),"",PedBerLab!$C$12)</f>
        <v>0</v>
      </c>
      <c r="C1716" s="151" t="b">
        <v>0</v>
      </c>
    </row>
    <row r="1717" spans="1:5" x14ac:dyDescent="0.2">
      <c r="A1717" s="151" t="s">
        <v>2615</v>
      </c>
      <c r="B1717" t="b">
        <f>IF(ISBLANK(PedBerLab!$C$13),"",PedBerLab!$C$13)</f>
        <v>0</v>
      </c>
      <c r="C1717" s="151" t="b">
        <v>0</v>
      </c>
    </row>
    <row r="1718" spans="1:5" x14ac:dyDescent="0.2">
      <c r="A1718" s="151" t="s">
        <v>2616</v>
      </c>
      <c r="B1718" t="b">
        <f>IF(ISBLANK(PedBerLab!$C$14),"",PedBerLab!$C$14)</f>
        <v>0</v>
      </c>
      <c r="C1718" s="151" t="b">
        <v>0</v>
      </c>
    </row>
    <row r="1719" spans="1:5" x14ac:dyDescent="0.2">
      <c r="A1719" s="151" t="s">
        <v>2617</v>
      </c>
      <c r="B1719" t="b">
        <f>IF(ISBLANK(PedBerLab!$C$15),"",PedBerLab!$C$15)</f>
        <v>0</v>
      </c>
      <c r="C1719" s="151" t="b">
        <v>0</v>
      </c>
    </row>
    <row r="1720" spans="1:5" x14ac:dyDescent="0.2">
      <c r="A1720" s="151" t="s">
        <v>2618</v>
      </c>
      <c r="B1720" t="b">
        <f>IF(ISBLANK(PedBerLab!$C$16),"",PedBerLab!$C$16)</f>
        <v>0</v>
      </c>
      <c r="C1720" s="151" t="b">
        <v>0</v>
      </c>
      <c r="E1720" s="151"/>
    </row>
    <row r="1721" spans="1:5" x14ac:dyDescent="0.2">
      <c r="A1721" s="151" t="s">
        <v>2619</v>
      </c>
      <c r="B1721" t="b">
        <f>IF(ISBLANK(PedBerLab!$C$17),"",PedBerLab!$C$17)</f>
        <v>0</v>
      </c>
      <c r="C1721" s="151" t="b">
        <v>0</v>
      </c>
      <c r="D1721" s="151"/>
      <c r="E1721" s="151"/>
    </row>
    <row r="1722" spans="1:5" x14ac:dyDescent="0.2">
      <c r="A1722" s="151" t="s">
        <v>2620</v>
      </c>
      <c r="B1722" t="b">
        <f>IF(ISBLANK(PedBerLab!$C$18),"",PedBerLab!$C$18)</f>
        <v>0</v>
      </c>
      <c r="C1722" s="151" t="b">
        <v>0</v>
      </c>
      <c r="D1722" s="151"/>
      <c r="E1722" s="151"/>
    </row>
    <row r="1723" spans="1:5" x14ac:dyDescent="0.2">
      <c r="A1723" s="151" t="s">
        <v>2621</v>
      </c>
      <c r="B1723" t="b">
        <f>IF(ISBLANK(PedBerLab!$C$19),"",PedBerLab!$C$19)</f>
        <v>0</v>
      </c>
      <c r="C1723" s="151" t="b">
        <v>0</v>
      </c>
      <c r="D1723" s="151"/>
      <c r="E1723" s="151"/>
    </row>
    <row r="1724" spans="1:5" x14ac:dyDescent="0.2">
      <c r="A1724" s="151" t="s">
        <v>2622</v>
      </c>
      <c r="B1724" t="b">
        <f>IF(ISBLANK(PedBerLab!$C$20),"",PedBerLab!$C$20)</f>
        <v>0</v>
      </c>
      <c r="C1724" s="151" t="b">
        <v>0</v>
      </c>
      <c r="D1724" s="151"/>
      <c r="E1724" s="151"/>
    </row>
    <row r="1725" spans="1:5" x14ac:dyDescent="0.2">
      <c r="A1725" s="151" t="s">
        <v>2623</v>
      </c>
      <c r="B1725" t="b">
        <f>IF(ISBLANK(PedBerLab!$C$21),"",PedBerLab!$C$21)</f>
        <v>0</v>
      </c>
      <c r="C1725" s="151" t="b">
        <v>0</v>
      </c>
      <c r="D1725" s="151"/>
    </row>
    <row r="1726" spans="1:5" x14ac:dyDescent="0.2">
      <c r="A1726" s="151" t="s">
        <v>2624</v>
      </c>
      <c r="B1726" t="b">
        <f>IF(ISBLANK(PedBerLab!$C$22),"",PedBerLab!$C$22)</f>
        <v>0</v>
      </c>
      <c r="C1726" s="151" t="b">
        <v>0</v>
      </c>
    </row>
    <row r="1727" spans="1:5" x14ac:dyDescent="0.2">
      <c r="A1727" s="151" t="s">
        <v>2625</v>
      </c>
      <c r="B1727" t="b">
        <f>IF(ISBLANK(PedBerLab!$C$23),"",PedBerLab!$C$23)</f>
        <v>0</v>
      </c>
      <c r="C1727" s="151" t="b">
        <v>0</v>
      </c>
    </row>
    <row r="1728" spans="1:5" x14ac:dyDescent="0.2">
      <c r="A1728" s="151" t="s">
        <v>2626</v>
      </c>
      <c r="B1728" t="b">
        <f>IF(ISBLANK(PedBerLab!$C$24),"",PedBerLab!$C$24)</f>
        <v>0</v>
      </c>
      <c r="C1728" s="151" t="b">
        <v>0</v>
      </c>
    </row>
    <row r="1729" spans="1:3" x14ac:dyDescent="0.2">
      <c r="A1729" s="151" t="s">
        <v>2627</v>
      </c>
      <c r="B1729" t="b">
        <f>IF(ISBLANK(PedBerLab!$C$25),"",PedBerLab!$C$25)</f>
        <v>0</v>
      </c>
      <c r="C1729" s="151" t="b">
        <v>0</v>
      </c>
    </row>
    <row r="1730" spans="1:3" x14ac:dyDescent="0.2">
      <c r="A1730" s="151" t="s">
        <v>2628</v>
      </c>
      <c r="B1730" t="b">
        <f>IF(ISBLANK(PedBerLab!$C$26),"",PedBerLab!$C$26)</f>
        <v>0</v>
      </c>
      <c r="C1730" s="151" t="b">
        <v>0</v>
      </c>
    </row>
    <row r="1731" spans="1:3" x14ac:dyDescent="0.2">
      <c r="A1731" s="151" t="s">
        <v>2629</v>
      </c>
      <c r="B1731" t="b">
        <f>IF(ISBLANK(PedBerLab!$C$27),"",PedBerLab!$C$27)</f>
        <v>0</v>
      </c>
      <c r="C1731" s="151" t="b">
        <v>0</v>
      </c>
    </row>
    <row r="1732" spans="1:3" x14ac:dyDescent="0.2">
      <c r="A1732" s="151" t="s">
        <v>2630</v>
      </c>
      <c r="B1732" t="b">
        <f>IF(ISBLANK(PedBerLab!$C$28),"",PedBerLab!$C$28)</f>
        <v>0</v>
      </c>
      <c r="C1732" s="151" t="b">
        <v>0</v>
      </c>
    </row>
    <row r="1733" spans="1:3" x14ac:dyDescent="0.2">
      <c r="A1733" s="151" t="s">
        <v>2631</v>
      </c>
      <c r="B1733" s="151" t="b">
        <f>IF(ISBLANK(PedBerLab!$C$29),"",PedBerLab!$C$29)</f>
        <v>0</v>
      </c>
      <c r="C1733" s="151" t="b">
        <v>0</v>
      </c>
    </row>
    <row r="1734" spans="1:3" x14ac:dyDescent="0.2">
      <c r="A1734" s="151" t="s">
        <v>2632</v>
      </c>
      <c r="B1734" s="151" t="b">
        <f>IF(ISBLANK(PedBerLab!$C$30),"",PedBerLab!$C$30)</f>
        <v>0</v>
      </c>
      <c r="C1734" s="151" t="b">
        <v>0</v>
      </c>
    </row>
    <row r="1735" spans="1:3" x14ac:dyDescent="0.2">
      <c r="A1735" s="151" t="s">
        <v>2633</v>
      </c>
      <c r="B1735" s="151" t="b">
        <f>IF(ISBLANK(PedBerLab!$C$31),"",PedBerLab!$C$31)</f>
        <v>0</v>
      </c>
      <c r="C1735" s="151" t="b">
        <v>0</v>
      </c>
    </row>
    <row r="1736" spans="1:3" x14ac:dyDescent="0.2">
      <c r="A1736" s="151" t="s">
        <v>2634</v>
      </c>
      <c r="B1736" s="151" t="b">
        <f>IF(ISBLANK(PedBerLab!$C$32),"",PedBerLab!$C$32)</f>
        <v>0</v>
      </c>
      <c r="C1736" s="151" t="b">
        <v>0</v>
      </c>
    </row>
    <row r="1737" spans="1:3" x14ac:dyDescent="0.2">
      <c r="A1737" s="151" t="s">
        <v>2635</v>
      </c>
      <c r="B1737" s="151" t="b">
        <f>IF(ISBLANK(PedBerLab!$C$33),"",PedBerLab!$C$33)</f>
        <v>0</v>
      </c>
      <c r="C1737" s="151" t="b">
        <v>0</v>
      </c>
    </row>
    <row r="1738" spans="1:3" x14ac:dyDescent="0.2">
      <c r="A1738" s="151" t="s">
        <v>2636</v>
      </c>
      <c r="B1738" t="b">
        <f>IF(ISBLANK(PedBerLab!$C$34),"",PedBerLab!$C$34)</f>
        <v>0</v>
      </c>
      <c r="C1738" s="151" t="b">
        <v>0</v>
      </c>
    </row>
    <row r="1739" spans="1:3" x14ac:dyDescent="0.2">
      <c r="A1739" s="151" t="s">
        <v>2637</v>
      </c>
      <c r="B1739" t="b">
        <f>IF(ISBLANK(PedBerLab!$C$35),"",PedBerLab!$C$35)</f>
        <v>0</v>
      </c>
      <c r="C1739" s="151" t="b">
        <v>0</v>
      </c>
    </row>
    <row r="1740" spans="1:3" x14ac:dyDescent="0.2">
      <c r="A1740" s="151" t="s">
        <v>4708</v>
      </c>
      <c r="B1740">
        <f>IF(ISBLANK(PedBerIVenPM!$B$2),"",PedBerIVenPM!$B$2)</f>
        <v>1</v>
      </c>
      <c r="C1740" s="151">
        <v>1</v>
      </c>
    </row>
    <row r="1741" spans="1:3" x14ac:dyDescent="0.2">
      <c r="A1741" s="151" t="s">
        <v>4709</v>
      </c>
      <c r="B1741">
        <f>IF(ISBLANK(PedBerIVenPM!$B$3),"",PedBerIVenPM!$B$3)</f>
        <v>1</v>
      </c>
      <c r="C1741" s="151">
        <v>1</v>
      </c>
    </row>
    <row r="1742" spans="1:3" x14ac:dyDescent="0.2">
      <c r="A1742" s="151" t="s">
        <v>4710</v>
      </c>
      <c r="B1742">
        <f>IF(ISBLANK(PedBerIVenPM!$B$4),"",PedBerIVenPM!$B$4)</f>
        <v>1</v>
      </c>
      <c r="C1742" s="151">
        <v>1</v>
      </c>
    </row>
    <row r="1743" spans="1:3" x14ac:dyDescent="0.2">
      <c r="A1743" s="151" t="s">
        <v>4711</v>
      </c>
      <c r="B1743">
        <f>IF(ISBLANK(PedBerIVenPM!$B$5),"",PedBerIVenPM!$B$5)</f>
        <v>1</v>
      </c>
      <c r="C1743" s="151">
        <v>1</v>
      </c>
    </row>
    <row r="1744" spans="1:3" x14ac:dyDescent="0.2">
      <c r="A1744" s="151" t="s">
        <v>4712</v>
      </c>
      <c r="B1744">
        <f>IF(ISBLANK(PedBerIVenPM!$B$6),"",PedBerIVenPM!$B$6)</f>
        <v>1</v>
      </c>
      <c r="C1744" s="151">
        <v>1</v>
      </c>
    </row>
    <row r="1745" spans="1:3" x14ac:dyDescent="0.2">
      <c r="A1745" s="151" t="s">
        <v>4713</v>
      </c>
      <c r="B1745">
        <f>IF(ISBLANK(PedBerIVenPM!$B$7),"",PedBerIVenPM!$B$7)</f>
        <v>1</v>
      </c>
      <c r="C1745" s="151">
        <v>1</v>
      </c>
    </row>
    <row r="1746" spans="1:3" x14ac:dyDescent="0.2">
      <c r="A1746" s="151" t="s">
        <v>4714</v>
      </c>
      <c r="B1746" t="str">
        <f>IF(ISBLANK(PedBerIVenPM!$B$9),"",PedBerIVenPM!$B$9)</f>
        <v/>
      </c>
      <c r="C1746" s="44"/>
    </row>
    <row r="1747" spans="1:3" x14ac:dyDescent="0.2">
      <c r="A1747" s="151" t="s">
        <v>2638</v>
      </c>
      <c r="B1747">
        <f>IF(ISBLANK(PedBerMedIV!$C$5),"",PedBerMedIV!$C$5)</f>
        <v>1</v>
      </c>
      <c r="C1747" s="151">
        <v>1</v>
      </c>
    </row>
    <row r="1748" spans="1:3" x14ac:dyDescent="0.2">
      <c r="A1748" s="151" t="s">
        <v>2639</v>
      </c>
      <c r="B1748">
        <f>IF(ISBLANK(PedBerMedIV!$C$6),"",PedBerMedIV!$C$6)</f>
        <v>1</v>
      </c>
      <c r="C1748" s="151">
        <v>1</v>
      </c>
    </row>
    <row r="1749" spans="1:3" x14ac:dyDescent="0.2">
      <c r="A1749" s="151" t="s">
        <v>2640</v>
      </c>
      <c r="B1749">
        <f>IF(ISBLANK(PedBerMedIV!$C$7),"",PedBerMedIV!$C$7)</f>
        <v>1</v>
      </c>
      <c r="C1749" s="151">
        <v>1</v>
      </c>
    </row>
    <row r="1750" spans="1:3" x14ac:dyDescent="0.2">
      <c r="A1750" s="151" t="s">
        <v>2641</v>
      </c>
      <c r="B1750">
        <f>IF(ISBLANK(PedBerMedIV!$C$8),"",PedBerMedIV!$C$8)</f>
        <v>1</v>
      </c>
      <c r="C1750" s="151">
        <v>1</v>
      </c>
    </row>
    <row r="1751" spans="1:3" x14ac:dyDescent="0.2">
      <c r="A1751" s="151" t="s">
        <v>2642</v>
      </c>
      <c r="B1751">
        <f>IF(ISBLANK(PedBerMedIV!$C$9),"",PedBerMedIV!$C$9)</f>
        <v>1</v>
      </c>
      <c r="C1751" s="151">
        <v>1</v>
      </c>
    </row>
    <row r="1752" spans="1:3" x14ac:dyDescent="0.2">
      <c r="A1752" s="151" t="s">
        <v>2643</v>
      </c>
      <c r="B1752">
        <f>IF(ISBLANK(PedBerMedIV!$C$10),"",PedBerMedIV!$C$10)</f>
        <v>1</v>
      </c>
      <c r="C1752" s="151">
        <v>1</v>
      </c>
    </row>
    <row r="1753" spans="1:3" x14ac:dyDescent="0.2">
      <c r="A1753" s="151" t="s">
        <v>2644</v>
      </c>
      <c r="B1753" s="151">
        <f>IF(ISBLANK(PedBerMedIV!$C$11),"",PedBerMedIV!$C$11)</f>
        <v>1</v>
      </c>
      <c r="C1753" s="151">
        <v>1</v>
      </c>
    </row>
    <row r="1754" spans="1:3" x14ac:dyDescent="0.2">
      <c r="A1754" s="151" t="s">
        <v>2645</v>
      </c>
      <c r="B1754" s="151">
        <f>IF(ISBLANK(PedBerMedIV!$C$12),"",PedBerMedIV!$C$12)</f>
        <v>1</v>
      </c>
      <c r="C1754" s="151">
        <v>1</v>
      </c>
    </row>
    <row r="1755" spans="1:3" x14ac:dyDescent="0.2">
      <c r="A1755" s="151" t="s">
        <v>2646</v>
      </c>
      <c r="B1755" s="151">
        <f>IF(ISBLANK(PedBerMedIV!$C$13),"",PedBerMedIV!$C$13)</f>
        <v>1</v>
      </c>
      <c r="C1755" s="151">
        <v>1</v>
      </c>
    </row>
    <row r="1756" spans="1:3" x14ac:dyDescent="0.2">
      <c r="A1756" s="151" t="s">
        <v>2647</v>
      </c>
      <c r="B1756" s="151">
        <f>IF(ISBLANK(PedBerMedIV!$C$14),"",PedBerMedIV!$C$14)</f>
        <v>1</v>
      </c>
      <c r="C1756" s="151">
        <v>1</v>
      </c>
    </row>
    <row r="1757" spans="1:3" x14ac:dyDescent="0.2">
      <c r="A1757" s="151" t="s">
        <v>2648</v>
      </c>
      <c r="B1757" s="151">
        <f>IF(ISBLANK(PedBerMedIV!$C$15),"",PedBerMedIV!$C$15)</f>
        <v>1</v>
      </c>
      <c r="C1757" s="151">
        <v>1</v>
      </c>
    </row>
    <row r="1758" spans="1:3" x14ac:dyDescent="0.2">
      <c r="A1758" s="151" t="s">
        <v>2649</v>
      </c>
      <c r="B1758">
        <f>IF(ISBLANK(PedBerMedIV!$C$16),"",PedBerMedIV!$C$16)</f>
        <v>1</v>
      </c>
      <c r="C1758">
        <v>1</v>
      </c>
    </row>
    <row r="1759" spans="1:3" x14ac:dyDescent="0.2">
      <c r="A1759" s="151" t="s">
        <v>2650</v>
      </c>
      <c r="B1759">
        <f>IF(ISBLANK(PedBerMedIV!$C$17),"",PedBerMedIV!$C$17)</f>
        <v>1</v>
      </c>
      <c r="C1759">
        <v>1</v>
      </c>
    </row>
    <row r="1760" spans="1:3" x14ac:dyDescent="0.2">
      <c r="A1760" s="151" t="s">
        <v>2651</v>
      </c>
      <c r="B1760">
        <f>IF(ISBLANK(PedBerMedIV!$C$18),"",PedBerMedIV!$C$18)</f>
        <v>1</v>
      </c>
      <c r="C1760">
        <v>1</v>
      </c>
    </row>
    <row r="1761" spans="1:3" x14ac:dyDescent="0.2">
      <c r="A1761" s="151" t="s">
        <v>2652</v>
      </c>
      <c r="B1761">
        <f>IF(ISBLANK(PedBerMedIV!$C$19),"",PedBerMedIV!$C$19)</f>
        <v>1</v>
      </c>
      <c r="C1761">
        <v>1</v>
      </c>
    </row>
    <row r="1762" spans="1:3" x14ac:dyDescent="0.2">
      <c r="A1762" s="152" t="s">
        <v>3258</v>
      </c>
      <c r="B1762" t="str">
        <f>IF(ISBLANK(PedBerMedIV!$C$21),"",PedBerMedIV!$C$21)</f>
        <v/>
      </c>
      <c r="C1762" s="44"/>
    </row>
    <row r="1763" spans="1:3" x14ac:dyDescent="0.2">
      <c r="A1763" s="152" t="s">
        <v>3259</v>
      </c>
      <c r="B1763" t="str">
        <f>IF(ISBLANK(PedBerMedIV!$C$22),"",PedBerMedIV!$C$22)</f>
        <v/>
      </c>
      <c r="C1763" s="44"/>
    </row>
    <row r="1764" spans="1:3" x14ac:dyDescent="0.2">
      <c r="A1764" s="152" t="s">
        <v>3260</v>
      </c>
      <c r="B1764" t="str">
        <f>IF(ISBLANK(PedBerMedIV!$C$23),"",PedBerMedIV!$C$23)</f>
        <v/>
      </c>
      <c r="C1764" s="44"/>
    </row>
    <row r="1765" spans="1:3" x14ac:dyDescent="0.2">
      <c r="A1765" s="152" t="s">
        <v>3261</v>
      </c>
      <c r="B1765" t="str">
        <f>IF(ISBLANK(PedBerMedIV!$C$24),"",PedBerMedIV!$C$24)</f>
        <v/>
      </c>
      <c r="C1765" s="44"/>
    </row>
    <row r="1766" spans="1:3" x14ac:dyDescent="0.2">
      <c r="A1766" s="152" t="s">
        <v>3262</v>
      </c>
      <c r="B1766" t="str">
        <f>IF(ISBLANK(PedBerMedIV!$C$25),"",PedBerMedIV!$C$25)</f>
        <v/>
      </c>
      <c r="C1766" s="44"/>
    </row>
    <row r="1767" spans="1:3" x14ac:dyDescent="0.2">
      <c r="A1767" s="151" t="s">
        <v>2653</v>
      </c>
      <c r="B1767">
        <f>IF(ISBLANK(PedBerMedIV!$F$5),"",PedBerMedIV!$F$5)</f>
        <v>1</v>
      </c>
      <c r="C1767" s="151">
        <v>1</v>
      </c>
    </row>
    <row r="1768" spans="1:3" x14ac:dyDescent="0.2">
      <c r="A1768" s="151" t="s">
        <v>2654</v>
      </c>
      <c r="B1768" s="151">
        <f>IF(ISBLANK(PedBerMedIV!$F$6),"",PedBerMedIV!$F$6)</f>
        <v>1</v>
      </c>
      <c r="C1768" s="151">
        <v>1</v>
      </c>
    </row>
    <row r="1769" spans="1:3" x14ac:dyDescent="0.2">
      <c r="A1769" s="151" t="s">
        <v>2655</v>
      </c>
      <c r="B1769">
        <f>IF(ISBLANK(PedBerMedIV!$F$7),"",PedBerMedIV!$F$7)</f>
        <v>1</v>
      </c>
      <c r="C1769">
        <v>1</v>
      </c>
    </row>
    <row r="1770" spans="1:3" x14ac:dyDescent="0.2">
      <c r="A1770" s="151" t="s">
        <v>2656</v>
      </c>
      <c r="B1770">
        <f>IF(ISBLANK(PedBerMedIV!$F$8),"",PedBerMedIV!$F$8)</f>
        <v>1</v>
      </c>
      <c r="C1770">
        <v>1</v>
      </c>
    </row>
    <row r="1771" spans="1:3" x14ac:dyDescent="0.2">
      <c r="A1771" s="151" t="s">
        <v>2657</v>
      </c>
      <c r="B1771">
        <f>IF(ISBLANK(PedBerMedIV!$F$9),"",PedBerMedIV!$F$9)</f>
        <v>1</v>
      </c>
      <c r="C1771" s="151">
        <v>1</v>
      </c>
    </row>
    <row r="1772" spans="1:3" x14ac:dyDescent="0.2">
      <c r="A1772" s="151" t="s">
        <v>2658</v>
      </c>
      <c r="B1772">
        <f>IF(ISBLANK(PedBerMedIV!$F$10),"",PedBerMedIV!$F$10)</f>
        <v>1</v>
      </c>
      <c r="C1772" s="151">
        <v>1</v>
      </c>
    </row>
    <row r="1773" spans="1:3" x14ac:dyDescent="0.2">
      <c r="A1773" s="151" t="s">
        <v>2659</v>
      </c>
      <c r="B1773">
        <f>IF(ISBLANK(PedBerMedIV!$F$11),"",PedBerMedIV!$F$11)</f>
        <v>1</v>
      </c>
      <c r="C1773">
        <v>1</v>
      </c>
    </row>
    <row r="1774" spans="1:3" x14ac:dyDescent="0.2">
      <c r="A1774" s="151" t="s">
        <v>2660</v>
      </c>
      <c r="B1774">
        <f>IF(ISBLANK(PedBerMedIV!$F$12),"",PedBerMedIV!$F$12)</f>
        <v>1</v>
      </c>
      <c r="C1774">
        <v>1</v>
      </c>
    </row>
    <row r="1775" spans="1:3" x14ac:dyDescent="0.2">
      <c r="A1775" s="151" t="s">
        <v>2661</v>
      </c>
      <c r="B1775">
        <f>IF(ISBLANK(PedBerMedIV!$F$13),"",PedBerMedIV!$F$13)</f>
        <v>1</v>
      </c>
      <c r="C1775" s="151">
        <v>1</v>
      </c>
    </row>
    <row r="1776" spans="1:3" x14ac:dyDescent="0.2">
      <c r="A1776" s="151" t="s">
        <v>2662</v>
      </c>
      <c r="B1776">
        <f>IF(ISBLANK(PedBerMedIV!$F$14),"",PedBerMedIV!$F$14)</f>
        <v>1</v>
      </c>
      <c r="C1776" s="151">
        <v>1</v>
      </c>
    </row>
    <row r="1777" spans="1:3" x14ac:dyDescent="0.2">
      <c r="A1777" s="151" t="s">
        <v>2663</v>
      </c>
      <c r="B1777">
        <f>IF(ISBLANK(PedBerMedIV!$F$15),"",PedBerMedIV!$F$15)</f>
        <v>1</v>
      </c>
      <c r="C1777">
        <v>1</v>
      </c>
    </row>
    <row r="1778" spans="1:3" x14ac:dyDescent="0.2">
      <c r="A1778" s="151" t="s">
        <v>2664</v>
      </c>
      <c r="B1778">
        <f>IF(ISBLANK(PedBerMedIV!$F$16),"",PedBerMedIV!$F$16)</f>
        <v>1</v>
      </c>
      <c r="C1778" s="151">
        <v>1</v>
      </c>
    </row>
    <row r="1779" spans="1:3" x14ac:dyDescent="0.2">
      <c r="A1779" s="151" t="s">
        <v>2665</v>
      </c>
      <c r="B1779">
        <f>IF(ISBLANK(PedBerMedIV!$F$17),"",PedBerMedIV!$F$17)</f>
        <v>1</v>
      </c>
      <c r="C1779">
        <v>1</v>
      </c>
    </row>
    <row r="1780" spans="1:3" x14ac:dyDescent="0.2">
      <c r="A1780" s="151" t="s">
        <v>2666</v>
      </c>
      <c r="B1780">
        <f>IF(ISBLANK(PedBerMedIV!$F$18),"",PedBerMedIV!$F$18)</f>
        <v>1</v>
      </c>
      <c r="C1780" s="151">
        <v>1</v>
      </c>
    </row>
    <row r="1781" spans="1:3" x14ac:dyDescent="0.2">
      <c r="A1781" s="151" t="s">
        <v>2667</v>
      </c>
      <c r="B1781">
        <f>IF(ISBLANK(PedBerMedIV!$F$19),"",PedBerMedIV!$F$19)</f>
        <v>1</v>
      </c>
      <c r="C1781" s="151">
        <v>1</v>
      </c>
    </row>
    <row r="1782" spans="1:3" x14ac:dyDescent="0.2">
      <c r="A1782" s="152" t="s">
        <v>3263</v>
      </c>
      <c r="B1782">
        <f>IF(ISBLANK(PedBerMedIV!$F$21),"",PedBerMedIV!$F$21)</f>
        <v>1</v>
      </c>
      <c r="C1782" s="151">
        <v>1</v>
      </c>
    </row>
    <row r="1783" spans="1:3" x14ac:dyDescent="0.2">
      <c r="A1783" s="152" t="s">
        <v>3264</v>
      </c>
      <c r="B1783">
        <f>IF(ISBLANK(PedBerMedIV!$F$22),"",PedBerMedIV!$F$22)</f>
        <v>1</v>
      </c>
      <c r="C1783" s="151">
        <v>1</v>
      </c>
    </row>
    <row r="1784" spans="1:3" x14ac:dyDescent="0.2">
      <c r="A1784" s="152" t="s">
        <v>3265</v>
      </c>
      <c r="B1784">
        <f>IF(ISBLANK(PedBerMedIV!$F$23),"",PedBerMedIV!$F$23)</f>
        <v>1</v>
      </c>
      <c r="C1784" s="151">
        <v>1</v>
      </c>
    </row>
    <row r="1785" spans="1:3" x14ac:dyDescent="0.2">
      <c r="A1785" s="152" t="s">
        <v>3266</v>
      </c>
      <c r="B1785">
        <f>IF(ISBLANK(PedBerMedIV!$F$24),"",PedBerMedIV!$F$24)</f>
        <v>1</v>
      </c>
      <c r="C1785" s="151">
        <v>1</v>
      </c>
    </row>
    <row r="1786" spans="1:3" x14ac:dyDescent="0.2">
      <c r="A1786" s="152" t="s">
        <v>3267</v>
      </c>
      <c r="B1786">
        <f>IF(ISBLANK(PedBerMedIV!$F$25),"",PedBerMedIV!$F$25)</f>
        <v>1</v>
      </c>
      <c r="C1786">
        <v>1</v>
      </c>
    </row>
    <row r="1787" spans="1:3" x14ac:dyDescent="0.2">
      <c r="A1787" s="151" t="s">
        <v>2668</v>
      </c>
      <c r="B1787">
        <f>IF(ISBLANK(PedBerMedIV!$E$5),"",PedBerMedIV!$E$5)</f>
        <v>0</v>
      </c>
      <c r="C1787" s="153">
        <v>0</v>
      </c>
    </row>
    <row r="1788" spans="1:3" x14ac:dyDescent="0.2">
      <c r="A1788" s="151" t="s">
        <v>2669</v>
      </c>
      <c r="B1788">
        <f>IF(ISBLANK(PedBerMedIV!$E$6),"",PedBerMedIV!$E$6)</f>
        <v>0</v>
      </c>
      <c r="C1788" s="153">
        <v>0</v>
      </c>
    </row>
    <row r="1789" spans="1:3" x14ac:dyDescent="0.2">
      <c r="A1789" s="151" t="s">
        <v>2670</v>
      </c>
      <c r="B1789">
        <f>IF(ISBLANK(PedBerMedIV!$E$7),"",PedBerMedIV!$E$7)</f>
        <v>0</v>
      </c>
      <c r="C1789" s="153">
        <v>0</v>
      </c>
    </row>
    <row r="1790" spans="1:3" x14ac:dyDescent="0.2">
      <c r="A1790" s="151" t="s">
        <v>2671</v>
      </c>
      <c r="B1790">
        <f>IF(ISBLANK(PedBerMedIV!$E$8),"",PedBerMedIV!$E$8)</f>
        <v>0</v>
      </c>
      <c r="C1790" s="153">
        <v>0</v>
      </c>
    </row>
    <row r="1791" spans="1:3" x14ac:dyDescent="0.2">
      <c r="A1791" s="151" t="s">
        <v>2672</v>
      </c>
      <c r="B1791">
        <f>IF(ISBLANK(PedBerMedIV!$E$9),"",PedBerMedIV!$E$9)</f>
        <v>0</v>
      </c>
      <c r="C1791" s="153">
        <v>0</v>
      </c>
    </row>
    <row r="1792" spans="1:3" x14ac:dyDescent="0.2">
      <c r="A1792" s="151" t="s">
        <v>2673</v>
      </c>
      <c r="B1792">
        <f>IF(ISBLANK(PedBerMedIV!$E$10),"",PedBerMedIV!$E$10)</f>
        <v>0</v>
      </c>
      <c r="C1792" s="153">
        <v>0</v>
      </c>
    </row>
    <row r="1793" spans="1:3" x14ac:dyDescent="0.2">
      <c r="A1793" s="151" t="s">
        <v>2674</v>
      </c>
      <c r="B1793">
        <f>IF(ISBLANK(PedBerMedIV!$E$11),"",PedBerMedIV!$E$11)</f>
        <v>0</v>
      </c>
      <c r="C1793" s="153">
        <v>0</v>
      </c>
    </row>
    <row r="1794" spans="1:3" x14ac:dyDescent="0.2">
      <c r="A1794" s="151" t="s">
        <v>2675</v>
      </c>
      <c r="B1794">
        <f>IF(ISBLANK(PedBerMedIV!$E$12),"",PedBerMedIV!$E$12)</f>
        <v>0</v>
      </c>
      <c r="C1794" s="153">
        <v>0</v>
      </c>
    </row>
    <row r="1795" spans="1:3" x14ac:dyDescent="0.2">
      <c r="A1795" s="151" t="s">
        <v>2676</v>
      </c>
      <c r="B1795">
        <f>IF(ISBLANK(PedBerMedIV!$E$13),"",PedBerMedIV!$E$13)</f>
        <v>0</v>
      </c>
      <c r="C1795" s="153">
        <v>0</v>
      </c>
    </row>
    <row r="1796" spans="1:3" x14ac:dyDescent="0.2">
      <c r="A1796" s="151" t="s">
        <v>2677</v>
      </c>
      <c r="B1796">
        <f>IF(ISBLANK(PedBerMedIV!$E$14),"",PedBerMedIV!$E$14)</f>
        <v>0</v>
      </c>
      <c r="C1796" s="153">
        <v>0</v>
      </c>
    </row>
    <row r="1797" spans="1:3" x14ac:dyDescent="0.2">
      <c r="A1797" s="151" t="s">
        <v>2678</v>
      </c>
      <c r="B1797">
        <f>IF(ISBLANK(PedBerMedIV!$E$15),"",PedBerMedIV!$E$15)</f>
        <v>0</v>
      </c>
      <c r="C1797" s="153">
        <v>0</v>
      </c>
    </row>
    <row r="1798" spans="1:3" x14ac:dyDescent="0.2">
      <c r="A1798" s="151" t="s">
        <v>2679</v>
      </c>
      <c r="B1798">
        <f>IF(ISBLANK(PedBerMedIV!$E$16),"",PedBerMedIV!$E$16)</f>
        <v>0</v>
      </c>
      <c r="C1798" s="153">
        <v>0</v>
      </c>
    </row>
    <row r="1799" spans="1:3" x14ac:dyDescent="0.2">
      <c r="A1799" s="151" t="s">
        <v>2680</v>
      </c>
      <c r="B1799">
        <f>IF(ISBLANK(PedBerMedIV!$E$17),"",PedBerMedIV!$E$17)</f>
        <v>0</v>
      </c>
      <c r="C1799" s="153">
        <v>0</v>
      </c>
    </row>
    <row r="1800" spans="1:3" x14ac:dyDescent="0.2">
      <c r="A1800" s="151" t="s">
        <v>2681</v>
      </c>
      <c r="B1800">
        <f>IF(ISBLANK(PedBerMedIV!$E$18),"",PedBerMedIV!$E$18)</f>
        <v>0</v>
      </c>
      <c r="C1800" s="153">
        <v>0</v>
      </c>
    </row>
    <row r="1801" spans="1:3" x14ac:dyDescent="0.2">
      <c r="A1801" s="151" t="s">
        <v>2682</v>
      </c>
      <c r="B1801">
        <f>IF(ISBLANK(PedBerMedIV!$E$19),"",PedBerMedIV!$E$19)</f>
        <v>0</v>
      </c>
      <c r="C1801" s="153">
        <v>0</v>
      </c>
    </row>
    <row r="1802" spans="1:3" x14ac:dyDescent="0.2">
      <c r="A1802" s="152" t="s">
        <v>3269</v>
      </c>
      <c r="B1802">
        <f>IF(ISBLANK(PedBerMedIV!$E$21),"",PedBerMedIV!$E$21)</f>
        <v>0</v>
      </c>
      <c r="C1802" s="153">
        <v>0</v>
      </c>
    </row>
    <row r="1803" spans="1:3" x14ac:dyDescent="0.2">
      <c r="A1803" s="152" t="s">
        <v>3271</v>
      </c>
      <c r="B1803">
        <f>IF(ISBLANK(PedBerMedIV!$E$22),"",PedBerMedIV!$E$22)</f>
        <v>0</v>
      </c>
      <c r="C1803" s="153">
        <v>0</v>
      </c>
    </row>
    <row r="1804" spans="1:3" x14ac:dyDescent="0.2">
      <c r="A1804" s="152" t="s">
        <v>3272</v>
      </c>
      <c r="B1804">
        <f>IF(ISBLANK(PedBerMedIV!$E$23),"",PedBerMedIV!$E$23)</f>
        <v>0</v>
      </c>
      <c r="C1804" s="153">
        <v>0</v>
      </c>
    </row>
    <row r="1805" spans="1:3" x14ac:dyDescent="0.2">
      <c r="A1805" s="152" t="s">
        <v>3274</v>
      </c>
      <c r="B1805">
        <f>IF(ISBLANK(PedBerMedIV!$E$24),"",PedBerMedIV!$E$24)</f>
        <v>0</v>
      </c>
      <c r="C1805" s="153">
        <v>0</v>
      </c>
    </row>
    <row r="1806" spans="1:3" x14ac:dyDescent="0.2">
      <c r="A1806" s="152" t="s">
        <v>3276</v>
      </c>
      <c r="B1806">
        <f>IF(ISBLANK(PedBerMedIV!$E$25),"",PedBerMedIV!$E$25)</f>
        <v>0</v>
      </c>
      <c r="C1806" s="153">
        <v>0</v>
      </c>
    </row>
    <row r="1807" spans="1:3" x14ac:dyDescent="0.2">
      <c r="A1807" s="151" t="s">
        <v>2683</v>
      </c>
      <c r="B1807" t="str">
        <f>IF(ISBLANK(PedBerMedIV!$C$29),"",PedBerMedIV!$C$29)</f>
        <v/>
      </c>
      <c r="C1807" s="44"/>
    </row>
    <row r="1808" spans="1:3" x14ac:dyDescent="0.2">
      <c r="A1808" s="151" t="s">
        <v>2684</v>
      </c>
      <c r="B1808">
        <f>IF(ISBLANK(PedBerMedIV!$G$5),"",PedBerMedIV!$G$5)</f>
        <v>0</v>
      </c>
      <c r="C1808" s="153">
        <v>0</v>
      </c>
    </row>
    <row r="1809" spans="1:3" x14ac:dyDescent="0.2">
      <c r="A1809" s="151" t="s">
        <v>2685</v>
      </c>
      <c r="B1809">
        <f>IF(ISBLANK(PedBerMedIV!$G$6),"",PedBerMedIV!$G$6)</f>
        <v>0</v>
      </c>
      <c r="C1809" s="153">
        <v>0</v>
      </c>
    </row>
    <row r="1810" spans="1:3" x14ac:dyDescent="0.2">
      <c r="A1810" s="151" t="s">
        <v>2686</v>
      </c>
      <c r="B1810">
        <f>IF(ISBLANK(PedBerMedIV!$G$7),"",PedBerMedIV!$G$7)</f>
        <v>0</v>
      </c>
      <c r="C1810" s="153">
        <v>0</v>
      </c>
    </row>
    <row r="1811" spans="1:3" x14ac:dyDescent="0.2">
      <c r="A1811" s="151" t="s">
        <v>2687</v>
      </c>
      <c r="B1811">
        <f>IF(ISBLANK(PedBerMedIV!$G$8),"",PedBerMedIV!$G$8)</f>
        <v>0</v>
      </c>
      <c r="C1811" s="153">
        <v>0</v>
      </c>
    </row>
    <row r="1812" spans="1:3" x14ac:dyDescent="0.2">
      <c r="A1812" s="151" t="s">
        <v>2688</v>
      </c>
      <c r="B1812">
        <f>IF(ISBLANK(PedBerMedIV!$G$9),"",PedBerMedIV!$G$9)</f>
        <v>0</v>
      </c>
      <c r="C1812" s="153">
        <v>0</v>
      </c>
    </row>
    <row r="1813" spans="1:3" x14ac:dyDescent="0.2">
      <c r="A1813" s="151" t="s">
        <v>2689</v>
      </c>
      <c r="B1813">
        <f>IF(ISBLANK(PedBerMedIV!$G$10),"",PedBerMedIV!$G$10)</f>
        <v>0</v>
      </c>
      <c r="C1813" s="153">
        <v>0</v>
      </c>
    </row>
    <row r="1814" spans="1:3" x14ac:dyDescent="0.2">
      <c r="A1814" s="151" t="s">
        <v>2690</v>
      </c>
      <c r="B1814">
        <f>IF(ISBLANK(PedBerMedIV!$G$11),"",PedBerMedIV!$G$11)</f>
        <v>0</v>
      </c>
      <c r="C1814" s="153">
        <v>0</v>
      </c>
    </row>
    <row r="1815" spans="1:3" x14ac:dyDescent="0.2">
      <c r="A1815" s="151" t="s">
        <v>2691</v>
      </c>
      <c r="B1815">
        <f>IF(ISBLANK(PedBerMedIV!$G$12),"",PedBerMedIV!$G$12)</f>
        <v>0</v>
      </c>
      <c r="C1815" s="153">
        <v>0</v>
      </c>
    </row>
    <row r="1816" spans="1:3" x14ac:dyDescent="0.2">
      <c r="A1816" s="151" t="s">
        <v>2692</v>
      </c>
      <c r="B1816">
        <f>IF(ISBLANK(PedBerMedIV!$G$13),"",PedBerMedIV!$G$13)</f>
        <v>0</v>
      </c>
      <c r="C1816" s="153">
        <v>0</v>
      </c>
    </row>
    <row r="1817" spans="1:3" x14ac:dyDescent="0.2">
      <c r="A1817" s="151" t="s">
        <v>2693</v>
      </c>
      <c r="B1817">
        <f>IF(ISBLANK(PedBerMedIV!$G$14),"",PedBerMedIV!$G$14)</f>
        <v>0</v>
      </c>
      <c r="C1817" s="153">
        <v>0</v>
      </c>
    </row>
    <row r="1818" spans="1:3" x14ac:dyDescent="0.2">
      <c r="A1818" s="151" t="s">
        <v>2694</v>
      </c>
      <c r="B1818">
        <f>IF(ISBLANK(PedBerMedIV!$G$15),"",PedBerMedIV!$G$15)</f>
        <v>0</v>
      </c>
      <c r="C1818" s="153">
        <v>0</v>
      </c>
    </row>
    <row r="1819" spans="1:3" x14ac:dyDescent="0.2">
      <c r="A1819" s="151" t="s">
        <v>2695</v>
      </c>
      <c r="B1819">
        <f>IF(ISBLANK(PedBerMedIV!$G$16),"",PedBerMedIV!$G$16)</f>
        <v>0</v>
      </c>
      <c r="C1819" s="153">
        <v>0</v>
      </c>
    </row>
    <row r="1820" spans="1:3" x14ac:dyDescent="0.2">
      <c r="A1820" s="151" t="s">
        <v>2696</v>
      </c>
      <c r="B1820">
        <f>IF(ISBLANK(PedBerMedIV!$G$17),"",PedBerMedIV!$G$17)</f>
        <v>0</v>
      </c>
      <c r="C1820" s="153">
        <v>0</v>
      </c>
    </row>
    <row r="1821" spans="1:3" x14ac:dyDescent="0.2">
      <c r="A1821" s="151" t="s">
        <v>2697</v>
      </c>
      <c r="B1821">
        <f>IF(ISBLANK(PedBerMedIV!$G$18),"",PedBerMedIV!$G$18)</f>
        <v>0</v>
      </c>
      <c r="C1821" s="153">
        <v>0</v>
      </c>
    </row>
    <row r="1822" spans="1:3" x14ac:dyDescent="0.2">
      <c r="A1822" s="151" t="s">
        <v>2698</v>
      </c>
      <c r="B1822">
        <f>IF(ISBLANK(PedBerMedIV!$G$19),"",PedBerMedIV!$G$19)</f>
        <v>0</v>
      </c>
      <c r="C1822" s="153">
        <v>0</v>
      </c>
    </row>
    <row r="1823" spans="1:3" x14ac:dyDescent="0.2">
      <c r="A1823" s="152" t="s">
        <v>3277</v>
      </c>
      <c r="B1823">
        <f>IF(ISBLANK(PedBerMedIV!$G$21),"",PedBerMedIV!$G$21)</f>
        <v>0</v>
      </c>
      <c r="C1823" s="153">
        <v>0</v>
      </c>
    </row>
    <row r="1824" spans="1:3" x14ac:dyDescent="0.2">
      <c r="A1824" s="152" t="s">
        <v>3278</v>
      </c>
      <c r="B1824">
        <f>IF(ISBLANK(PedBerMedIV!$G$22),"",PedBerMedIV!$G$22)</f>
        <v>0</v>
      </c>
      <c r="C1824" s="153">
        <v>0</v>
      </c>
    </row>
    <row r="1825" spans="1:3" x14ac:dyDescent="0.2">
      <c r="A1825" s="152" t="s">
        <v>3279</v>
      </c>
      <c r="B1825">
        <f>IF(ISBLANK(PedBerMedIV!$G$23),"",PedBerMedIV!$G$23)</f>
        <v>0</v>
      </c>
      <c r="C1825" s="153">
        <v>0</v>
      </c>
    </row>
    <row r="1826" spans="1:3" x14ac:dyDescent="0.2">
      <c r="A1826" s="152" t="s">
        <v>3280</v>
      </c>
      <c r="B1826">
        <f>IF(ISBLANK(PedBerMedIV!$G$24),"",PedBerMedIV!$G$24)</f>
        <v>0</v>
      </c>
      <c r="C1826" s="153">
        <v>0</v>
      </c>
    </row>
    <row r="1827" spans="1:3" x14ac:dyDescent="0.2">
      <c r="A1827" s="152" t="s">
        <v>3281</v>
      </c>
      <c r="B1827">
        <f>IF(ISBLANK(PedBerMedIV!$G$25),"",PedBerMedIV!$G$25)</f>
        <v>0</v>
      </c>
      <c r="C1827" s="153">
        <v>0</v>
      </c>
    </row>
    <row r="1828" spans="1:3" x14ac:dyDescent="0.2">
      <c r="A1828" s="151" t="s">
        <v>2699</v>
      </c>
      <c r="B1828">
        <f>IF(ISBLANK(PedBerMedIV!$D$5),"",PedBerMedIV!$D$5)</f>
        <v>0</v>
      </c>
      <c r="C1828" s="153">
        <v>0</v>
      </c>
    </row>
    <row r="1829" spans="1:3" x14ac:dyDescent="0.2">
      <c r="A1829" s="151" t="s">
        <v>2700</v>
      </c>
      <c r="B1829">
        <f>IF(ISBLANK(PedBerMedIV!$D$6),"",PedBerMedIV!$D$6)</f>
        <v>0</v>
      </c>
      <c r="C1829" s="153">
        <v>0</v>
      </c>
    </row>
    <row r="1830" spans="1:3" x14ac:dyDescent="0.2">
      <c r="A1830" s="151" t="s">
        <v>2701</v>
      </c>
      <c r="B1830">
        <f>IF(ISBLANK(PedBerMedIV!$D$7),"",PedBerMedIV!$D$7)</f>
        <v>0</v>
      </c>
      <c r="C1830" s="153">
        <v>0</v>
      </c>
    </row>
    <row r="1831" spans="1:3" x14ac:dyDescent="0.2">
      <c r="A1831" s="151" t="s">
        <v>2702</v>
      </c>
      <c r="B1831">
        <f>IF(ISBLANK(PedBerMedIV!$D$8),"",PedBerMedIV!$D$8)</f>
        <v>0</v>
      </c>
      <c r="C1831" s="153">
        <v>0</v>
      </c>
    </row>
    <row r="1832" spans="1:3" x14ac:dyDescent="0.2">
      <c r="A1832" s="151" t="s">
        <v>2703</v>
      </c>
      <c r="B1832">
        <f>IF(ISBLANK(PedBerMedIV!$D$9),"",PedBerMedIV!$D$9)</f>
        <v>0</v>
      </c>
      <c r="C1832" s="153">
        <v>0</v>
      </c>
    </row>
    <row r="1833" spans="1:3" x14ac:dyDescent="0.2">
      <c r="A1833" s="151" t="s">
        <v>2704</v>
      </c>
      <c r="B1833">
        <f>IF(ISBLANK(PedBerMedIV!$D$10),"",PedBerMedIV!$D$10)</f>
        <v>0</v>
      </c>
      <c r="C1833" s="153">
        <v>0</v>
      </c>
    </row>
    <row r="1834" spans="1:3" x14ac:dyDescent="0.2">
      <c r="A1834" s="151" t="s">
        <v>2705</v>
      </c>
      <c r="B1834">
        <f>IF(ISBLANK(PedBerMedIV!$D$11),"",PedBerMedIV!$D$11)</f>
        <v>0</v>
      </c>
      <c r="C1834" s="153">
        <v>0</v>
      </c>
    </row>
    <row r="1835" spans="1:3" x14ac:dyDescent="0.2">
      <c r="A1835" s="151" t="s">
        <v>2706</v>
      </c>
      <c r="B1835">
        <f>IF(ISBLANK(PedBerMedIV!$D$12),"",PedBerMedIV!$D$12)</f>
        <v>0</v>
      </c>
      <c r="C1835" s="153">
        <v>0</v>
      </c>
    </row>
    <row r="1836" spans="1:3" x14ac:dyDescent="0.2">
      <c r="A1836" s="151" t="s">
        <v>2707</v>
      </c>
      <c r="B1836">
        <f>IF(ISBLANK(PedBerMedIV!$D$13),"",PedBerMedIV!$D$13)</f>
        <v>0</v>
      </c>
      <c r="C1836" s="153">
        <v>0</v>
      </c>
    </row>
    <row r="1837" spans="1:3" x14ac:dyDescent="0.2">
      <c r="A1837" s="151" t="s">
        <v>2708</v>
      </c>
      <c r="B1837">
        <f>IF(ISBLANK(PedBerMedIV!$D$14),"",PedBerMedIV!$D$14)</f>
        <v>0</v>
      </c>
      <c r="C1837" s="153">
        <v>0</v>
      </c>
    </row>
    <row r="1838" spans="1:3" x14ac:dyDescent="0.2">
      <c r="A1838" s="151" t="s">
        <v>2709</v>
      </c>
      <c r="B1838">
        <f>IF(ISBLANK(PedBerMedIV!$D$15),"",PedBerMedIV!$D$15)</f>
        <v>0</v>
      </c>
      <c r="C1838" s="153">
        <v>0</v>
      </c>
    </row>
    <row r="1839" spans="1:3" x14ac:dyDescent="0.2">
      <c r="A1839" s="151" t="s">
        <v>2710</v>
      </c>
      <c r="B1839">
        <f>IF(ISBLANK(PedBerMedIV!$D$16),"",PedBerMedIV!$D$16)</f>
        <v>0</v>
      </c>
      <c r="C1839" s="153">
        <v>0</v>
      </c>
    </row>
    <row r="1840" spans="1:3" x14ac:dyDescent="0.2">
      <c r="A1840" s="151" t="s">
        <v>2711</v>
      </c>
      <c r="B1840">
        <f>IF(ISBLANK(PedBerMedIV!$D$17),"",PedBerMedIV!$D$17)</f>
        <v>0</v>
      </c>
      <c r="C1840" s="153">
        <v>0</v>
      </c>
    </row>
    <row r="1841" spans="1:3" x14ac:dyDescent="0.2">
      <c r="A1841" s="151" t="s">
        <v>2712</v>
      </c>
      <c r="B1841">
        <f>IF(ISBLANK(PedBerMedIV!$D$18),"",PedBerMedIV!$D$18)</f>
        <v>0</v>
      </c>
      <c r="C1841" s="153">
        <v>0</v>
      </c>
    </row>
    <row r="1842" spans="1:3" x14ac:dyDescent="0.2">
      <c r="A1842" s="151" t="s">
        <v>2713</v>
      </c>
      <c r="B1842">
        <f>IF(ISBLANK(PedBerMedIV!$D$19),"",PedBerMedIV!$D$19)</f>
        <v>0</v>
      </c>
      <c r="C1842" s="153">
        <v>0</v>
      </c>
    </row>
    <row r="1843" spans="1:3" x14ac:dyDescent="0.2">
      <c r="A1843" s="152" t="s">
        <v>3283</v>
      </c>
      <c r="B1843">
        <f>IF(ISBLANK(PedBerMedIV!$D$21),"",PedBerMedIV!$D$21)</f>
        <v>0</v>
      </c>
      <c r="C1843" s="153">
        <v>0</v>
      </c>
    </row>
    <row r="1844" spans="1:3" x14ac:dyDescent="0.2">
      <c r="A1844" s="152" t="s">
        <v>3285</v>
      </c>
      <c r="B1844">
        <f>IF(ISBLANK(PedBerMedIV!$D$22),"",PedBerMedIV!$D$22)</f>
        <v>0</v>
      </c>
      <c r="C1844" s="153">
        <v>0</v>
      </c>
    </row>
    <row r="1845" spans="1:3" x14ac:dyDescent="0.2">
      <c r="A1845" s="152" t="s">
        <v>3286</v>
      </c>
      <c r="B1845">
        <f>IF(ISBLANK(PedBerMedIV!$D$23),"",PedBerMedIV!$D$23)</f>
        <v>0</v>
      </c>
      <c r="C1845" s="153">
        <v>0</v>
      </c>
    </row>
    <row r="1846" spans="1:3" x14ac:dyDescent="0.2">
      <c r="A1846" s="152" t="s">
        <v>3288</v>
      </c>
      <c r="B1846">
        <f>IF(ISBLANK(PedBerMedIV!$D$24),"",PedBerMedIV!$D$24)</f>
        <v>0</v>
      </c>
      <c r="C1846" s="153">
        <v>0</v>
      </c>
    </row>
    <row r="1847" spans="1:3" x14ac:dyDescent="0.2">
      <c r="A1847" s="152" t="s">
        <v>3290</v>
      </c>
      <c r="B1847">
        <f>IF(ISBLANK(PedBerMedIV!$D$25),"",PedBerMedIV!$D$25)</f>
        <v>0</v>
      </c>
      <c r="C1847" s="153">
        <v>0</v>
      </c>
    </row>
    <row r="1848" spans="1:3" x14ac:dyDescent="0.2">
      <c r="A1848" s="151" t="s">
        <v>2714</v>
      </c>
      <c r="B1848">
        <f>IF(ISBLANK(PedBerIVenPM!$A$13),"",PedBerIVenPM!$A$13)</f>
        <v>1</v>
      </c>
      <c r="C1848">
        <v>1</v>
      </c>
    </row>
    <row r="1849" spans="1:3" x14ac:dyDescent="0.2">
      <c r="A1849" s="151" t="s">
        <v>2715</v>
      </c>
      <c r="B1849">
        <f>IF(ISBLANK(PedBerIVenPM!$D$13),"",PedBerIVenPM!$D$13)</f>
        <v>1</v>
      </c>
      <c r="C1849">
        <v>1</v>
      </c>
    </row>
    <row r="1850" spans="1:3" x14ac:dyDescent="0.2">
      <c r="A1850" s="151" t="s">
        <v>2716</v>
      </c>
      <c r="B1850">
        <f>IF(ISBLANK(PedBerIVenPM!$D$16),"",PedBerIVenPM!$D$16)</f>
        <v>2</v>
      </c>
      <c r="C1850">
        <v>2</v>
      </c>
    </row>
    <row r="1851" spans="1:3" x14ac:dyDescent="0.2">
      <c r="A1851" s="151" t="s">
        <v>2717</v>
      </c>
      <c r="B1851">
        <f>IF(ISBLANK(PedBerIVenPM!$D$15),"",PedBerIVenPM!$D$15)</f>
        <v>20</v>
      </c>
      <c r="C1851">
        <v>20</v>
      </c>
    </row>
    <row r="1852" spans="1:3" x14ac:dyDescent="0.2">
      <c r="A1852" s="151" t="s">
        <v>2718</v>
      </c>
      <c r="B1852">
        <f>IF(ISBLANK(PedBerIVenPM!$D$12),"",PedBerIVenPM!$D$12)</f>
        <v>30</v>
      </c>
      <c r="C1852">
        <v>30</v>
      </c>
    </row>
    <row r="1853" spans="1:3" x14ac:dyDescent="0.2">
      <c r="A1853" s="151" t="s">
        <v>2719</v>
      </c>
      <c r="B1853">
        <f>IF(ISBLANK(PedBerIVenPM!$B$13),"",PedBerIVenPM!$B$13)</f>
        <v>1</v>
      </c>
      <c r="C1853">
        <v>1</v>
      </c>
    </row>
    <row r="1854" spans="1:3" x14ac:dyDescent="0.2">
      <c r="A1854" s="151" t="s">
        <v>2720</v>
      </c>
      <c r="B1854">
        <f>IF(ISBLANK(PedBerIVenPM!$D$14),"",PedBerIVenPM!$D$14)</f>
        <v>1</v>
      </c>
      <c r="C1854">
        <v>1</v>
      </c>
    </row>
    <row r="1855" spans="1:3" x14ac:dyDescent="0.2">
      <c r="A1855" s="151" t="s">
        <v>2721</v>
      </c>
      <c r="B1855">
        <f>IF(ISBLANK(PedBerIVenPM!$D$17),"",PedBerIVenPM!$D$17)</f>
        <v>10</v>
      </c>
      <c r="C1855">
        <v>10</v>
      </c>
    </row>
    <row r="1856" spans="1:3" x14ac:dyDescent="0.2">
      <c r="A1856" s="151" t="s">
        <v>2722</v>
      </c>
      <c r="B1856" t="b">
        <f>IF(ISBLANK(PedBerTPN!$B$12),"",PedBerTPN!$B$12)</f>
        <v>0</v>
      </c>
      <c r="C1856" t="b">
        <v>0</v>
      </c>
    </row>
    <row r="1857" spans="1:3" x14ac:dyDescent="0.2">
      <c r="A1857" s="151" t="s">
        <v>2723</v>
      </c>
      <c r="B1857">
        <f>IF(ISBLANK(PedBerTPN!$C$12),"",PedBerTPN!$C$12)</f>
        <v>0</v>
      </c>
      <c r="C1857" s="153">
        <v>0</v>
      </c>
    </row>
    <row r="1858" spans="1:3" x14ac:dyDescent="0.2">
      <c r="A1858" s="151" t="s">
        <v>4756</v>
      </c>
      <c r="B1858">
        <f>IF(ISBLANK(PedBerTPN!$B$4),"",PedBerTPN!$B$4)</f>
        <v>0</v>
      </c>
      <c r="C1858" s="7">
        <v>0</v>
      </c>
    </row>
    <row r="1859" spans="1:3" x14ac:dyDescent="0.2">
      <c r="A1859" s="151" t="s">
        <v>2724</v>
      </c>
      <c r="B1859" t="b">
        <f>IF(ISBLANK(PedBerTPN!$B$10),"",PedBerTPN!$B$10)</f>
        <v>0</v>
      </c>
      <c r="C1859" t="b">
        <v>0</v>
      </c>
    </row>
    <row r="1860" spans="1:3" x14ac:dyDescent="0.2">
      <c r="A1860" s="151" t="s">
        <v>2725</v>
      </c>
      <c r="B1860" t="b">
        <f>IF(ISBLANK(PedBerTPN!$B$24),"",PedBerTPN!$B$24)</f>
        <v>0</v>
      </c>
      <c r="C1860" t="b">
        <v>0</v>
      </c>
    </row>
    <row r="1861" spans="1:3" x14ac:dyDescent="0.2">
      <c r="A1861" s="151" t="s">
        <v>2726</v>
      </c>
      <c r="B1861">
        <f>IF(ISBLANK(PedBerTPN!$C$10),"",PedBerTPN!$C$10)</f>
        <v>0</v>
      </c>
      <c r="C1861" s="153">
        <v>0</v>
      </c>
    </row>
    <row r="1862" spans="1:3" x14ac:dyDescent="0.2">
      <c r="A1862" s="151" t="s">
        <v>2727</v>
      </c>
      <c r="B1862">
        <f>IF(ISBLANK(PedBerTPN!$C$24),"",PedBerTPN!$C$24)</f>
        <v>0</v>
      </c>
      <c r="C1862" s="153">
        <v>0</v>
      </c>
    </row>
    <row r="1863" spans="1:3" x14ac:dyDescent="0.2">
      <c r="A1863" s="151" t="s">
        <v>2728</v>
      </c>
      <c r="B1863">
        <f>IF(ISBLANK(PedBerTPN!$B$5),"",PedBerTPN!$B$5)</f>
        <v>1</v>
      </c>
      <c r="C1863">
        <v>1</v>
      </c>
    </row>
    <row r="1864" spans="1:3" x14ac:dyDescent="0.2">
      <c r="A1864" s="151" t="s">
        <v>2729</v>
      </c>
      <c r="B1864" t="b">
        <f>IF(ISBLANK(PedBerTPN!$B$15),"",PedBerTPN!$B$15)</f>
        <v>0</v>
      </c>
      <c r="C1864" t="b">
        <v>0</v>
      </c>
    </row>
    <row r="1865" spans="1:3" x14ac:dyDescent="0.2">
      <c r="A1865" s="151" t="s">
        <v>2730</v>
      </c>
      <c r="B1865">
        <f>IF(ISBLANK(PedBerTPN!$C$15),"",PedBerTPN!$C$15)</f>
        <v>0</v>
      </c>
      <c r="C1865" s="153">
        <v>0</v>
      </c>
    </row>
    <row r="1866" spans="1:3" x14ac:dyDescent="0.2">
      <c r="A1866" s="151" t="s">
        <v>2731</v>
      </c>
      <c r="B1866">
        <f>IF(ISBLANK(PedBerTPN!$C$16),"",PedBerTPN!$C$16)</f>
        <v>0</v>
      </c>
      <c r="C1866" s="153">
        <v>0</v>
      </c>
    </row>
    <row r="1867" spans="1:3" x14ac:dyDescent="0.2">
      <c r="A1867" s="151" t="s">
        <v>2732</v>
      </c>
      <c r="B1867" t="b">
        <f>IF(ISBLANK(PedBerTPN!$B$13),"",PedBerTPN!$B$13)</f>
        <v>0</v>
      </c>
      <c r="C1867" t="b">
        <v>0</v>
      </c>
    </row>
    <row r="1868" spans="1:3" x14ac:dyDescent="0.2">
      <c r="A1868" s="151" t="s">
        <v>2733</v>
      </c>
      <c r="B1868">
        <f>IF(ISBLANK(PedBerTPN!$C$13),"",PedBerTPN!$C$13)</f>
        <v>0</v>
      </c>
      <c r="C1868" s="153">
        <v>0</v>
      </c>
    </row>
    <row r="1869" spans="1:3" x14ac:dyDescent="0.2">
      <c r="A1869" s="151" t="s">
        <v>2734</v>
      </c>
      <c r="B1869" t="b">
        <f>IF(ISBLANK(PedBerTPN!$B$9),"",PedBerTPN!$B$9)</f>
        <v>0</v>
      </c>
      <c r="C1869" t="b">
        <v>0</v>
      </c>
    </row>
    <row r="1870" spans="1:3" x14ac:dyDescent="0.2">
      <c r="A1870" s="151" t="s">
        <v>2735</v>
      </c>
      <c r="B1870" t="b">
        <f>IF(ISBLANK(PedBerTPN!$B$23),"",PedBerTPN!$B$23)</f>
        <v>0</v>
      </c>
      <c r="C1870" t="b">
        <v>0</v>
      </c>
    </row>
    <row r="1871" spans="1:3" x14ac:dyDescent="0.2">
      <c r="A1871" s="151" t="s">
        <v>2736</v>
      </c>
      <c r="B1871">
        <f>IF(ISBLANK(PedBerTPN!$C$9),"",PedBerTPN!$C$9)</f>
        <v>0</v>
      </c>
      <c r="C1871" s="153">
        <v>0</v>
      </c>
    </row>
    <row r="1872" spans="1:3" x14ac:dyDescent="0.2">
      <c r="A1872" s="151" t="s">
        <v>2737</v>
      </c>
      <c r="B1872">
        <f>IF(ISBLANK(PedBerTPN!$C$23),"",PedBerTPN!$C$23)</f>
        <v>0</v>
      </c>
      <c r="C1872" s="153">
        <v>0</v>
      </c>
    </row>
    <row r="1873" spans="1:3" x14ac:dyDescent="0.2">
      <c r="A1873" s="151" t="s">
        <v>2738</v>
      </c>
      <c r="B1873">
        <f>IF(ISBLANK(PedBerTPN!$B$28),"",PedBerTPN!$B$28)</f>
        <v>0</v>
      </c>
      <c r="C1873" s="153">
        <v>0</v>
      </c>
    </row>
    <row r="1874" spans="1:3" x14ac:dyDescent="0.2">
      <c r="A1874" s="151" t="s">
        <v>2739</v>
      </c>
      <c r="B1874">
        <f>IF(ISBLANK(PedBerTPN!$C$6),"",PedBerTPN!$C$6)</f>
        <v>0</v>
      </c>
      <c r="C1874" s="153">
        <v>0</v>
      </c>
    </row>
    <row r="1875" spans="1:3" x14ac:dyDescent="0.2">
      <c r="A1875" s="151" t="s">
        <v>2740</v>
      </c>
      <c r="B1875">
        <f>IF(ISBLANK(PedBerTPN!$B$20),"",PedBerTPN!$B$20)</f>
        <v>0</v>
      </c>
      <c r="C1875" s="153">
        <v>0</v>
      </c>
    </row>
    <row r="1876" spans="1:3" x14ac:dyDescent="0.2">
      <c r="A1876" s="151" t="s">
        <v>2741</v>
      </c>
      <c r="B1876" t="b">
        <f>IF(ISBLANK(PedBerTPN!$B$19),"",PedBerTPN!$B$19)</f>
        <v>0</v>
      </c>
      <c r="C1876" t="b">
        <v>0</v>
      </c>
    </row>
    <row r="1877" spans="1:3" x14ac:dyDescent="0.2">
      <c r="A1877" s="151" t="s">
        <v>2742</v>
      </c>
      <c r="B1877">
        <f>IF(ISBLANK(PedBerTPN!$C$19),"",PedBerTPN!$C$19)</f>
        <v>1</v>
      </c>
      <c r="C1877">
        <v>1</v>
      </c>
    </row>
    <row r="1878" spans="1:3" x14ac:dyDescent="0.2">
      <c r="A1878" s="151" t="s">
        <v>2743</v>
      </c>
      <c r="B1878">
        <f>IF(ISBLANK(PedBerTPN!$B$8),"",PedBerTPN!$B$8)</f>
        <v>1</v>
      </c>
      <c r="C1878">
        <v>1</v>
      </c>
    </row>
    <row r="1879" spans="1:3" x14ac:dyDescent="0.2">
      <c r="A1879" s="151" t="s">
        <v>2744</v>
      </c>
      <c r="B1879">
        <f>IF(ISBLANK(PedBerTPN!$C$3),"",PedBerTPN!$C$3)</f>
        <v>0</v>
      </c>
      <c r="C1879" s="153">
        <v>0</v>
      </c>
    </row>
    <row r="1880" spans="1:3" x14ac:dyDescent="0.2">
      <c r="A1880" s="151" t="s">
        <v>2745</v>
      </c>
      <c r="B1880">
        <f>IF(ISBLANK(PedBerTPN!$B$22),"",PedBerTPN!$B$22)</f>
        <v>1</v>
      </c>
      <c r="C1880">
        <v>1</v>
      </c>
    </row>
    <row r="1881" spans="1:3" x14ac:dyDescent="0.2">
      <c r="A1881" s="151" t="s">
        <v>2746</v>
      </c>
      <c r="B1881">
        <f>IF(ISBLANK(PedBerTPN!$C$21),"",PedBerTPN!$C$21)</f>
        <v>0</v>
      </c>
      <c r="C1881" s="153">
        <v>0</v>
      </c>
    </row>
    <row r="1882" spans="1:3" x14ac:dyDescent="0.2">
      <c r="A1882" s="151" t="s">
        <v>2747</v>
      </c>
      <c r="B1882" t="b">
        <f>IF(ISBLANK(PedBerTPN!$B$18),"",PedBerTPN!$B$18)</f>
        <v>0</v>
      </c>
      <c r="C1882" t="b">
        <v>0</v>
      </c>
    </row>
    <row r="1883" spans="1:3" x14ac:dyDescent="0.2">
      <c r="A1883" s="151" t="s">
        <v>2748</v>
      </c>
      <c r="B1883">
        <f>IF(ISBLANK(PedBerTPN!$C$18),"",PedBerTPN!$C$18)</f>
        <v>1</v>
      </c>
      <c r="C1883">
        <v>1</v>
      </c>
    </row>
    <row r="1884" spans="1:3" x14ac:dyDescent="0.2">
      <c r="A1884" s="151" t="s">
        <v>2749</v>
      </c>
      <c r="B1884">
        <f>IF(ISBLANK(PedBerTPN!$C$5),"",PedBerTPN!$C$5)</f>
        <v>0</v>
      </c>
      <c r="C1884" s="153">
        <v>0</v>
      </c>
    </row>
    <row r="1885" spans="1:3" x14ac:dyDescent="0.2">
      <c r="A1885" s="151"/>
    </row>
    <row r="1886" spans="1:3" x14ac:dyDescent="0.2">
      <c r="A1886" s="151"/>
    </row>
    <row r="1887" spans="1:3" x14ac:dyDescent="0.2">
      <c r="A1887" s="151"/>
    </row>
    <row r="1888" spans="1:3" x14ac:dyDescent="0.2">
      <c r="A1888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38" sqref="B3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2815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5188</v>
      </c>
    </row>
    <row r="9" spans="1:7" x14ac:dyDescent="0.2">
      <c r="A9" s="152" t="s">
        <v>2814</v>
      </c>
      <c r="B9">
        <v>0</v>
      </c>
    </row>
    <row r="10" spans="1:7" x14ac:dyDescent="0.2">
      <c r="A10" s="152" t="s">
        <v>2813</v>
      </c>
      <c r="B10" s="43">
        <v>1462</v>
      </c>
      <c r="E10" s="43"/>
    </row>
    <row r="11" spans="1:7" s="151" customFormat="1" x14ac:dyDescent="0.2">
      <c r="A11" s="152" t="s">
        <v>4096</v>
      </c>
      <c r="B11" s="7">
        <v>0</v>
      </c>
      <c r="E11" s="43"/>
    </row>
    <row r="12" spans="1:7" s="151" customFormat="1" x14ac:dyDescent="0.2">
      <c r="A12" s="152" t="s">
        <v>4097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43124</v>
      </c>
    </row>
    <row r="16" spans="1:7" x14ac:dyDescent="0.2">
      <c r="A16" t="s">
        <v>343</v>
      </c>
      <c r="B16" s="43">
        <v>43085.697430555556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4511</v>
      </c>
      <c r="B18" s="43" t="str">
        <f ca="1">DateToString(Var_AfspraakDatum)</f>
        <v>24-jan-2018</v>
      </c>
      <c r="E18" s="53"/>
    </row>
    <row r="19" spans="1:5" s="151" customFormat="1" x14ac:dyDescent="0.2">
      <c r="A19" s="152" t="s">
        <v>3307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2815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3308</v>
      </c>
      <c r="B21" s="7" t="str">
        <f>IF(__0_PatNum&gt;0,__0_PatNum,"")</f>
        <v/>
      </c>
      <c r="E21" s="559"/>
    </row>
    <row r="22" spans="1:5" x14ac:dyDescent="0.2">
      <c r="A22" s="152" t="s">
        <v>3303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3304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2812</v>
      </c>
      <c r="B24" s="151" t="str">
        <f ca="1">IF(Var_AfspraakDatum-__4_GebDatum&lt;=28,B23,B22)</f>
        <v/>
      </c>
    </row>
    <row r="25" spans="1:5" x14ac:dyDescent="0.2">
      <c r="A25" s="152" t="s">
        <v>3302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3305</v>
      </c>
      <c r="B26" t="str">
        <f ca="1">IF(AND(__4_GebDatum&gt;0,_Pat_OpnDatum&gt;0),"(dag "&amp;ROUND(Var_AfspraakDatum-_Pat_OpnDatum+1,0)&amp;")", "")</f>
        <v>(dag 41663)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3306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2814</v>
      </c>
      <c r="B31" t="str">
        <f>IF(_Pat_GebGew=0,"",_Pat_GebGew&amp;" gram")</f>
        <v/>
      </c>
    </row>
    <row r="32" spans="1:5" x14ac:dyDescent="0.2">
      <c r="A32" s="152" t="s">
        <v>4513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5188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7310</v>
      </c>
      <c r="B35" t="s">
        <v>7314</v>
      </c>
    </row>
    <row r="36" spans="1:2" x14ac:dyDescent="0.2">
      <c r="A36" s="152" t="s">
        <v>7311</v>
      </c>
      <c r="B36" t="s">
        <v>7315</v>
      </c>
    </row>
    <row r="37" spans="1:2" x14ac:dyDescent="0.2">
      <c r="A37" s="152" t="s">
        <v>7312</v>
      </c>
      <c r="B37" t="s">
        <v>7316</v>
      </c>
    </row>
    <row r="38" spans="1:2" x14ac:dyDescent="0.2">
      <c r="A38" s="152" t="s">
        <v>7313</v>
      </c>
      <c r="B38" s="43" t="s">
        <v>7317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24-jan-2018</v>
      </c>
      <c r="F2" s="570"/>
      <c r="G2" s="571"/>
      <c r="H2" s="569" t="s">
        <v>3468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3469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3465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3299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3293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4777</v>
      </c>
      <c r="F35" s="631" t="s">
        <v>86</v>
      </c>
      <c r="G35" s="631"/>
      <c r="H35" s="631" t="s">
        <v>420</v>
      </c>
      <c r="I35" s="631"/>
      <c r="J35" s="631" t="s">
        <v>4777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11" sqref="N11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4076</v>
      </c>
      <c r="H1" s="152" t="s">
        <v>4077</v>
      </c>
      <c r="V1" s="152" t="s">
        <v>4079</v>
      </c>
      <c r="AD1" s="152" t="s">
        <v>4078</v>
      </c>
    </row>
    <row r="2" spans="1:40" s="369" customFormat="1" x14ac:dyDescent="0.2">
      <c r="A2" s="195" t="s">
        <v>4090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3294</v>
      </c>
      <c r="F3" s="51" t="s">
        <v>4075</v>
      </c>
      <c r="G3" s="51" t="s">
        <v>43</v>
      </c>
      <c r="H3" s="51" t="s">
        <v>4073</v>
      </c>
      <c r="I3" s="51" t="s">
        <v>4074</v>
      </c>
      <c r="J3" s="51" t="s">
        <v>863</v>
      </c>
      <c r="K3" s="286" t="s">
        <v>3295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3486</v>
      </c>
      <c r="W3" s="51" t="s">
        <v>3485</v>
      </c>
      <c r="X3" s="51" t="s">
        <v>3487</v>
      </c>
      <c r="Y3" s="51" t="s">
        <v>3488</v>
      </c>
      <c r="Z3" s="51" t="s">
        <v>4254</v>
      </c>
      <c r="AA3" s="51" t="s">
        <v>4875</v>
      </c>
      <c r="AB3" s="51" t="s">
        <v>4873</v>
      </c>
      <c r="AC3" s="51" t="s">
        <v>4872</v>
      </c>
      <c r="AD3" s="51" t="s">
        <v>3292</v>
      </c>
      <c r="AE3" s="51" t="s">
        <v>3291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3293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IF(C5&gt;1,IF(D5&gt;0,D5,IF(StartsWith(AF5,"Epi "),IF(_Pat_Gewicht&lt;=48,_Pat_Gewicht,48),INDEX(Tbl_Ped_MedContIV,C5,H$2))),"")</f>
        <v/>
      </c>
      <c r="I5" s="161" t="str">
        <f t="shared" ref="I5:I19" si="0">IF(C5&gt;1,IF(E5&gt;0,E5,INDEX(Tbl_Ped_MedContIV,C5,I$2)),"")</f>
        <v/>
      </c>
      <c r="J5" s="161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151">
        <f>IF($F5=2,M5*0.155,0)</f>
        <v>0</v>
      </c>
      <c r="Q5">
        <f t="shared" ref="Q5:Q19" si="4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151" t="b">
        <f t="shared" ref="Z5:Z19" si="9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10">IF(AND($C5&gt;1,$H5&gt;0,$I5&gt;0),($H5/$I5)&lt;INDEX(Tbl_Ped_MedContIV,$C5,AB$2),FALSE)</f>
        <v>0</v>
      </c>
      <c r="AC5" s="151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IF(C6&gt;1,IF(D6&gt;0,D6,IF(StartsWith(AF6,"Epi "),IF(_Pat_Gewicht&lt;=48,_Pat_Gewicht,48),INDEX(Tbl_Ped_MedContIV,C6,H$2))),"")</f>
        <v/>
      </c>
      <c r="I6" s="161" t="str">
        <f t="shared" si="0"/>
        <v/>
      </c>
      <c r="J6" s="161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151">
        <f t="shared" ref="P6:P19" si="21">IF($F6=2,M6*0.155,0)</f>
        <v>0</v>
      </c>
      <c r="Q6" s="151">
        <f t="shared" si="4"/>
        <v>0</v>
      </c>
      <c r="R6" s="151">
        <f t="shared" ref="R6:R19" si="22">SUM(P6:Q6)</f>
        <v>0</v>
      </c>
      <c r="S6">
        <f t="shared" ref="S6:S25" si="23">IF(OR($C6=19),0,0)</f>
        <v>0</v>
      </c>
      <c r="T6" s="151">
        <f t="shared" si="5"/>
        <v>0</v>
      </c>
      <c r="U6" s="151">
        <f t="shared" ref="U6:U19" si="24">IF((C6=28),0.1*M6,IF((C6=29),0.2*M6,0))</f>
        <v>0</v>
      </c>
      <c r="V6" s="151" t="b">
        <f t="shared" si="6"/>
        <v>0</v>
      </c>
      <c r="W6" s="151" t="b">
        <f t="shared" si="7"/>
        <v>0</v>
      </c>
      <c r="X6" s="152" t="b">
        <f t="shared" ref="X6:X19" si="25">AND(C6&gt;1,AND(H6&lt;&gt;INDEX(Tbl_Ped_MedContIV,C6,X$2),INDEX(Tbl_Ped_MedContIV,C6,X$2)&lt;&gt;0))</f>
        <v>0</v>
      </c>
      <c r="Y6" s="151" t="b">
        <f t="shared" si="8"/>
        <v>0</v>
      </c>
      <c r="Z6" s="151" t="b">
        <f t="shared" si="9"/>
        <v>0</v>
      </c>
      <c r="AA6" s="151" t="b">
        <f t="shared" ref="AA6:AA19" si="26">OR(AB6,AC6)</f>
        <v>0</v>
      </c>
      <c r="AB6" s="151" t="b">
        <f t="shared" si="10"/>
        <v>0</v>
      </c>
      <c r="AC6" s="151" t="b">
        <f t="shared" si="11"/>
        <v>0</v>
      </c>
      <c r="AD6" s="151" t="str">
        <f t="shared" si="12"/>
        <v/>
      </c>
      <c r="AE6" s="151" t="str">
        <f t="shared" ref="AE6:AE19" si="27">IF(NOT(OR(X6,Y6,Z6)),"","stand")</f>
        <v/>
      </c>
      <c r="AF6" s="151" t="str">
        <f t="shared" si="13"/>
        <v/>
      </c>
      <c r="AG6" s="151" t="str">
        <f t="shared" si="14"/>
        <v/>
      </c>
      <c r="AH6" s="151" t="str">
        <f t="shared" si="15"/>
        <v/>
      </c>
      <c r="AI6" s="151" t="str">
        <f t="shared" si="16"/>
        <v/>
      </c>
      <c r="AJ6" s="151" t="str">
        <f t="shared" si="17"/>
        <v/>
      </c>
      <c r="AK6" s="151" t="str">
        <f t="shared" ref="AK6:AK19" si="28">IF(AND(C6&gt;1,J6&lt;&gt;""),J6*1,"")</f>
        <v/>
      </c>
      <c r="AL6" s="151" t="str">
        <f t="shared" si="18"/>
        <v/>
      </c>
      <c r="AM6" s="151" t="str">
        <f t="shared" si="19"/>
        <v/>
      </c>
      <c r="AN6" s="151" t="str">
        <f t="shared" si="20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IF(C7&gt;1,IF(D7&gt;0,D7,IF(StartsWith(AF7,"Epi "),IF(_Pat_Gewicht&lt;=48,_Pat_Gewicht,48),INDEX(Tbl_Ped_MedContIV,C7,H$2))),"")</f>
        <v/>
      </c>
      <c r="I7" s="161" t="str">
        <f t="shared" si="0"/>
        <v/>
      </c>
      <c r="J7" s="161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151">
        <f t="shared" si="21"/>
        <v>0</v>
      </c>
      <c r="Q7" s="151">
        <f t="shared" si="4"/>
        <v>0</v>
      </c>
      <c r="R7" s="151">
        <f t="shared" si="22"/>
        <v>0</v>
      </c>
      <c r="S7">
        <f t="shared" si="23"/>
        <v>0</v>
      </c>
      <c r="T7" s="151">
        <f t="shared" si="5"/>
        <v>0</v>
      </c>
      <c r="U7" s="151">
        <f t="shared" si="24"/>
        <v>0</v>
      </c>
      <c r="V7" s="151" t="b">
        <f t="shared" si="6"/>
        <v>0</v>
      </c>
      <c r="W7" s="151" t="b">
        <f t="shared" si="7"/>
        <v>0</v>
      </c>
      <c r="X7" s="152" t="b">
        <f t="shared" si="25"/>
        <v>0</v>
      </c>
      <c r="Y7" s="151" t="b">
        <f t="shared" si="8"/>
        <v>0</v>
      </c>
      <c r="Z7" s="151" t="b">
        <f t="shared" si="9"/>
        <v>0</v>
      </c>
      <c r="AA7" s="151" t="b">
        <f t="shared" si="26"/>
        <v>0</v>
      </c>
      <c r="AB7" s="151" t="b">
        <f t="shared" si="10"/>
        <v>0</v>
      </c>
      <c r="AC7" s="151" t="b">
        <f t="shared" si="11"/>
        <v>0</v>
      </c>
      <c r="AD7" s="151" t="str">
        <f t="shared" si="12"/>
        <v/>
      </c>
      <c r="AE7" s="151" t="str">
        <f t="shared" si="27"/>
        <v/>
      </c>
      <c r="AF7" s="151" t="str">
        <f t="shared" si="13"/>
        <v/>
      </c>
      <c r="AG7" s="151" t="str">
        <f t="shared" si="14"/>
        <v/>
      </c>
      <c r="AH7" s="151" t="str">
        <f t="shared" si="15"/>
        <v/>
      </c>
      <c r="AI7" s="151" t="str">
        <f t="shared" si="16"/>
        <v/>
      </c>
      <c r="AJ7" s="151" t="str">
        <f t="shared" si="17"/>
        <v/>
      </c>
      <c r="AK7" s="151" t="str">
        <f t="shared" si="28"/>
        <v/>
      </c>
      <c r="AL7" s="151" t="str">
        <f t="shared" si="18"/>
        <v/>
      </c>
      <c r="AM7" s="151" t="str">
        <f t="shared" si="19"/>
        <v/>
      </c>
      <c r="AN7" s="151" t="str">
        <f t="shared" si="20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IF(C8&gt;1,IF(D8&gt;0,D8,IF(StartsWith(AF8,"Epi "),IF(_Pat_Gewicht&lt;=48,_Pat_Gewicht,48),INDEX(Tbl_Ped_MedContIV,C8,H$2))),"")</f>
        <v/>
      </c>
      <c r="I8" s="161" t="str">
        <f t="shared" si="0"/>
        <v/>
      </c>
      <c r="J8" s="161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151">
        <f t="shared" si="21"/>
        <v>0</v>
      </c>
      <c r="Q8" s="151">
        <f t="shared" si="4"/>
        <v>0</v>
      </c>
      <c r="R8" s="151">
        <f t="shared" si="22"/>
        <v>0</v>
      </c>
      <c r="S8">
        <f t="shared" si="23"/>
        <v>0</v>
      </c>
      <c r="T8" s="151">
        <f t="shared" si="5"/>
        <v>0</v>
      </c>
      <c r="U8" s="151">
        <f t="shared" si="24"/>
        <v>0</v>
      </c>
      <c r="V8" s="151" t="b">
        <f t="shared" si="6"/>
        <v>0</v>
      </c>
      <c r="W8" s="151" t="b">
        <f t="shared" si="7"/>
        <v>0</v>
      </c>
      <c r="X8" s="152" t="b">
        <f t="shared" si="25"/>
        <v>0</v>
      </c>
      <c r="Y8" s="151" t="b">
        <f t="shared" si="8"/>
        <v>0</v>
      </c>
      <c r="Z8" s="151" t="b">
        <f t="shared" si="9"/>
        <v>0</v>
      </c>
      <c r="AA8" s="151" t="b">
        <f t="shared" si="26"/>
        <v>0</v>
      </c>
      <c r="AB8" s="151" t="b">
        <f t="shared" si="10"/>
        <v>0</v>
      </c>
      <c r="AC8" s="151" t="b">
        <f t="shared" si="11"/>
        <v>0</v>
      </c>
      <c r="AD8" s="151" t="str">
        <f t="shared" si="12"/>
        <v/>
      </c>
      <c r="AE8" s="151" t="str">
        <f t="shared" si="27"/>
        <v/>
      </c>
      <c r="AF8" s="151" t="str">
        <f t="shared" si="13"/>
        <v/>
      </c>
      <c r="AG8" s="151" t="str">
        <f t="shared" si="14"/>
        <v/>
      </c>
      <c r="AH8" s="151" t="str">
        <f t="shared" si="15"/>
        <v/>
      </c>
      <c r="AI8" s="151" t="str">
        <f t="shared" si="16"/>
        <v/>
      </c>
      <c r="AJ8" s="151" t="str">
        <f t="shared" si="17"/>
        <v/>
      </c>
      <c r="AK8" s="151" t="str">
        <f t="shared" si="28"/>
        <v/>
      </c>
      <c r="AL8" s="151" t="str">
        <f t="shared" si="18"/>
        <v/>
      </c>
      <c r="AM8" s="151" t="str">
        <f t="shared" si="19"/>
        <v/>
      </c>
      <c r="AN8" s="151" t="str">
        <f t="shared" si="20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IF(C9&gt;1,IF(D9&gt;0,D9,IF(StartsWith(AF9,"Epi "),IF(_Pat_Gewicht&lt;=48,_Pat_Gewicht,48),INDEX(Tbl_Ped_MedContIV,C9,H$2))),"")</f>
        <v/>
      </c>
      <c r="I9" s="161" t="str">
        <f t="shared" si="0"/>
        <v/>
      </c>
      <c r="J9" s="161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151">
        <f t="shared" si="21"/>
        <v>0</v>
      </c>
      <c r="Q9" s="151">
        <f t="shared" si="4"/>
        <v>0</v>
      </c>
      <c r="R9" s="151">
        <f t="shared" si="22"/>
        <v>0</v>
      </c>
      <c r="S9">
        <f t="shared" si="23"/>
        <v>0</v>
      </c>
      <c r="T9" s="151">
        <f t="shared" si="5"/>
        <v>0</v>
      </c>
      <c r="U9" s="151">
        <f t="shared" si="24"/>
        <v>0</v>
      </c>
      <c r="V9" s="151" t="b">
        <f t="shared" si="6"/>
        <v>0</v>
      </c>
      <c r="W9" s="151" t="b">
        <f t="shared" si="7"/>
        <v>0</v>
      </c>
      <c r="X9" s="152" t="b">
        <f t="shared" si="25"/>
        <v>0</v>
      </c>
      <c r="Y9" s="151" t="b">
        <f t="shared" si="8"/>
        <v>0</v>
      </c>
      <c r="Z9" s="151" t="b">
        <f t="shared" si="9"/>
        <v>0</v>
      </c>
      <c r="AA9" s="151" t="b">
        <f t="shared" si="26"/>
        <v>0</v>
      </c>
      <c r="AB9" s="151" t="b">
        <f t="shared" si="10"/>
        <v>0</v>
      </c>
      <c r="AC9" s="151" t="b">
        <f t="shared" si="11"/>
        <v>0</v>
      </c>
      <c r="AD9" s="151" t="str">
        <f t="shared" si="12"/>
        <v/>
      </c>
      <c r="AE9" s="151" t="str">
        <f t="shared" si="27"/>
        <v/>
      </c>
      <c r="AF9" s="151" t="str">
        <f t="shared" si="13"/>
        <v/>
      </c>
      <c r="AG9" s="151" t="str">
        <f t="shared" si="14"/>
        <v/>
      </c>
      <c r="AH9" s="151" t="str">
        <f t="shared" si="15"/>
        <v/>
      </c>
      <c r="AI9" s="151" t="str">
        <f t="shared" si="16"/>
        <v/>
      </c>
      <c r="AJ9" s="151" t="str">
        <f t="shared" si="17"/>
        <v/>
      </c>
      <c r="AK9" s="151" t="str">
        <f t="shared" si="28"/>
        <v/>
      </c>
      <c r="AL9" s="151" t="str">
        <f t="shared" si="18"/>
        <v/>
      </c>
      <c r="AM9" s="151" t="str">
        <f t="shared" si="19"/>
        <v/>
      </c>
      <c r="AN9" s="151" t="str">
        <f t="shared" si="20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IF(C10&gt;1,IF(D10&gt;0,D10,IF(StartsWith(AF10,"Epi "),IF(_Pat_Gewicht&lt;=48,_Pat_Gewicht,48),INDEX(Tbl_Ped_MedContIV,C10,H$2))),"")</f>
        <v/>
      </c>
      <c r="I10" s="161" t="str">
        <f t="shared" si="0"/>
        <v/>
      </c>
      <c r="J10" s="161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151">
        <f t="shared" si="21"/>
        <v>0</v>
      </c>
      <c r="Q10" s="151">
        <f t="shared" si="4"/>
        <v>0</v>
      </c>
      <c r="R10" s="151">
        <f t="shared" si="22"/>
        <v>0</v>
      </c>
      <c r="S10">
        <f t="shared" si="23"/>
        <v>0</v>
      </c>
      <c r="T10" s="151">
        <f t="shared" si="5"/>
        <v>0</v>
      </c>
      <c r="U10" s="151">
        <f t="shared" si="24"/>
        <v>0</v>
      </c>
      <c r="V10" s="151" t="b">
        <f t="shared" si="6"/>
        <v>0</v>
      </c>
      <c r="W10" s="151" t="b">
        <f t="shared" si="7"/>
        <v>0</v>
      </c>
      <c r="X10" s="152" t="b">
        <f t="shared" si="25"/>
        <v>0</v>
      </c>
      <c r="Y10" s="151" t="b">
        <f t="shared" si="8"/>
        <v>0</v>
      </c>
      <c r="Z10" s="151" t="b">
        <f t="shared" si="9"/>
        <v>0</v>
      </c>
      <c r="AA10" s="151" t="b">
        <f t="shared" si="26"/>
        <v>0</v>
      </c>
      <c r="AB10" s="151" t="b">
        <f t="shared" si="10"/>
        <v>0</v>
      </c>
      <c r="AC10" s="151" t="b">
        <f t="shared" si="11"/>
        <v>0</v>
      </c>
      <c r="AD10" s="151" t="str">
        <f t="shared" si="12"/>
        <v/>
      </c>
      <c r="AE10" s="151" t="str">
        <f t="shared" si="27"/>
        <v/>
      </c>
      <c r="AF10" s="151" t="str">
        <f t="shared" si="13"/>
        <v/>
      </c>
      <c r="AG10" s="151" t="str">
        <f t="shared" si="14"/>
        <v/>
      </c>
      <c r="AH10" s="151" t="str">
        <f t="shared" si="15"/>
        <v/>
      </c>
      <c r="AI10" s="151" t="str">
        <f t="shared" si="16"/>
        <v/>
      </c>
      <c r="AJ10" s="151" t="str">
        <f t="shared" si="17"/>
        <v/>
      </c>
      <c r="AK10" s="151" t="str">
        <f t="shared" si="28"/>
        <v/>
      </c>
      <c r="AL10" s="151" t="str">
        <f t="shared" si="18"/>
        <v/>
      </c>
      <c r="AM10" s="151" t="str">
        <f t="shared" si="19"/>
        <v/>
      </c>
      <c r="AN10" s="151" t="str">
        <f t="shared" si="20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IF(C11&gt;1,IF(D11&gt;0,D11,IF(StartsWith(AF11,"Epi "),IF(_Pat_Gewicht&lt;=48,_Pat_Gewicht,48),INDEX(Tbl_Ped_MedContIV,C11,H$2))),"")</f>
        <v/>
      </c>
      <c r="I11" s="161" t="str">
        <f t="shared" si="0"/>
        <v/>
      </c>
      <c r="J11" s="161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151">
        <f t="shared" si="21"/>
        <v>0</v>
      </c>
      <c r="Q11" s="151">
        <f t="shared" si="4"/>
        <v>0</v>
      </c>
      <c r="R11" s="151">
        <f t="shared" si="22"/>
        <v>0</v>
      </c>
      <c r="S11">
        <f t="shared" si="23"/>
        <v>0</v>
      </c>
      <c r="T11" s="151">
        <f t="shared" si="5"/>
        <v>0</v>
      </c>
      <c r="U11" s="151">
        <f t="shared" si="24"/>
        <v>0</v>
      </c>
      <c r="V11" s="151" t="b">
        <f t="shared" si="6"/>
        <v>0</v>
      </c>
      <c r="W11" s="151" t="b">
        <f t="shared" si="7"/>
        <v>0</v>
      </c>
      <c r="X11" s="152" t="b">
        <f t="shared" si="25"/>
        <v>0</v>
      </c>
      <c r="Y11" s="151" t="b">
        <f t="shared" si="8"/>
        <v>0</v>
      </c>
      <c r="Z11" s="151" t="b">
        <f t="shared" si="9"/>
        <v>0</v>
      </c>
      <c r="AA11" s="151" t="b">
        <f t="shared" si="26"/>
        <v>0</v>
      </c>
      <c r="AB11" s="151" t="b">
        <f t="shared" si="10"/>
        <v>0</v>
      </c>
      <c r="AC11" s="151" t="b">
        <f t="shared" si="11"/>
        <v>0</v>
      </c>
      <c r="AD11" s="151" t="str">
        <f t="shared" si="12"/>
        <v/>
      </c>
      <c r="AE11" s="151" t="str">
        <f t="shared" si="27"/>
        <v/>
      </c>
      <c r="AF11" s="151" t="str">
        <f t="shared" si="13"/>
        <v/>
      </c>
      <c r="AG11" s="151" t="str">
        <f t="shared" si="14"/>
        <v/>
      </c>
      <c r="AH11" s="151" t="str">
        <f t="shared" si="15"/>
        <v/>
      </c>
      <c r="AI11" s="151" t="str">
        <f t="shared" si="16"/>
        <v/>
      </c>
      <c r="AJ11" s="151" t="str">
        <f t="shared" si="17"/>
        <v/>
      </c>
      <c r="AK11" s="151" t="str">
        <f t="shared" si="28"/>
        <v/>
      </c>
      <c r="AL11" s="151" t="str">
        <f t="shared" si="18"/>
        <v/>
      </c>
      <c r="AM11" s="151" t="str">
        <f t="shared" si="19"/>
        <v/>
      </c>
      <c r="AN11" s="151" t="str">
        <f t="shared" si="20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IF(C12&gt;1,IF(D12&gt;0,D12,IF(StartsWith(AF12,"Epi "),IF(_Pat_Gewicht&lt;=48,_Pat_Gewicht,48),INDEX(Tbl_Ped_MedContIV,C12,H$2))),"")</f>
        <v/>
      </c>
      <c r="I12" s="161" t="str">
        <f t="shared" si="0"/>
        <v/>
      </c>
      <c r="J12" s="161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151">
        <f t="shared" si="21"/>
        <v>0</v>
      </c>
      <c r="Q12" s="151">
        <f t="shared" si="4"/>
        <v>0</v>
      </c>
      <c r="R12" s="151">
        <f t="shared" si="22"/>
        <v>0</v>
      </c>
      <c r="S12">
        <f t="shared" si="23"/>
        <v>0</v>
      </c>
      <c r="T12" s="151">
        <f t="shared" si="5"/>
        <v>0</v>
      </c>
      <c r="U12" s="151">
        <f t="shared" si="24"/>
        <v>0</v>
      </c>
      <c r="V12" s="151" t="b">
        <f t="shared" si="6"/>
        <v>0</v>
      </c>
      <c r="W12" s="151" t="b">
        <f t="shared" si="7"/>
        <v>0</v>
      </c>
      <c r="X12" s="152" t="b">
        <f t="shared" si="25"/>
        <v>0</v>
      </c>
      <c r="Y12" s="151" t="b">
        <f t="shared" si="8"/>
        <v>0</v>
      </c>
      <c r="Z12" s="151" t="b">
        <f t="shared" si="9"/>
        <v>0</v>
      </c>
      <c r="AA12" s="151" t="b">
        <f t="shared" si="26"/>
        <v>0</v>
      </c>
      <c r="AB12" s="151" t="b">
        <f t="shared" si="10"/>
        <v>0</v>
      </c>
      <c r="AC12" s="151" t="b">
        <f t="shared" si="11"/>
        <v>0</v>
      </c>
      <c r="AD12" s="151" t="str">
        <f t="shared" si="12"/>
        <v/>
      </c>
      <c r="AE12" s="151" t="str">
        <f t="shared" si="27"/>
        <v/>
      </c>
      <c r="AF12" s="151" t="str">
        <f t="shared" si="13"/>
        <v/>
      </c>
      <c r="AG12" s="151" t="str">
        <f t="shared" si="14"/>
        <v/>
      </c>
      <c r="AH12" s="151" t="str">
        <f t="shared" si="15"/>
        <v/>
      </c>
      <c r="AI12" s="151" t="str">
        <f t="shared" si="16"/>
        <v/>
      </c>
      <c r="AJ12" s="151" t="str">
        <f t="shared" si="17"/>
        <v/>
      </c>
      <c r="AK12" s="151" t="str">
        <f t="shared" si="28"/>
        <v/>
      </c>
      <c r="AL12" s="151" t="str">
        <f t="shared" si="18"/>
        <v/>
      </c>
      <c r="AM12" s="151" t="str">
        <f t="shared" si="19"/>
        <v/>
      </c>
      <c r="AN12" s="151" t="str">
        <f t="shared" si="20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IF(C13&gt;1,IF(D13&gt;0,D13,IF(StartsWith(AF13,"Epi "),IF(_Pat_Gewicht&lt;=48,_Pat_Gewicht,48),INDEX(Tbl_Ped_MedContIV,C13,H$2))),"")</f>
        <v/>
      </c>
      <c r="I13" s="161" t="str">
        <f t="shared" si="0"/>
        <v/>
      </c>
      <c r="J13" s="161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151">
        <f t="shared" si="21"/>
        <v>0</v>
      </c>
      <c r="Q13" s="151">
        <f t="shared" si="4"/>
        <v>0</v>
      </c>
      <c r="R13" s="151">
        <f t="shared" si="22"/>
        <v>0</v>
      </c>
      <c r="S13">
        <f t="shared" si="23"/>
        <v>0</v>
      </c>
      <c r="T13" s="151">
        <f t="shared" si="5"/>
        <v>0</v>
      </c>
      <c r="U13" s="151">
        <f t="shared" si="24"/>
        <v>0</v>
      </c>
      <c r="V13" s="151" t="b">
        <f t="shared" si="6"/>
        <v>0</v>
      </c>
      <c r="W13" s="151" t="b">
        <f t="shared" si="7"/>
        <v>0</v>
      </c>
      <c r="X13" s="152" t="b">
        <f t="shared" si="25"/>
        <v>0</v>
      </c>
      <c r="Y13" s="151" t="b">
        <f t="shared" si="8"/>
        <v>0</v>
      </c>
      <c r="Z13" s="151" t="b">
        <f t="shared" si="9"/>
        <v>0</v>
      </c>
      <c r="AA13" s="151" t="b">
        <f t="shared" si="26"/>
        <v>0</v>
      </c>
      <c r="AB13" s="151" t="b">
        <f t="shared" si="10"/>
        <v>0</v>
      </c>
      <c r="AC13" s="151" t="b">
        <f t="shared" si="11"/>
        <v>0</v>
      </c>
      <c r="AD13" s="151" t="str">
        <f t="shared" si="12"/>
        <v/>
      </c>
      <c r="AE13" s="151" t="str">
        <f t="shared" si="27"/>
        <v/>
      </c>
      <c r="AF13" s="151" t="str">
        <f t="shared" si="13"/>
        <v/>
      </c>
      <c r="AG13" s="151" t="str">
        <f t="shared" si="14"/>
        <v/>
      </c>
      <c r="AH13" s="151" t="str">
        <f t="shared" si="15"/>
        <v/>
      </c>
      <c r="AI13" s="151" t="str">
        <f t="shared" si="16"/>
        <v/>
      </c>
      <c r="AJ13" s="151" t="str">
        <f t="shared" si="17"/>
        <v/>
      </c>
      <c r="AK13" s="151" t="str">
        <f t="shared" si="28"/>
        <v/>
      </c>
      <c r="AL13" s="151" t="str">
        <f t="shared" si="18"/>
        <v/>
      </c>
      <c r="AM13" s="151" t="str">
        <f t="shared" si="19"/>
        <v/>
      </c>
      <c r="AN13" s="151" t="str">
        <f t="shared" si="20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IF(C14&gt;1,IF(D14&gt;0,D14,IF(StartsWith(AF14,"Epi "),IF(_Pat_Gewicht&lt;=48,_Pat_Gewicht,48),INDEX(Tbl_Ped_MedContIV,C14,H$2))),"")</f>
        <v/>
      </c>
      <c r="I14" s="161" t="str">
        <f t="shared" si="0"/>
        <v/>
      </c>
      <c r="J14" s="161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151">
        <f t="shared" si="21"/>
        <v>0</v>
      </c>
      <c r="Q14" s="151">
        <f t="shared" si="4"/>
        <v>0</v>
      </c>
      <c r="R14" s="151">
        <f t="shared" si="22"/>
        <v>0</v>
      </c>
      <c r="S14">
        <f t="shared" si="23"/>
        <v>0</v>
      </c>
      <c r="T14" s="151">
        <f t="shared" si="5"/>
        <v>0</v>
      </c>
      <c r="U14" s="151">
        <f t="shared" si="24"/>
        <v>0</v>
      </c>
      <c r="V14" s="151" t="b">
        <f t="shared" si="6"/>
        <v>0</v>
      </c>
      <c r="W14" s="151" t="b">
        <f t="shared" si="7"/>
        <v>0</v>
      </c>
      <c r="X14" s="152" t="b">
        <f t="shared" si="25"/>
        <v>0</v>
      </c>
      <c r="Y14" s="151" t="b">
        <f t="shared" si="8"/>
        <v>0</v>
      </c>
      <c r="Z14" s="151" t="b">
        <f t="shared" si="9"/>
        <v>0</v>
      </c>
      <c r="AA14" s="151" t="b">
        <f t="shared" si="26"/>
        <v>0</v>
      </c>
      <c r="AB14" s="151" t="b">
        <f t="shared" si="10"/>
        <v>0</v>
      </c>
      <c r="AC14" s="151" t="b">
        <f t="shared" si="11"/>
        <v>0</v>
      </c>
      <c r="AD14" s="151" t="str">
        <f t="shared" si="12"/>
        <v/>
      </c>
      <c r="AE14" s="151" t="str">
        <f t="shared" si="27"/>
        <v/>
      </c>
      <c r="AF14" s="151" t="str">
        <f t="shared" si="13"/>
        <v/>
      </c>
      <c r="AG14" s="151" t="str">
        <f t="shared" si="14"/>
        <v/>
      </c>
      <c r="AH14" s="151" t="str">
        <f t="shared" si="15"/>
        <v/>
      </c>
      <c r="AI14" s="151" t="str">
        <f t="shared" si="16"/>
        <v/>
      </c>
      <c r="AJ14" s="151" t="str">
        <f t="shared" si="17"/>
        <v/>
      </c>
      <c r="AK14" s="151" t="str">
        <f t="shared" si="28"/>
        <v/>
      </c>
      <c r="AL14" s="151" t="str">
        <f t="shared" si="18"/>
        <v/>
      </c>
      <c r="AM14" s="151" t="str">
        <f t="shared" si="19"/>
        <v/>
      </c>
      <c r="AN14" s="151" t="str">
        <f t="shared" si="20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IF(C15&gt;1,IF(D15&gt;0,D15,IF(StartsWith(AF15,"Epi "),IF(_Pat_Gewicht&lt;=48,_Pat_Gewicht,48),INDEX(Tbl_Ped_MedContIV,C15,H$2))),"")</f>
        <v/>
      </c>
      <c r="I15" s="161" t="str">
        <f t="shared" si="0"/>
        <v/>
      </c>
      <c r="J15" s="161" t="str">
        <f t="shared" si="1"/>
        <v/>
      </c>
      <c r="M15" s="151">
        <f>IF(PedGuiMedIV!E19&lt;&gt;0,24*G15/10,0)</f>
        <v>0</v>
      </c>
      <c r="N15" s="151">
        <f t="shared" si="2"/>
        <v>0</v>
      </c>
      <c r="O15" s="151">
        <f t="shared" si="3"/>
        <v>0</v>
      </c>
      <c r="P15" s="151">
        <f t="shared" si="21"/>
        <v>0</v>
      </c>
      <c r="Q15" s="151">
        <f t="shared" si="4"/>
        <v>0</v>
      </c>
      <c r="R15" s="151">
        <f t="shared" si="22"/>
        <v>0</v>
      </c>
      <c r="S15" s="151">
        <f t="shared" si="23"/>
        <v>0</v>
      </c>
      <c r="T15" s="151">
        <f t="shared" si="5"/>
        <v>0</v>
      </c>
      <c r="U15" s="151">
        <f t="shared" si="24"/>
        <v>0</v>
      </c>
      <c r="V15" s="151" t="b">
        <f t="shared" si="6"/>
        <v>0</v>
      </c>
      <c r="W15" s="151" t="b">
        <f t="shared" si="7"/>
        <v>0</v>
      </c>
      <c r="X15" s="152" t="b">
        <f t="shared" si="25"/>
        <v>0</v>
      </c>
      <c r="Y15" s="151" t="b">
        <f t="shared" si="8"/>
        <v>0</v>
      </c>
      <c r="Z15" s="151" t="b">
        <f t="shared" si="9"/>
        <v>0</v>
      </c>
      <c r="AA15" s="151" t="b">
        <f t="shared" si="26"/>
        <v>0</v>
      </c>
      <c r="AB15" s="151" t="b">
        <f t="shared" si="10"/>
        <v>0</v>
      </c>
      <c r="AC15" s="151" t="b">
        <f t="shared" si="11"/>
        <v>0</v>
      </c>
      <c r="AD15" s="151" t="str">
        <f t="shared" si="12"/>
        <v/>
      </c>
      <c r="AE15" s="151" t="str">
        <f t="shared" si="27"/>
        <v/>
      </c>
      <c r="AF15" s="151" t="str">
        <f t="shared" si="13"/>
        <v/>
      </c>
      <c r="AG15" s="151" t="str">
        <f t="shared" si="14"/>
        <v/>
      </c>
      <c r="AH15" s="151" t="str">
        <f t="shared" si="15"/>
        <v/>
      </c>
      <c r="AI15" s="151" t="str">
        <f t="shared" si="16"/>
        <v/>
      </c>
      <c r="AJ15" s="151" t="str">
        <f t="shared" si="17"/>
        <v/>
      </c>
      <c r="AK15" s="151" t="str">
        <f t="shared" si="28"/>
        <v/>
      </c>
      <c r="AL15" s="151" t="str">
        <f t="shared" si="18"/>
        <v/>
      </c>
      <c r="AM15" s="151" t="str">
        <f t="shared" si="19"/>
        <v/>
      </c>
      <c r="AN15" s="151" t="str">
        <f t="shared" si="20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IF(C16&gt;1,IF(D16&gt;0,D16,IF(StartsWith(AF16,"Epi "),IF(_Pat_Gewicht&lt;=48,_Pat_Gewicht,48),INDEX(Tbl_Ped_MedContIV,C16,H$2))),"")</f>
        <v/>
      </c>
      <c r="I16" s="161" t="str">
        <f t="shared" si="0"/>
        <v/>
      </c>
      <c r="J16" s="161" t="str">
        <f t="shared" si="1"/>
        <v/>
      </c>
      <c r="M16" s="151">
        <f>IF(PedGuiMedIV!E20&lt;&gt;0,24*G16/10,0)</f>
        <v>0</v>
      </c>
      <c r="N16" s="151">
        <f t="shared" si="2"/>
        <v>0</v>
      </c>
      <c r="O16" s="151">
        <f t="shared" si="3"/>
        <v>0</v>
      </c>
      <c r="P16" s="151">
        <f t="shared" si="21"/>
        <v>0</v>
      </c>
      <c r="Q16" s="151">
        <f t="shared" si="4"/>
        <v>0</v>
      </c>
      <c r="R16" s="151">
        <f t="shared" si="22"/>
        <v>0</v>
      </c>
      <c r="S16" s="151">
        <f t="shared" si="23"/>
        <v>0</v>
      </c>
      <c r="T16" s="151">
        <f t="shared" si="5"/>
        <v>0</v>
      </c>
      <c r="U16" s="151">
        <f t="shared" si="24"/>
        <v>0</v>
      </c>
      <c r="V16" s="151" t="b">
        <f t="shared" si="6"/>
        <v>0</v>
      </c>
      <c r="W16" s="151" t="b">
        <f t="shared" si="7"/>
        <v>0</v>
      </c>
      <c r="X16" s="152" t="b">
        <f t="shared" si="25"/>
        <v>0</v>
      </c>
      <c r="Y16" s="151" t="b">
        <f t="shared" si="8"/>
        <v>0</v>
      </c>
      <c r="Z16" s="151" t="b">
        <f t="shared" si="9"/>
        <v>0</v>
      </c>
      <c r="AA16" s="151" t="b">
        <f t="shared" si="26"/>
        <v>0</v>
      </c>
      <c r="AB16" s="151" t="b">
        <f t="shared" si="10"/>
        <v>0</v>
      </c>
      <c r="AC16" s="151" t="b">
        <f t="shared" si="11"/>
        <v>0</v>
      </c>
      <c r="AD16" s="151" t="str">
        <f t="shared" si="12"/>
        <v/>
      </c>
      <c r="AE16" s="151" t="str">
        <f t="shared" si="27"/>
        <v/>
      </c>
      <c r="AF16" s="151" t="str">
        <f t="shared" si="13"/>
        <v/>
      </c>
      <c r="AG16" s="151" t="str">
        <f t="shared" si="14"/>
        <v/>
      </c>
      <c r="AH16" s="151" t="str">
        <f t="shared" si="15"/>
        <v/>
      </c>
      <c r="AI16" s="151" t="str">
        <f t="shared" si="16"/>
        <v/>
      </c>
      <c r="AJ16" s="151" t="str">
        <f t="shared" si="17"/>
        <v/>
      </c>
      <c r="AK16" s="151" t="str">
        <f t="shared" si="28"/>
        <v/>
      </c>
      <c r="AL16" s="151" t="str">
        <f t="shared" si="18"/>
        <v/>
      </c>
      <c r="AM16" s="151" t="str">
        <f t="shared" si="19"/>
        <v/>
      </c>
      <c r="AN16" s="151" t="str">
        <f t="shared" si="20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IF(C17&gt;1,IF(D17&gt;0,D17,IF(StartsWith(AF17,"Epi "),IF(_Pat_Gewicht&lt;=48,_Pat_Gewicht,48),INDEX(Tbl_Ped_MedContIV,C17,H$2))),"")</f>
        <v/>
      </c>
      <c r="I17" s="161" t="str">
        <f t="shared" si="0"/>
        <v/>
      </c>
      <c r="J17" s="161" t="str">
        <f t="shared" si="1"/>
        <v/>
      </c>
      <c r="M17" s="151">
        <f>IF(PedGuiMedIV!E21&lt;&gt;0,24*G17/10,0)</f>
        <v>0</v>
      </c>
      <c r="N17" s="151">
        <f t="shared" si="2"/>
        <v>0</v>
      </c>
      <c r="O17" s="151">
        <f t="shared" si="3"/>
        <v>0</v>
      </c>
      <c r="P17" s="151">
        <f t="shared" si="21"/>
        <v>0</v>
      </c>
      <c r="Q17" s="151">
        <f t="shared" si="4"/>
        <v>0</v>
      </c>
      <c r="R17" s="151">
        <f t="shared" si="22"/>
        <v>0</v>
      </c>
      <c r="S17" s="151">
        <f t="shared" si="23"/>
        <v>0</v>
      </c>
      <c r="T17" s="151">
        <f t="shared" si="5"/>
        <v>0</v>
      </c>
      <c r="U17" s="151">
        <f t="shared" si="24"/>
        <v>0</v>
      </c>
      <c r="V17" s="151" t="b">
        <f t="shared" si="6"/>
        <v>0</v>
      </c>
      <c r="W17" s="151" t="b">
        <f t="shared" si="7"/>
        <v>0</v>
      </c>
      <c r="X17" s="152" t="b">
        <f t="shared" si="25"/>
        <v>0</v>
      </c>
      <c r="Y17" s="151" t="b">
        <f t="shared" si="8"/>
        <v>0</v>
      </c>
      <c r="Z17" s="151" t="b">
        <f t="shared" si="9"/>
        <v>0</v>
      </c>
      <c r="AA17" s="151" t="b">
        <f t="shared" si="26"/>
        <v>0</v>
      </c>
      <c r="AB17" s="151" t="b">
        <f t="shared" si="10"/>
        <v>0</v>
      </c>
      <c r="AC17" s="151" t="b">
        <f t="shared" si="11"/>
        <v>0</v>
      </c>
      <c r="AD17" s="151" t="str">
        <f t="shared" si="12"/>
        <v/>
      </c>
      <c r="AE17" s="151" t="str">
        <f t="shared" si="27"/>
        <v/>
      </c>
      <c r="AF17" s="151" t="str">
        <f t="shared" si="13"/>
        <v/>
      </c>
      <c r="AG17" s="151" t="str">
        <f t="shared" si="14"/>
        <v/>
      </c>
      <c r="AH17" s="151" t="str">
        <f t="shared" si="15"/>
        <v/>
      </c>
      <c r="AI17" s="151" t="str">
        <f t="shared" si="16"/>
        <v/>
      </c>
      <c r="AJ17" s="151" t="str">
        <f t="shared" si="17"/>
        <v/>
      </c>
      <c r="AK17" s="151" t="str">
        <f t="shared" si="28"/>
        <v/>
      </c>
      <c r="AL17" s="151" t="str">
        <f t="shared" si="18"/>
        <v/>
      </c>
      <c r="AM17" s="151" t="str">
        <f t="shared" si="19"/>
        <v/>
      </c>
      <c r="AN17" s="151" t="str">
        <f t="shared" si="20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IF(C18&gt;1,IF(D18&gt;0,D18,IF(StartsWith(AF18,"Epi "),IF(_Pat_Gewicht&lt;=48,_Pat_Gewicht,48),INDEX(Tbl_Ped_MedContIV,C18,H$2))),"")</f>
        <v/>
      </c>
      <c r="I18" s="161" t="str">
        <f t="shared" si="0"/>
        <v/>
      </c>
      <c r="J18" s="161" t="str">
        <f t="shared" si="1"/>
        <v/>
      </c>
      <c r="M18" s="151">
        <f>IF(PedGuiMedIV!E22&lt;&gt;0,24*G18/10,0)</f>
        <v>0</v>
      </c>
      <c r="N18" s="151">
        <f t="shared" si="2"/>
        <v>0</v>
      </c>
      <c r="O18" s="151">
        <f t="shared" si="3"/>
        <v>0</v>
      </c>
      <c r="P18" s="151">
        <f t="shared" si="21"/>
        <v>0</v>
      </c>
      <c r="Q18" s="151">
        <f t="shared" si="4"/>
        <v>0</v>
      </c>
      <c r="R18" s="151">
        <f t="shared" si="22"/>
        <v>0</v>
      </c>
      <c r="S18" s="151">
        <f t="shared" si="23"/>
        <v>0</v>
      </c>
      <c r="T18" s="151">
        <f t="shared" si="5"/>
        <v>0</v>
      </c>
      <c r="U18" s="151">
        <f t="shared" si="24"/>
        <v>0</v>
      </c>
      <c r="V18" s="151" t="b">
        <f t="shared" si="6"/>
        <v>0</v>
      </c>
      <c r="W18" s="151" t="b">
        <f t="shared" si="7"/>
        <v>0</v>
      </c>
      <c r="X18" s="152" t="b">
        <f t="shared" si="25"/>
        <v>0</v>
      </c>
      <c r="Y18" s="151" t="b">
        <f t="shared" si="8"/>
        <v>0</v>
      </c>
      <c r="Z18" s="151" t="b">
        <f t="shared" si="9"/>
        <v>0</v>
      </c>
      <c r="AA18" s="151" t="b">
        <f t="shared" si="26"/>
        <v>0</v>
      </c>
      <c r="AB18" s="151" t="b">
        <f t="shared" si="10"/>
        <v>0</v>
      </c>
      <c r="AC18" s="151" t="b">
        <f t="shared" si="11"/>
        <v>0</v>
      </c>
      <c r="AD18" s="151" t="str">
        <f t="shared" si="12"/>
        <v/>
      </c>
      <c r="AE18" s="151" t="str">
        <f t="shared" si="27"/>
        <v/>
      </c>
      <c r="AF18" s="151" t="str">
        <f t="shared" si="13"/>
        <v/>
      </c>
      <c r="AG18" s="151" t="str">
        <f t="shared" si="14"/>
        <v/>
      </c>
      <c r="AH18" s="151" t="str">
        <f t="shared" si="15"/>
        <v/>
      </c>
      <c r="AI18" s="151" t="str">
        <f t="shared" si="16"/>
        <v/>
      </c>
      <c r="AJ18" s="151" t="str">
        <f t="shared" si="17"/>
        <v/>
      </c>
      <c r="AK18" s="151" t="str">
        <f t="shared" si="28"/>
        <v/>
      </c>
      <c r="AL18" s="151" t="str">
        <f t="shared" si="18"/>
        <v/>
      </c>
      <c r="AM18" s="151" t="str">
        <f t="shared" si="19"/>
        <v/>
      </c>
      <c r="AN18" s="151" t="str">
        <f t="shared" si="20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IF(C19&gt;1,IF(D19&gt;0,D19,IF(StartsWith(AF19,"Epi "),IF(_Pat_Gewicht&lt;=48,_Pat_Gewicht,48),INDEX(Tbl_Ped_MedContIV,C19,H$2))),"")</f>
        <v/>
      </c>
      <c r="I19" s="161" t="str">
        <f t="shared" si="0"/>
        <v/>
      </c>
      <c r="J19" s="161" t="str">
        <f t="shared" si="1"/>
        <v/>
      </c>
      <c r="M19" s="151">
        <f>IF(PedGuiMedIV!E23&lt;&gt;0,24*G19/10,0)</f>
        <v>0</v>
      </c>
      <c r="N19" s="151">
        <f t="shared" si="2"/>
        <v>0</v>
      </c>
      <c r="O19" s="151">
        <f t="shared" si="3"/>
        <v>0</v>
      </c>
      <c r="P19" s="151">
        <f t="shared" si="21"/>
        <v>0</v>
      </c>
      <c r="Q19" s="151">
        <f t="shared" si="4"/>
        <v>0</v>
      </c>
      <c r="R19" s="151">
        <f t="shared" si="22"/>
        <v>0</v>
      </c>
      <c r="S19" s="151">
        <f t="shared" si="23"/>
        <v>0</v>
      </c>
      <c r="T19" s="151">
        <f t="shared" si="5"/>
        <v>0</v>
      </c>
      <c r="U19" s="151">
        <f t="shared" si="24"/>
        <v>0</v>
      </c>
      <c r="V19" s="151" t="b">
        <f t="shared" si="6"/>
        <v>0</v>
      </c>
      <c r="W19" s="151" t="b">
        <f t="shared" si="7"/>
        <v>0</v>
      </c>
      <c r="X19" s="152" t="b">
        <f t="shared" si="25"/>
        <v>0</v>
      </c>
      <c r="Y19" s="151" t="b">
        <f t="shared" si="8"/>
        <v>0</v>
      </c>
      <c r="Z19" s="151" t="b">
        <f t="shared" si="9"/>
        <v>0</v>
      </c>
      <c r="AA19" s="151" t="b">
        <f t="shared" si="26"/>
        <v>0</v>
      </c>
      <c r="AB19" s="151" t="b">
        <f t="shared" si="10"/>
        <v>0</v>
      </c>
      <c r="AC19" s="151" t="b">
        <f t="shared" si="11"/>
        <v>0</v>
      </c>
      <c r="AD19" s="151" t="str">
        <f t="shared" si="12"/>
        <v/>
      </c>
      <c r="AE19" s="151" t="str">
        <f t="shared" si="27"/>
        <v/>
      </c>
      <c r="AF19" s="151" t="str">
        <f t="shared" si="13"/>
        <v/>
      </c>
      <c r="AG19" s="151" t="str">
        <f t="shared" si="14"/>
        <v/>
      </c>
      <c r="AH19" s="151" t="str">
        <f t="shared" si="15"/>
        <v/>
      </c>
      <c r="AI19" s="151" t="str">
        <f t="shared" si="16"/>
        <v/>
      </c>
      <c r="AJ19" s="151" t="str">
        <f t="shared" si="17"/>
        <v/>
      </c>
      <c r="AK19" s="151" t="str">
        <f t="shared" si="28"/>
        <v/>
      </c>
      <c r="AL19" s="151" t="str">
        <f t="shared" si="18"/>
        <v/>
      </c>
      <c r="AM19" s="151" t="str">
        <f t="shared" si="19"/>
        <v/>
      </c>
      <c r="AN19" s="151" t="str">
        <f t="shared" si="20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9">IF($F21=3,M21*0.05,0)</f>
        <v>0</v>
      </c>
      <c r="O21" s="287">
        <f t="shared" ref="O21:O25" si="30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3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9"/>
        <v>0</v>
      </c>
      <c r="O22" s="287">
        <f t="shared" si="30"/>
        <v>0</v>
      </c>
      <c r="P22" s="287">
        <f t="shared" ref="P22:P25" si="31">IF($F22=2,M22*0.155,0)</f>
        <v>0</v>
      </c>
      <c r="Q22" s="287">
        <f t="shared" ref="Q22:Q25" si="32">P22</f>
        <v>0</v>
      </c>
      <c r="R22" s="287">
        <f t="shared" ref="R22:R25" si="33">Q22</f>
        <v>0</v>
      </c>
      <c r="S22" s="287">
        <f t="shared" si="23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4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9"/>
        <v>0</v>
      </c>
      <c r="O23" s="287">
        <f t="shared" si="30"/>
        <v>0</v>
      </c>
      <c r="P23" s="287">
        <f t="shared" si="31"/>
        <v>0</v>
      </c>
      <c r="Q23" s="287">
        <f t="shared" si="32"/>
        <v>0</v>
      </c>
      <c r="R23" s="287">
        <f t="shared" si="33"/>
        <v>0</v>
      </c>
      <c r="S23" s="287">
        <f t="shared" si="23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4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9"/>
        <v>0</v>
      </c>
      <c r="O24" s="287">
        <f t="shared" si="30"/>
        <v>0</v>
      </c>
      <c r="P24" s="287">
        <f t="shared" si="31"/>
        <v>0</v>
      </c>
      <c r="Q24" s="287">
        <f t="shared" si="32"/>
        <v>0</v>
      </c>
      <c r="R24" s="287">
        <f t="shared" si="33"/>
        <v>0</v>
      </c>
      <c r="S24" s="287">
        <f t="shared" si="23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4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9"/>
        <v>0</v>
      </c>
      <c r="O25" s="368">
        <f t="shared" si="30"/>
        <v>0</v>
      </c>
      <c r="P25" s="368">
        <f t="shared" si="31"/>
        <v>0</v>
      </c>
      <c r="Q25" s="368">
        <f t="shared" si="32"/>
        <v>0</v>
      </c>
      <c r="R25" s="368">
        <f t="shared" si="33"/>
        <v>0</v>
      </c>
      <c r="S25" s="368">
        <f t="shared" si="23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4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5">SUM(R5:R19)+SUM(R21:R25)</f>
        <v>0</v>
      </c>
      <c r="S27" s="151">
        <f t="shared" si="35"/>
        <v>0</v>
      </c>
      <c r="T27" s="151">
        <f t="shared" si="35"/>
        <v>0</v>
      </c>
      <c r="U27" s="151">
        <f t="shared" si="35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4088</v>
      </c>
      <c r="F1" s="730"/>
      <c r="G1" s="730"/>
      <c r="H1" s="730"/>
      <c r="I1" s="730"/>
      <c r="J1" s="730"/>
      <c r="K1" s="730"/>
      <c r="L1" s="730"/>
      <c r="M1" s="730" t="s">
        <v>4089</v>
      </c>
      <c r="N1" s="730"/>
      <c r="O1" s="730"/>
      <c r="P1" s="730"/>
      <c r="Q1" s="730"/>
      <c r="R1" s="730"/>
      <c r="S1" s="730"/>
      <c r="T1" s="730" t="s">
        <v>4077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7010</v>
      </c>
      <c r="J2" s="732"/>
      <c r="K2" s="732" t="s">
        <v>7011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4091</v>
      </c>
      <c r="C3" s="734" t="s">
        <v>3293</v>
      </c>
      <c r="D3" s="734" t="s">
        <v>4093</v>
      </c>
      <c r="E3" s="734" t="s">
        <v>4092</v>
      </c>
      <c r="F3" s="734" t="s">
        <v>367</v>
      </c>
      <c r="G3" s="734" t="s">
        <v>4092</v>
      </c>
      <c r="H3" s="734" t="s">
        <v>367</v>
      </c>
      <c r="I3" s="734" t="s">
        <v>4092</v>
      </c>
      <c r="J3" s="734" t="s">
        <v>367</v>
      </c>
      <c r="K3" s="734" t="s">
        <v>4092</v>
      </c>
      <c r="L3" s="734" t="s">
        <v>367</v>
      </c>
      <c r="M3" s="734" t="s">
        <v>4085</v>
      </c>
      <c r="N3" s="734" t="s">
        <v>4086</v>
      </c>
      <c r="O3" s="734" t="s">
        <v>4087</v>
      </c>
      <c r="P3" s="734" t="s">
        <v>4874</v>
      </c>
      <c r="Q3" s="734" t="s">
        <v>4872</v>
      </c>
      <c r="R3" s="734" t="s">
        <v>4075</v>
      </c>
      <c r="S3" s="734" t="s">
        <v>4095</v>
      </c>
      <c r="T3" s="734" t="s">
        <v>357</v>
      </c>
      <c r="U3" s="734" t="s">
        <v>4092</v>
      </c>
      <c r="V3" s="734" t="s">
        <v>367</v>
      </c>
      <c r="W3" s="734" t="s">
        <v>4747</v>
      </c>
      <c r="X3" s="734" t="s">
        <v>4083</v>
      </c>
      <c r="Z3" s="735" t="s">
        <v>4719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4256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4259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4255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4259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4054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4054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4090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24-jan-2018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3465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3299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3309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3310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3299</v>
      </c>
      <c r="E1" s="1" t="s">
        <v>94</v>
      </c>
      <c r="F1" s="1" t="s">
        <v>808</v>
      </c>
      <c r="G1" s="1" t="s">
        <v>261</v>
      </c>
      <c r="I1" s="1" t="s">
        <v>4837</v>
      </c>
      <c r="J1" s="1" t="s">
        <v>7483</v>
      </c>
      <c r="K1" s="1" t="s">
        <v>7481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3299</v>
      </c>
      <c r="G12" s="201"/>
      <c r="H12" s="201"/>
      <c r="I12" s="152" t="s">
        <v>4838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F17" sqref="F17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7482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855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24-jan-2018</v>
      </c>
      <c r="G2" s="571"/>
      <c r="H2" s="569"/>
      <c r="I2" s="573" t="s">
        <v>3468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3469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3465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3299</v>
      </c>
      <c r="C7" s="609"/>
      <c r="D7" s="618" t="s">
        <v>3466</v>
      </c>
      <c r="E7" s="609"/>
      <c r="F7" s="618"/>
      <c r="G7" s="619"/>
      <c r="H7" s="618"/>
      <c r="I7" s="620"/>
      <c r="J7" s="620" t="s">
        <v>3299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3467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4052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3299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3299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3473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3483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3474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6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3475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3475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3476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3476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3477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7494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4750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3478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3479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3480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3481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3482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4777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4777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7" sqref="K7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10" width="12.710937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3292</v>
      </c>
      <c r="H2" s="162" t="s">
        <v>3470</v>
      </c>
      <c r="I2" s="162" t="s">
        <v>3471</v>
      </c>
      <c r="J2" s="162" t="s">
        <v>3472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4078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IF(PedBerEnt!F4&gt;1,PedBerEnt!E4&amp;" mL/dag","")</f>
        <v/>
      </c>
      <c r="K4" s="161">
        <f>IF(F4&gt;0,INDEX(Tbl_Ped_Voeding,$F4,2),"")</f>
        <v>0</v>
      </c>
      <c r="L4" s="161">
        <f t="shared" ref="L4:W7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4049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gram/dag","")</f>
        <v/>
      </c>
      <c r="K5" s="161">
        <f>IF(F5&gt;0,INDEX(Tbl_Ped_Poeder,$F5,2),"")</f>
        <v>0</v>
      </c>
      <c r="L5" s="161">
        <f t="shared" si="0"/>
        <v>0</v>
      </c>
      <c r="M5" s="161">
        <f t="shared" si="0"/>
        <v>0</v>
      </c>
      <c r="N5" s="161">
        <f t="shared" si="0"/>
        <v>0</v>
      </c>
      <c r="O5" s="161">
        <f t="shared" si="0"/>
        <v>0</v>
      </c>
      <c r="P5" s="161">
        <f t="shared" si="0"/>
        <v>0</v>
      </c>
      <c r="Q5" s="161">
        <f t="shared" si="0"/>
        <v>0</v>
      </c>
      <c r="R5" s="161">
        <f t="shared" si="0"/>
        <v>0</v>
      </c>
      <c r="S5" s="161">
        <f t="shared" si="0"/>
        <v>0</v>
      </c>
      <c r="T5" s="161">
        <f t="shared" si="0"/>
        <v>0</v>
      </c>
      <c r="U5" s="161">
        <f t="shared" si="0"/>
        <v>0</v>
      </c>
      <c r="V5" s="161">
        <f t="shared" si="0"/>
        <v>0</v>
      </c>
      <c r="W5" s="161">
        <f t="shared" si="0"/>
        <v>0</v>
      </c>
      <c r="Z5" s="161" t="str">
        <f t="shared" si="1"/>
        <v>0</v>
      </c>
    </row>
    <row r="6" spans="1:26" x14ac:dyDescent="0.2">
      <c r="A6" s="52" t="s">
        <v>4050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gram/dag","")</f>
        <v/>
      </c>
      <c r="K6" s="161">
        <f>IF(F6&gt;0,INDEX(Tbl_Ped_Poeder,$F6,2),"")</f>
        <v>0</v>
      </c>
      <c r="L6" s="161">
        <f t="shared" si="0"/>
        <v>0</v>
      </c>
      <c r="M6" s="161">
        <f t="shared" si="0"/>
        <v>0</v>
      </c>
      <c r="N6" s="161">
        <f t="shared" si="0"/>
        <v>0</v>
      </c>
      <c r="O6" s="161">
        <f t="shared" si="0"/>
        <v>0</v>
      </c>
      <c r="P6" s="161">
        <f t="shared" si="0"/>
        <v>0</v>
      </c>
      <c r="Q6" s="161">
        <f t="shared" si="0"/>
        <v>0</v>
      </c>
      <c r="R6" s="161">
        <f t="shared" si="0"/>
        <v>0</v>
      </c>
      <c r="S6" s="161">
        <f t="shared" si="0"/>
        <v>0</v>
      </c>
      <c r="T6" s="161">
        <f t="shared" si="0"/>
        <v>0</v>
      </c>
      <c r="U6" s="161">
        <f t="shared" si="0"/>
        <v>0</v>
      </c>
      <c r="V6" s="161">
        <f t="shared" si="0"/>
        <v>0</v>
      </c>
      <c r="W6" s="161">
        <f t="shared" si="0"/>
        <v>0</v>
      </c>
      <c r="Z6" s="161" t="str">
        <f t="shared" si="1"/>
        <v>0</v>
      </c>
    </row>
    <row r="7" spans="1:26" x14ac:dyDescent="0.2">
      <c r="A7" s="52" t="s">
        <v>4051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gram/dag","")</f>
        <v/>
      </c>
      <c r="K7" s="161">
        <f>IF(F7&gt;0,INDEX(Tbl_Ped_Poeder,$F7,2),"")</f>
        <v>0</v>
      </c>
      <c r="L7" s="161">
        <f t="shared" si="0"/>
        <v>0</v>
      </c>
      <c r="M7" s="161">
        <f t="shared" si="0"/>
        <v>0</v>
      </c>
      <c r="N7" s="161">
        <f t="shared" si="0"/>
        <v>0</v>
      </c>
      <c r="O7" s="161">
        <f t="shared" si="0"/>
        <v>0</v>
      </c>
      <c r="P7" s="161">
        <f t="shared" si="0"/>
        <v>0</v>
      </c>
      <c r="Q7" s="161">
        <f t="shared" si="0"/>
        <v>0</v>
      </c>
      <c r="R7" s="161">
        <f t="shared" si="0"/>
        <v>0</v>
      </c>
      <c r="S7" s="161">
        <f t="shared" si="0"/>
        <v>0</v>
      </c>
      <c r="T7" s="161">
        <f t="shared" si="0"/>
        <v>0</v>
      </c>
      <c r="U7" s="161">
        <f t="shared" si="0"/>
        <v>0</v>
      </c>
      <c r="V7" s="161">
        <f t="shared" si="0"/>
        <v>0</v>
      </c>
      <c r="W7" s="161">
        <f t="shared" si="0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2">SUM(M4:M7)</f>
        <v>0</v>
      </c>
      <c r="N8" s="161">
        <f t="shared" si="2"/>
        <v>0</v>
      </c>
      <c r="O8" s="161">
        <f t="shared" si="2"/>
        <v>0</v>
      </c>
      <c r="P8" s="161">
        <f t="shared" si="2"/>
        <v>0</v>
      </c>
      <c r="Q8" s="161">
        <f t="shared" si="2"/>
        <v>0</v>
      </c>
      <c r="R8" s="161">
        <f t="shared" si="2"/>
        <v>0</v>
      </c>
      <c r="S8" s="161">
        <f t="shared" si="2"/>
        <v>0</v>
      </c>
      <c r="T8" s="161">
        <f t="shared" si="2"/>
        <v>0</v>
      </c>
      <c r="U8" s="161">
        <f t="shared" si="2"/>
        <v>0</v>
      </c>
      <c r="V8" s="161">
        <f t="shared" si="2"/>
        <v>0</v>
      </c>
      <c r="W8" s="161">
        <f t="shared" si="2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3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3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3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3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3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3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3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3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3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3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3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3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8" sqref="B8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881</v>
      </c>
      <c r="D2" s="51" t="s">
        <v>4752</v>
      </c>
      <c r="E2" s="51" t="s">
        <v>4755</v>
      </c>
      <c r="F2" s="51" t="s">
        <v>4753</v>
      </c>
      <c r="G2" s="51" t="s">
        <v>4751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4748</v>
      </c>
      <c r="W2" s="155" t="s">
        <v>4749</v>
      </c>
      <c r="X2" s="710" t="s">
        <v>5212</v>
      </c>
      <c r="Y2" s="152" t="s">
        <v>4746</v>
      </c>
      <c r="Z2" s="152" t="s">
        <v>4261</v>
      </c>
      <c r="AA2" s="152" t="s">
        <v>7478</v>
      </c>
      <c r="AB2" s="152" t="s">
        <v>4078</v>
      </c>
    </row>
    <row r="3" spans="1:28" x14ac:dyDescent="0.2">
      <c r="A3" s="152" t="s">
        <v>4839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4754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7493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t="s">
        <v>148</v>
      </c>
      <c r="G17">
        <f>ROUND(G16-G18-G19-G20,1)</f>
        <v>0</v>
      </c>
      <c r="H17" s="151" t="str">
        <f>IF(G17=0,"",A17)</f>
        <v/>
      </c>
      <c r="I17" s="497">
        <f t="shared" ref="I17:T20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 t="s">
        <v>850</v>
      </c>
      <c r="B20" s="151">
        <v>0</v>
      </c>
      <c r="C20" s="151">
        <v>49</v>
      </c>
      <c r="G20" s="151">
        <f>ROUND(IF(C$17&gt;0,IF(C20&lt;50,C20/10,C20-45),0),1)</f>
        <v>0</v>
      </c>
      <c r="I20" s="497">
        <f t="shared" si="9"/>
        <v>0</v>
      </c>
      <c r="J20" s="497">
        <f t="shared" si="9"/>
        <v>0</v>
      </c>
      <c r="K20" s="497">
        <f t="shared" si="9"/>
        <v>0</v>
      </c>
      <c r="L20" s="497">
        <f t="shared" si="9"/>
        <v>0</v>
      </c>
      <c r="M20" s="497">
        <f t="shared" si="9"/>
        <v>0</v>
      </c>
      <c r="N20" s="497">
        <f t="shared" si="9"/>
        <v>0</v>
      </c>
      <c r="O20" s="497">
        <f t="shared" si="9"/>
        <v>0</v>
      </c>
      <c r="P20" s="497">
        <f t="shared" si="9"/>
        <v>0</v>
      </c>
      <c r="Q20" s="497">
        <f t="shared" si="9"/>
        <v>0</v>
      </c>
      <c r="R20" s="497">
        <f t="shared" si="9"/>
        <v>0</v>
      </c>
      <c r="S20" s="497">
        <f t="shared" si="9"/>
        <v>0</v>
      </c>
      <c r="T20" s="497">
        <f t="shared" si="9"/>
        <v>0</v>
      </c>
      <c r="U20" s="497"/>
      <c r="V20" s="151" t="str">
        <f t="shared" si="3"/>
        <v/>
      </c>
      <c r="W20" s="151" t="str">
        <f t="shared" si="2"/>
        <v/>
      </c>
      <c r="Y20" s="151" t="str">
        <f t="shared" si="4"/>
        <v/>
      </c>
      <c r="AB20" s="151" t="str">
        <f t="shared" si="0"/>
        <v/>
      </c>
    </row>
    <row r="21" spans="1:28" x14ac:dyDescent="0.2">
      <c r="A21" s="152" t="s">
        <v>4840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 t="shared" si="3"/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"&amp;ROUND(G21/IF(F21&gt;10,ROUNDUP(F21,0),ROUNDUP(F21,1)),1)&amp;"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5189</v>
      </c>
      <c r="C30" s="709" t="s">
        <v>5190</v>
      </c>
      <c r="D30" s="709" t="s">
        <v>5191</v>
      </c>
      <c r="E30" s="709" t="s">
        <v>5192</v>
      </c>
      <c r="F30" s="709" t="s">
        <v>5193</v>
      </c>
      <c r="G30" s="709" t="s">
        <v>5194</v>
      </c>
      <c r="H30" s="709" t="s">
        <v>5195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4777</v>
      </c>
      <c r="B2" s="51" t="s">
        <v>3293</v>
      </c>
      <c r="C2" s="51" t="s">
        <v>4778</v>
      </c>
      <c r="D2" s="51" t="s">
        <v>4779</v>
      </c>
      <c r="E2" s="51" t="s">
        <v>4780</v>
      </c>
      <c r="F2" s="51" t="s">
        <v>4781</v>
      </c>
      <c r="G2" s="51" t="s">
        <v>175</v>
      </c>
      <c r="H2" s="51" t="s">
        <v>86</v>
      </c>
      <c r="I2" s="51" t="s">
        <v>4065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4052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3484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3484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4054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3484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4863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4862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4848</v>
      </c>
      <c r="B21" s="152" t="s">
        <v>4849</v>
      </c>
      <c r="C21" s="152" t="s">
        <v>4848</v>
      </c>
      <c r="D21" s="152" t="s">
        <v>4849</v>
      </c>
      <c r="E21" s="152"/>
      <c r="F21" s="151" t="s">
        <v>4843</v>
      </c>
      <c r="G21" s="152" t="s">
        <v>212</v>
      </c>
      <c r="H21" s="151" t="s">
        <v>4844</v>
      </c>
      <c r="I21" s="152" t="s">
        <v>212</v>
      </c>
      <c r="J21" s="151" t="s">
        <v>4845</v>
      </c>
      <c r="K21" s="152" t="s">
        <v>212</v>
      </c>
      <c r="L21" s="151" t="s">
        <v>4845</v>
      </c>
      <c r="M21" s="152" t="s">
        <v>212</v>
      </c>
      <c r="N21" s="151" t="s">
        <v>4846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4847</v>
      </c>
    </row>
    <row r="32" spans="1:15" x14ac:dyDescent="0.2">
      <c r="A32" s="152" t="s">
        <v>4850</v>
      </c>
      <c r="B32" s="151">
        <v>1.75</v>
      </c>
    </row>
    <row r="33" spans="1:2" x14ac:dyDescent="0.2">
      <c r="A33" s="152" t="s">
        <v>4851</v>
      </c>
      <c r="B33" s="151">
        <v>1.1499999999999999</v>
      </c>
    </row>
    <row r="34" spans="1:2" x14ac:dyDescent="0.2">
      <c r="A34" s="152" t="s">
        <v>4852</v>
      </c>
      <c r="B34" s="151">
        <v>1.3</v>
      </c>
    </row>
    <row r="35" spans="1:2" x14ac:dyDescent="0.2">
      <c r="A35" s="152" t="s">
        <v>4853</v>
      </c>
      <c r="B35" s="151">
        <v>1.3</v>
      </c>
    </row>
    <row r="36" spans="1:2" x14ac:dyDescent="0.2">
      <c r="A36" s="152" t="s">
        <v>4854</v>
      </c>
      <c r="B36" s="151">
        <v>1.3</v>
      </c>
    </row>
    <row r="37" spans="1:2" x14ac:dyDescent="0.2">
      <c r="A37" s="152" t="s">
        <v>4855</v>
      </c>
      <c r="B37" s="151">
        <v>1.4</v>
      </c>
    </row>
    <row r="38" spans="1:2" x14ac:dyDescent="0.2">
      <c r="A38" s="152" t="s">
        <v>4856</v>
      </c>
      <c r="B38" s="151">
        <v>1.4</v>
      </c>
    </row>
    <row r="39" spans="1:2" x14ac:dyDescent="0.2">
      <c r="A39" s="152" t="s">
        <v>4857</v>
      </c>
      <c r="B39" s="151">
        <v>1.6</v>
      </c>
    </row>
    <row r="40" spans="1:2" x14ac:dyDescent="0.2">
      <c r="A40" s="152" t="s">
        <v>4858</v>
      </c>
      <c r="B40" s="151">
        <v>1.4</v>
      </c>
    </row>
    <row r="41" spans="1:2" x14ac:dyDescent="0.2">
      <c r="A41" s="152" t="s">
        <v>4859</v>
      </c>
      <c r="B41" s="151">
        <v>1.35</v>
      </c>
    </row>
    <row r="42" spans="1:2" x14ac:dyDescent="0.2">
      <c r="A42" s="152" t="s">
        <v>4860</v>
      </c>
      <c r="B42" s="151">
        <v>1.3</v>
      </c>
    </row>
    <row r="43" spans="1:2" x14ac:dyDescent="0.2">
      <c r="A43" s="152" t="s">
        <v>4861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A12" sqref="A12:B22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4068</v>
      </c>
      <c r="C3" t="s">
        <v>4052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4054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4069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4842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4062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4063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4064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4048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4056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4252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4218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24-jan-2018</v>
      </c>
      <c r="E2" s="571"/>
      <c r="F2" s="569"/>
      <c r="G2" s="568"/>
      <c r="H2" s="573" t="s">
        <v>3468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3469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3465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24-jan-2018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3465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1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7015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_User_LastName&amp;", "&amp;_User_FirstName</f>
        <v>Bollen, C.</v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0.22.09-beta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topLeftCell="A28" zoomScale="60" zoomScaleNormal="100" workbookViewId="0">
      <selection activeCell="B75" sqref="B75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24-jan-2018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41663)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5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4796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24-jan-2018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41663)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24-jan-2018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41663)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F27" sqref="F27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43124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6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43124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7503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43124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5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801"/>
    </row>
    <row r="14" spans="1:8" ht="18" customHeight="1" x14ac:dyDescent="0.2">
      <c r="A14" s="860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801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801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801"/>
    </row>
    <row r="17" spans="1:9" ht="18" customHeight="1" x14ac:dyDescent="0.2">
      <c r="A17" s="520"/>
      <c r="B17" s="525" t="s">
        <v>4842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801"/>
    </row>
    <row r="18" spans="1:9" ht="18" customHeight="1" x14ac:dyDescent="0.2">
      <c r="A18" s="520"/>
      <c r="B18" s="525" t="s">
        <v>4062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801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7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7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80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801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64" t="s">
        <v>219</v>
      </c>
      <c r="F25" s="865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4"/>
      <c r="F26" s="865"/>
      <c r="G26" s="528"/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802"/>
      <c r="G30" s="524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803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7526</v>
      </c>
      <c r="C32" s="542"/>
      <c r="D32" s="542"/>
      <c r="E32" s="542"/>
      <c r="F32" s="803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3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3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3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0.22.07-beta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43124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4864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4865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529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77" t="s">
        <v>289</v>
      </c>
      <c r="F25" s="878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532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535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546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9" t="s">
        <v>183</v>
      </c>
      <c r="C38" s="870"/>
      <c r="D38" s="870"/>
      <c r="E38" s="870"/>
      <c r="F38" s="871"/>
      <c r="G38" s="536" t="s">
        <v>184</v>
      </c>
      <c r="H38" s="536"/>
    </row>
    <row r="39" spans="1:9" ht="18" customHeight="1" x14ac:dyDescent="0.2">
      <c r="A39" s="547"/>
      <c r="B39" s="872" t="s">
        <v>185</v>
      </c>
      <c r="C39" s="873"/>
      <c r="D39" s="873"/>
      <c r="E39" s="873"/>
      <c r="F39" s="874"/>
      <c r="G39" s="522" t="s">
        <v>186</v>
      </c>
      <c r="H39" s="521"/>
    </row>
    <row r="40" spans="1:9" ht="18" customHeight="1" x14ac:dyDescent="0.2">
      <c r="A40" s="547"/>
      <c r="B40" s="872" t="s">
        <v>187</v>
      </c>
      <c r="C40" s="873"/>
      <c r="D40" s="873"/>
      <c r="E40" s="873"/>
      <c r="F40" s="874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0.22.09-beta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43124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7517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802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80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4868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43124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7517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4869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4870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4" t="str">
        <f>IF(AND(G15&lt;&gt;"",G17="",G18="",G19="",G20=""),PedBerTPN!H8,"")</f>
        <v/>
      </c>
      <c r="C21" s="805"/>
      <c r="D21" s="805"/>
      <c r="E21" s="805"/>
      <c r="F21" s="806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279</v>
      </c>
      <c r="E24" s="791" t="s">
        <v>133</v>
      </c>
      <c r="F24" s="792" t="s">
        <v>301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I45"/>
  <sheetViews>
    <sheetView zoomScaleNormal="100" workbookViewId="0">
      <selection activeCell="B20" sqref="B20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9" ht="12.75" customHeight="1" x14ac:dyDescent="0.2">
      <c r="A1" s="183" t="s">
        <v>189</v>
      </c>
      <c r="F1" s="1" t="s">
        <v>4871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43124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7512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9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9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9" ht="18" customHeight="1" x14ac:dyDescent="0.2">
      <c r="A13" s="875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3" t="str">
        <f>PedBerTPN!W5</f>
        <v/>
      </c>
      <c r="H13" s="521"/>
    </row>
    <row r="14" spans="1:9" ht="18" customHeight="1" x14ac:dyDescent="0.2">
      <c r="A14" s="876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4"/>
      <c r="C15" s="794"/>
      <c r="D15" s="794"/>
      <c r="E15" s="794"/>
      <c r="F15" s="794" t="s">
        <v>163</v>
      </c>
      <c r="G15" s="795" t="str">
        <f>G13</f>
        <v/>
      </c>
      <c r="H15" s="521"/>
      <c r="I15" s="811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6"/>
      <c r="H16" s="521"/>
    </row>
    <row r="17" spans="1:9" ht="18" customHeight="1" x14ac:dyDescent="0.2">
      <c r="A17" s="876" t="str">
        <f>PedBerTPN!V6</f>
        <v/>
      </c>
      <c r="B17" s="525" t="s">
        <v>235</v>
      </c>
      <c r="C17" s="526"/>
      <c r="D17" s="526"/>
      <c r="E17" s="791"/>
      <c r="F17" s="792" t="s">
        <v>134</v>
      </c>
      <c r="G17" s="528" t="str">
        <f>PedBerTPN!W6</f>
        <v/>
      </c>
      <c r="H17" s="521"/>
    </row>
    <row r="18" spans="1:9" ht="18" customHeight="1" x14ac:dyDescent="0.2">
      <c r="A18" s="876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90"/>
      <c r="C19" s="790"/>
      <c r="D19" s="790"/>
      <c r="E19" s="863" t="s">
        <v>162</v>
      </c>
      <c r="F19" s="863"/>
      <c r="G19" s="797" t="str">
        <f>IF(G17="","",SUM(PedBerTPN!G6:G7)&amp;" ml")</f>
        <v/>
      </c>
      <c r="H19" s="521"/>
      <c r="I19" s="811">
        <f>StringToDouble(G19)</f>
        <v>0</v>
      </c>
    </row>
    <row r="20" spans="1:9" ht="18" customHeight="1" x14ac:dyDescent="0.2">
      <c r="A20" s="520"/>
      <c r="B20" s="809"/>
      <c r="C20" s="809"/>
      <c r="D20" s="809"/>
      <c r="E20" s="810"/>
      <c r="F20" s="810"/>
      <c r="G20" s="797"/>
      <c r="H20" s="808"/>
    </row>
    <row r="21" spans="1:9" ht="18" customHeight="1" x14ac:dyDescent="0.2">
      <c r="A21" s="520"/>
      <c r="B21" s="809"/>
      <c r="C21" s="809"/>
      <c r="D21" s="809"/>
      <c r="E21" s="810"/>
      <c r="F21" s="810"/>
      <c r="G21" s="797"/>
      <c r="H21" s="808"/>
    </row>
    <row r="22" spans="1:9" ht="18" customHeight="1" x14ac:dyDescent="0.2">
      <c r="A22" s="520"/>
      <c r="B22" s="809"/>
      <c r="C22" s="809"/>
      <c r="D22" s="809"/>
      <c r="E22" s="810"/>
      <c r="F22" s="810"/>
      <c r="G22" s="797"/>
      <c r="H22" s="808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6" t="str">
        <f>PedBerTPN!$V$16</f>
        <v/>
      </c>
      <c r="B24" s="523" t="s">
        <v>148</v>
      </c>
      <c r="C24" s="791"/>
      <c r="D24" s="791" t="s">
        <v>63</v>
      </c>
      <c r="E24" s="791" t="s">
        <v>64</v>
      </c>
      <c r="F24" s="792" t="s">
        <v>65</v>
      </c>
      <c r="G24" s="524" t="str">
        <f>PedBerTPN!$W$17</f>
        <v/>
      </c>
      <c r="H24" s="521"/>
    </row>
    <row r="25" spans="1:9" ht="18" customHeight="1" x14ac:dyDescent="0.2">
      <c r="A25" s="876"/>
      <c r="B25" s="525" t="s">
        <v>149</v>
      </c>
      <c r="C25" s="526"/>
      <c r="D25" s="526"/>
      <c r="E25" s="791"/>
      <c r="F25" s="792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91"/>
      <c r="F26" s="792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PedBerTPN!$W$16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PedBerTPN!$W$3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&amp;LUitgeprint: &amp;D &amp;T&amp;CBed 1.7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22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7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9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4512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4514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4515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24-jan-2018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4891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5291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4267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7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7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4268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4936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7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8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8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8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8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8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8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8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8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8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8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7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7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7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7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7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4269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8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8" t="str">
        <f>NeoBerInfB!AI39</f>
        <v/>
      </c>
      <c r="B49" s="403" t="str">
        <f>NeoBerInfB!AJ39</f>
        <v/>
      </c>
      <c r="C49" s="638"/>
      <c r="D49" s="638" t="s">
        <v>4271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7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7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7" t="str">
        <f>NeoBerInfB!AI44</f>
        <v/>
      </c>
      <c r="C53" s="638"/>
      <c r="D53" s="638" t="s">
        <v>7492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7" t="str">
        <f>NeoBerInfB!AI45</f>
        <v/>
      </c>
      <c r="C54" s="638"/>
      <c r="D54" s="638" t="s">
        <v>7493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7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7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7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4270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4262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4263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4264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7" t="s">
        <v>4265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H3" activePane="bottomRight" state="frozenSplit"/>
      <selection activeCell="J34" sqref="J34"/>
      <selection pane="topRight" activeCell="J34" sqref="J34"/>
      <selection pane="bottomLeft" activeCell="J34" sqref="J34"/>
      <selection pane="bottomRight" activeCell="AE3" sqref="AE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4243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4092</v>
      </c>
      <c r="D2" s="365" t="s">
        <v>3294</v>
      </c>
      <c r="E2" s="365" t="s">
        <v>4075</v>
      </c>
      <c r="F2" s="365" t="s">
        <v>4247</v>
      </c>
      <c r="G2" s="365" t="s">
        <v>863</v>
      </c>
      <c r="H2" s="365" t="s">
        <v>4249</v>
      </c>
      <c r="I2" s="365" t="s">
        <v>394</v>
      </c>
      <c r="J2" s="365" t="s">
        <v>255</v>
      </c>
      <c r="K2" s="365" t="s">
        <v>3300</v>
      </c>
      <c r="L2" s="365" t="s">
        <v>4092</v>
      </c>
      <c r="M2" s="365" t="s">
        <v>154</v>
      </c>
      <c r="N2" s="365" t="s">
        <v>3293</v>
      </c>
      <c r="O2" s="365" t="s">
        <v>3294</v>
      </c>
      <c r="P2" s="365" t="s">
        <v>4248</v>
      </c>
      <c r="Q2" s="365" t="s">
        <v>4241</v>
      </c>
      <c r="R2" s="365" t="s">
        <v>4244</v>
      </c>
      <c r="S2" s="365" t="s">
        <v>420</v>
      </c>
      <c r="T2" s="365" t="s">
        <v>4892</v>
      </c>
      <c r="U2" s="365" t="s">
        <v>4918</v>
      </c>
      <c r="V2" s="365" t="s">
        <v>4895</v>
      </c>
      <c r="W2" s="365" t="s">
        <v>4919</v>
      </c>
      <c r="X2" s="365" t="s">
        <v>4934</v>
      </c>
      <c r="Y2" s="365" t="s">
        <v>4935</v>
      </c>
      <c r="Z2" s="365" t="s">
        <v>293</v>
      </c>
      <c r="AA2" s="365" t="s">
        <v>4504</v>
      </c>
      <c r="AB2" s="365" t="s">
        <v>4502</v>
      </c>
      <c r="AC2" s="365" t="s">
        <v>4503</v>
      </c>
      <c r="AD2" s="365" t="s">
        <v>4500</v>
      </c>
      <c r="AE2" s="365" t="s">
        <v>4501</v>
      </c>
      <c r="AF2" s="365" t="s">
        <v>4876</v>
      </c>
      <c r="AG2" s="365" t="s">
        <v>4877</v>
      </c>
      <c r="AH2" s="365" t="s">
        <v>4878</v>
      </c>
      <c r="AI2" s="365" t="s">
        <v>4260</v>
      </c>
      <c r="AJ2" s="365" t="s">
        <v>4261</v>
      </c>
      <c r="AK2" s="365" t="s">
        <v>4956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4251</v>
      </c>
      <c r="BC2" s="365" t="s">
        <v>6951</v>
      </c>
      <c r="BD2" s="365" t="s">
        <v>3300</v>
      </c>
    </row>
    <row r="3" spans="1:56" s="261" customFormat="1" x14ac:dyDescent="0.2">
      <c r="A3" s="178" t="s">
        <v>3718</v>
      </c>
      <c r="B3" s="261" t="s">
        <v>7533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41663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4246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4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261" t="b">
        <f>IF(IsEpiduraal(J23),C23/10&gt;_Pat_Gewicht,IF(D23&gt;0,AND(INDEX(Tbl_Neo_MedIV,B23,10)&lt;&gt;0,(C23/10)/D23&gt;INDEX(Tbl_Neo_MedIV,B23,10)),FALSE))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IF($E23&gt;1,VLOOKUP($P23,Tbl_Glob_ParEnt,AM$1,FALSE),0)*$AL23</f>
        <v>0</v>
      </c>
      <c r="AN23" s="261">
        <f t="shared" si="25"/>
        <v>0</v>
      </c>
      <c r="AO23" s="261">
        <f t="shared" si="25"/>
        <v>0</v>
      </c>
      <c r="AP23" s="261">
        <f t="shared" si="25"/>
        <v>0</v>
      </c>
      <c r="AQ23" s="261">
        <f t="shared" si="25"/>
        <v>0</v>
      </c>
      <c r="AR23" s="261">
        <f t="shared" si="25"/>
        <v>0</v>
      </c>
      <c r="AS23" s="261">
        <f t="shared" si="25"/>
        <v>0</v>
      </c>
      <c r="AT23" s="261">
        <f t="shared" si="25"/>
        <v>0</v>
      </c>
      <c r="AU23" s="261">
        <f t="shared" si="25"/>
        <v>0</v>
      </c>
      <c r="AV23" s="261">
        <f t="shared" si="25"/>
        <v>0</v>
      </c>
      <c r="AW23" s="261">
        <f t="shared" si="25"/>
        <v>0</v>
      </c>
      <c r="AX23" s="26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5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777" t="b">
        <f>IF(IsEpiduraal(J24),C24/10&gt;_Pat_Gewicht,IF(D24&gt;0,AND(INDEX(Tbl_Neo_MedIV,B24,10)&lt;&gt;0,(C24/10)/D24&gt;INDEX(Tbl_Neo_MedIV,B24,10)),FALSE))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261">
        <f t="shared" si="25"/>
        <v>0</v>
      </c>
      <c r="AN24" s="261">
        <f t="shared" si="25"/>
        <v>0</v>
      </c>
      <c r="AO24" s="261">
        <f t="shared" si="25"/>
        <v>0</v>
      </c>
      <c r="AP24" s="261">
        <f t="shared" si="25"/>
        <v>0</v>
      </c>
      <c r="AQ24" s="261">
        <f t="shared" si="25"/>
        <v>0</v>
      </c>
      <c r="AR24" s="261">
        <f t="shared" si="25"/>
        <v>0</v>
      </c>
      <c r="AS24" s="261">
        <f t="shared" si="25"/>
        <v>0</v>
      </c>
      <c r="AT24" s="261">
        <f t="shared" si="25"/>
        <v>0</v>
      </c>
      <c r="AU24" s="261">
        <f t="shared" si="25"/>
        <v>0</v>
      </c>
      <c r="AV24" s="261">
        <f t="shared" si="25"/>
        <v>0</v>
      </c>
      <c r="AW24" s="261">
        <f t="shared" si="25"/>
        <v>0</v>
      </c>
      <c r="AX24" s="26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5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777" t="b">
        <f>IF(IsEpiduraal(J25),C25/10&gt;_Pat_Gewicht,IF(D25&gt;0,AND(INDEX(Tbl_Neo_MedIV,B25,10)&lt;&gt;0,(C25/10)/D25&gt;INDEX(Tbl_Neo_MedIV,B25,10)),FALSE))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261">
        <f t="shared" si="25"/>
        <v>0</v>
      </c>
      <c r="AN25" s="261">
        <f t="shared" si="25"/>
        <v>0</v>
      </c>
      <c r="AO25" s="261">
        <f t="shared" si="25"/>
        <v>0</v>
      </c>
      <c r="AP25" s="261">
        <f t="shared" si="25"/>
        <v>0</v>
      </c>
      <c r="AQ25" s="261">
        <f t="shared" si="25"/>
        <v>0</v>
      </c>
      <c r="AR25" s="261">
        <f t="shared" si="25"/>
        <v>0</v>
      </c>
      <c r="AS25" s="261">
        <f t="shared" si="25"/>
        <v>0</v>
      </c>
      <c r="AT25" s="261">
        <f t="shared" si="25"/>
        <v>0</v>
      </c>
      <c r="AU25" s="261">
        <f t="shared" si="25"/>
        <v>0</v>
      </c>
      <c r="AV25" s="261">
        <f t="shared" si="25"/>
        <v>0</v>
      </c>
      <c r="AW25" s="261">
        <f t="shared" si="25"/>
        <v>0</v>
      </c>
      <c r="AX25" s="26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5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777" t="b">
        <f>IF(IsEpiduraal(J26),C26/10&gt;_Pat_Gewicht,IF(D26&gt;0,AND(INDEX(Tbl_Neo_MedIV,B26,10)&lt;&gt;0,(C26/10)/D26&gt;INDEX(Tbl_Neo_MedIV,B26,10)),FALSE))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261">
        <f t="shared" si="25"/>
        <v>0</v>
      </c>
      <c r="AN26" s="261">
        <f t="shared" si="25"/>
        <v>0</v>
      </c>
      <c r="AO26" s="261">
        <f t="shared" si="25"/>
        <v>0</v>
      </c>
      <c r="AP26" s="261">
        <f t="shared" si="25"/>
        <v>0</v>
      </c>
      <c r="AQ26" s="261">
        <f t="shared" si="25"/>
        <v>0</v>
      </c>
      <c r="AR26" s="261">
        <f t="shared" si="25"/>
        <v>0</v>
      </c>
      <c r="AS26" s="261">
        <f t="shared" si="25"/>
        <v>0</v>
      </c>
      <c r="AT26" s="261">
        <f t="shared" si="25"/>
        <v>0</v>
      </c>
      <c r="AU26" s="261">
        <f t="shared" si="25"/>
        <v>0</v>
      </c>
      <c r="AV26" s="261">
        <f t="shared" si="25"/>
        <v>0</v>
      </c>
      <c r="AW26" s="261">
        <f t="shared" si="25"/>
        <v>0</v>
      </c>
      <c r="AX26" s="26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5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777" t="b">
        <f>IF(IsEpiduraal(J27),C27/10&gt;_Pat_Gewicht,IF(D27&gt;0,AND(INDEX(Tbl_Neo_MedIV,B27,10)&lt;&gt;0,(C27/10)/D27&gt;INDEX(Tbl_Neo_MedIV,B27,10)),FALSE))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261">
        <f t="shared" si="25"/>
        <v>0</v>
      </c>
      <c r="AN27" s="261">
        <f t="shared" si="25"/>
        <v>0</v>
      </c>
      <c r="AO27" s="261">
        <f t="shared" si="25"/>
        <v>0</v>
      </c>
      <c r="AP27" s="261">
        <f t="shared" si="25"/>
        <v>0</v>
      </c>
      <c r="AQ27" s="261">
        <f t="shared" si="25"/>
        <v>0</v>
      </c>
      <c r="AR27" s="261">
        <f t="shared" si="25"/>
        <v>0</v>
      </c>
      <c r="AS27" s="261">
        <f t="shared" si="25"/>
        <v>0</v>
      </c>
      <c r="AT27" s="261">
        <f t="shared" si="25"/>
        <v>0</v>
      </c>
      <c r="AU27" s="261">
        <f t="shared" si="25"/>
        <v>0</v>
      </c>
      <c r="AV27" s="261">
        <f t="shared" si="25"/>
        <v>0</v>
      </c>
      <c r="AW27" s="261">
        <f t="shared" si="25"/>
        <v>0</v>
      </c>
      <c r="AX27" s="26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5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777" t="b">
        <f>IF(IsEpiduraal(J28),C28/10&gt;_Pat_Gewicht,IF(D28&gt;0,AND(INDEX(Tbl_Neo_MedIV,B28,10)&lt;&gt;0,(C28/10)/D28&gt;INDEX(Tbl_Neo_MedIV,B28,10)),FALSE))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261">
        <f t="shared" si="25"/>
        <v>0</v>
      </c>
      <c r="AN28" s="261">
        <f t="shared" si="25"/>
        <v>0</v>
      </c>
      <c r="AO28" s="261">
        <f t="shared" si="25"/>
        <v>0</v>
      </c>
      <c r="AP28" s="261">
        <f t="shared" si="25"/>
        <v>0</v>
      </c>
      <c r="AQ28" s="261">
        <f t="shared" si="25"/>
        <v>0</v>
      </c>
      <c r="AR28" s="261">
        <f t="shared" si="25"/>
        <v>0</v>
      </c>
      <c r="AS28" s="261">
        <f t="shared" si="25"/>
        <v>0</v>
      </c>
      <c r="AT28" s="261">
        <f t="shared" si="25"/>
        <v>0</v>
      </c>
      <c r="AU28" s="261">
        <f t="shared" si="25"/>
        <v>0</v>
      </c>
      <c r="AV28" s="261">
        <f t="shared" si="25"/>
        <v>0</v>
      </c>
      <c r="AW28" s="261">
        <f t="shared" si="25"/>
        <v>0</v>
      </c>
      <c r="AX28" s="26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5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777" t="b">
        <f>IF(IsEpiduraal(J29),C29/10&gt;_Pat_Gewicht,IF(D29&gt;0,AND(INDEX(Tbl_Neo_MedIV,B29,10)&lt;&gt;0,(C29/10)/D29&gt;INDEX(Tbl_Neo_MedIV,B29,10)),FALSE))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261">
        <f t="shared" si="25"/>
        <v>0</v>
      </c>
      <c r="AN29" s="261">
        <f t="shared" si="25"/>
        <v>0</v>
      </c>
      <c r="AO29" s="261">
        <f t="shared" si="25"/>
        <v>0</v>
      </c>
      <c r="AP29" s="261">
        <f t="shared" si="25"/>
        <v>0</v>
      </c>
      <c r="AQ29" s="261">
        <f t="shared" si="25"/>
        <v>0</v>
      </c>
      <c r="AR29" s="261">
        <f t="shared" si="25"/>
        <v>0</v>
      </c>
      <c r="AS29" s="261">
        <f t="shared" si="25"/>
        <v>0</v>
      </c>
      <c r="AT29" s="261">
        <f t="shared" si="25"/>
        <v>0</v>
      </c>
      <c r="AU29" s="261">
        <f t="shared" si="25"/>
        <v>0</v>
      </c>
      <c r="AV29" s="261">
        <f t="shared" si="25"/>
        <v>0</v>
      </c>
      <c r="AW29" s="261">
        <f t="shared" si="25"/>
        <v>0</v>
      </c>
      <c r="AX29" s="26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5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777" t="b">
        <f>IF(IsEpiduraal(J30),C30/10&gt;_Pat_Gewicht,IF(D30&gt;0,AND(INDEX(Tbl_Neo_MedIV,B30,10)&lt;&gt;0,(C30/10)/D30&gt;INDEX(Tbl_Neo_MedIV,B30,10)),FALSE))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261">
        <f t="shared" si="25"/>
        <v>0</v>
      </c>
      <c r="AN30" s="261">
        <f t="shared" si="25"/>
        <v>0</v>
      </c>
      <c r="AO30" s="261">
        <f t="shared" si="25"/>
        <v>0</v>
      </c>
      <c r="AP30" s="261">
        <f t="shared" si="25"/>
        <v>0</v>
      </c>
      <c r="AQ30" s="261">
        <f t="shared" si="25"/>
        <v>0</v>
      </c>
      <c r="AR30" s="261">
        <f t="shared" si="25"/>
        <v>0</v>
      </c>
      <c r="AS30" s="261">
        <f t="shared" si="25"/>
        <v>0</v>
      </c>
      <c r="AT30" s="261">
        <f t="shared" si="25"/>
        <v>0</v>
      </c>
      <c r="AU30" s="261">
        <f t="shared" si="25"/>
        <v>0</v>
      </c>
      <c r="AV30" s="261">
        <f t="shared" si="25"/>
        <v>0</v>
      </c>
      <c r="AW30" s="261">
        <f t="shared" si="25"/>
        <v>0</v>
      </c>
      <c r="AX30" s="26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5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777" t="b">
        <f>IF(IsEpiduraal(J31),C31/10&gt;_Pat_Gewicht,IF(D31&gt;0,AND(INDEX(Tbl_Neo_MedIV,B31,10)&lt;&gt;0,(C31/10)/D31&gt;INDEX(Tbl_Neo_MedIV,B31,10)),FALSE))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261">
        <f t="shared" si="25"/>
        <v>0</v>
      </c>
      <c r="AN31" s="261">
        <f t="shared" si="25"/>
        <v>0</v>
      </c>
      <c r="AO31" s="261">
        <f t="shared" si="25"/>
        <v>0</v>
      </c>
      <c r="AP31" s="261">
        <f t="shared" si="25"/>
        <v>0</v>
      </c>
      <c r="AQ31" s="261">
        <f t="shared" si="25"/>
        <v>0</v>
      </c>
      <c r="AR31" s="261">
        <f t="shared" si="25"/>
        <v>0</v>
      </c>
      <c r="AS31" s="261">
        <f t="shared" si="25"/>
        <v>0</v>
      </c>
      <c r="AT31" s="261">
        <f t="shared" si="25"/>
        <v>0</v>
      </c>
      <c r="AU31" s="261">
        <f t="shared" si="25"/>
        <v>0</v>
      </c>
      <c r="AV31" s="261">
        <f t="shared" si="25"/>
        <v>0</v>
      </c>
      <c r="AW31" s="261">
        <f t="shared" si="25"/>
        <v>0</v>
      </c>
      <c r="AX31" s="26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4272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5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777" t="b">
        <f>IF(IsEpiduraal(J32),C32/10&gt;_Pat_Gewicht,IF(D32&gt;0,AND(INDEX(Tbl_Neo_MedIV,B32,10)&lt;&gt;0,(C32/10)/D32&gt;INDEX(Tbl_Neo_MedIV,B32,10)),FALSE))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743">
        <f t="shared" si="25"/>
        <v>0</v>
      </c>
      <c r="AN32" s="743">
        <f t="shared" si="25"/>
        <v>0</v>
      </c>
      <c r="AO32" s="743">
        <f t="shared" si="25"/>
        <v>0</v>
      </c>
      <c r="AP32" s="743">
        <f t="shared" si="25"/>
        <v>0</v>
      </c>
      <c r="AQ32" s="743">
        <f t="shared" si="25"/>
        <v>0</v>
      </c>
      <c r="AR32" s="743">
        <f t="shared" si="25"/>
        <v>0</v>
      </c>
      <c r="AS32" s="743">
        <f t="shared" si="25"/>
        <v>0</v>
      </c>
      <c r="AT32" s="743">
        <f t="shared" si="25"/>
        <v>0</v>
      </c>
      <c r="AU32" s="743">
        <f t="shared" si="25"/>
        <v>0</v>
      </c>
      <c r="AV32" s="743">
        <f t="shared" si="25"/>
        <v>0</v>
      </c>
      <c r="AW32" s="743">
        <f t="shared" si="25"/>
        <v>0</v>
      </c>
      <c r="AX32" s="743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5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261">
        <f t="shared" si="25"/>
        <v>0</v>
      </c>
      <c r="AN33" s="261">
        <f t="shared" si="25"/>
        <v>0</v>
      </c>
      <c r="AO33" s="261">
        <f t="shared" si="25"/>
        <v>0</v>
      </c>
      <c r="AP33" s="261">
        <f t="shared" si="25"/>
        <v>0</v>
      </c>
      <c r="AQ33" s="261">
        <f t="shared" si="25"/>
        <v>0</v>
      </c>
      <c r="AR33" s="261">
        <f t="shared" si="25"/>
        <v>0</v>
      </c>
      <c r="AS33" s="261">
        <f t="shared" si="25"/>
        <v>0</v>
      </c>
      <c r="AT33" s="261">
        <f t="shared" si="25"/>
        <v>0</v>
      </c>
      <c r="AU33" s="261">
        <f t="shared" si="25"/>
        <v>0</v>
      </c>
      <c r="AV33" s="261">
        <f t="shared" si="25"/>
        <v>0</v>
      </c>
      <c r="AW33" s="261">
        <f t="shared" si="25"/>
        <v>0</v>
      </c>
      <c r="AX33" s="26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261">
        <f t="shared" si="25"/>
        <v>0</v>
      </c>
      <c r="AN34" s="261">
        <f t="shared" si="25"/>
        <v>0</v>
      </c>
      <c r="AO34" s="261">
        <f t="shared" si="25"/>
        <v>0</v>
      </c>
      <c r="AP34" s="261">
        <f t="shared" si="25"/>
        <v>0</v>
      </c>
      <c r="AQ34" s="261">
        <f t="shared" si="25"/>
        <v>0</v>
      </c>
      <c r="AR34" s="261">
        <f t="shared" si="25"/>
        <v>0</v>
      </c>
      <c r="AS34" s="261">
        <f t="shared" si="25"/>
        <v>0</v>
      </c>
      <c r="AT34" s="261">
        <f t="shared" si="25"/>
        <v>0</v>
      </c>
      <c r="AU34" s="261">
        <f t="shared" si="25"/>
        <v>0</v>
      </c>
      <c r="AV34" s="261">
        <f t="shared" si="25"/>
        <v>0</v>
      </c>
      <c r="AW34" s="261">
        <f t="shared" si="25"/>
        <v>0</v>
      </c>
      <c r="AX34" s="26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261">
        <f t="shared" si="25"/>
        <v>0</v>
      </c>
      <c r="AN35" s="261">
        <f t="shared" si="25"/>
        <v>0</v>
      </c>
      <c r="AO35" s="261">
        <f t="shared" si="25"/>
        <v>0</v>
      </c>
      <c r="AP35" s="261">
        <f t="shared" si="25"/>
        <v>0</v>
      </c>
      <c r="AQ35" s="261">
        <f t="shared" si="25"/>
        <v>0</v>
      </c>
      <c r="AR35" s="261">
        <f t="shared" si="25"/>
        <v>0</v>
      </c>
      <c r="AS35" s="261">
        <f t="shared" si="25"/>
        <v>0</v>
      </c>
      <c r="AT35" s="261">
        <f t="shared" si="25"/>
        <v>0</v>
      </c>
      <c r="AU35" s="261">
        <f t="shared" si="25"/>
        <v>0</v>
      </c>
      <c r="AV35" s="261">
        <f t="shared" si="25"/>
        <v>0</v>
      </c>
      <c r="AW35" s="261">
        <f t="shared" si="25"/>
        <v>0</v>
      </c>
      <c r="AX35" s="26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4273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4245</v>
      </c>
      <c r="F39" s="54" t="s">
        <v>854</v>
      </c>
      <c r="AI39" s="261" t="str">
        <f>IF(SUM(C42:C49)=0,"","verw")</f>
        <v/>
      </c>
      <c r="AJ39" s="783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4250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8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7492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8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7493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8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8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8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8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8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4697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4698</v>
      </c>
      <c r="AM60" s="54" t="s">
        <v>4699</v>
      </c>
      <c r="AN60" s="54" t="s">
        <v>4699</v>
      </c>
      <c r="AO60" s="261" t="s">
        <v>4699</v>
      </c>
      <c r="AP60" s="261" t="s">
        <v>4699</v>
      </c>
      <c r="AQ60" s="261" t="s">
        <v>4699</v>
      </c>
      <c r="AR60" s="54" t="s">
        <v>4700</v>
      </c>
      <c r="AS60" s="54" t="s">
        <v>365</v>
      </c>
      <c r="AT60" s="54" t="s">
        <v>4700</v>
      </c>
      <c r="AU60" s="54" t="s">
        <v>4701</v>
      </c>
      <c r="AV60" s="54" t="s">
        <v>4699</v>
      </c>
      <c r="AW60" s="54" t="s">
        <v>4054</v>
      </c>
      <c r="AX60" s="261" t="s">
        <v>4699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E109" sqref="E109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3511</v>
      </c>
      <c r="B1" s="152" t="s">
        <v>3513</v>
      </c>
      <c r="C1" s="354" t="s">
        <v>3512</v>
      </c>
      <c r="D1" s="152" t="s">
        <v>3513</v>
      </c>
      <c r="E1" s="152" t="s">
        <v>3753</v>
      </c>
      <c r="F1" s="152" t="s">
        <v>3754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3969</v>
      </c>
      <c r="F2" t="b">
        <f t="shared" ref="F2:F36" si="1">"Var"&amp;A2=E2</f>
        <v>1</v>
      </c>
      <c r="H2" s="151" t="s">
        <v>3891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4351</v>
      </c>
      <c r="F3" s="151" t="b">
        <f t="shared" si="1"/>
        <v>1</v>
      </c>
      <c r="H3" s="151" t="s">
        <v>4301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4352</v>
      </c>
      <c r="F4" s="151" t="b">
        <f t="shared" si="1"/>
        <v>1</v>
      </c>
      <c r="H4" s="151" t="s">
        <v>4302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4354</v>
      </c>
      <c r="F5" s="151" t="b">
        <f t="shared" si="1"/>
        <v>1</v>
      </c>
      <c r="H5" s="151" t="s">
        <v>4303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4356</v>
      </c>
      <c r="F6" s="151" t="b">
        <f t="shared" si="1"/>
        <v>1</v>
      </c>
      <c r="H6" s="151" t="s">
        <v>4304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4358</v>
      </c>
      <c r="F7" s="151" t="b">
        <f t="shared" si="1"/>
        <v>1</v>
      </c>
      <c r="H7" s="151" t="s">
        <v>4305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4359</v>
      </c>
      <c r="F8" s="151" t="b">
        <f t="shared" si="1"/>
        <v>1</v>
      </c>
      <c r="H8" s="151" t="s">
        <v>4306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4360</v>
      </c>
      <c r="F9" s="151" t="b">
        <f t="shared" si="1"/>
        <v>1</v>
      </c>
      <c r="H9" s="151" t="s">
        <v>4307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4362</v>
      </c>
      <c r="F10" s="151" t="b">
        <f t="shared" si="1"/>
        <v>1</v>
      </c>
      <c r="H10" s="151" t="s">
        <v>4308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4364</v>
      </c>
      <c r="F11" s="151" t="b">
        <f t="shared" si="1"/>
        <v>1</v>
      </c>
      <c r="H11" s="151" t="s">
        <v>4309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4366</v>
      </c>
      <c r="F12" s="151" t="b">
        <f t="shared" si="1"/>
        <v>1</v>
      </c>
      <c r="H12" s="151" t="s">
        <v>4310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4367</v>
      </c>
      <c r="F13" s="151" t="b">
        <f t="shared" si="1"/>
        <v>1</v>
      </c>
      <c r="G13" s="151"/>
      <c r="H13" s="151" t="s">
        <v>4311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4368</v>
      </c>
      <c r="F14" s="151" t="b">
        <f t="shared" si="1"/>
        <v>1</v>
      </c>
      <c r="G14" s="151"/>
      <c r="H14" s="151" t="s">
        <v>4312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4370</v>
      </c>
      <c r="F15" s="151" t="b">
        <f t="shared" si="1"/>
        <v>1</v>
      </c>
      <c r="G15" s="151"/>
      <c r="H15" s="151" t="s">
        <v>4313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4372</v>
      </c>
      <c r="F16" s="151" t="b">
        <f t="shared" si="1"/>
        <v>1</v>
      </c>
      <c r="G16" s="151"/>
      <c r="H16" s="151" t="s">
        <v>4314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4374</v>
      </c>
      <c r="F17" s="151" t="b">
        <f t="shared" si="1"/>
        <v>1</v>
      </c>
      <c r="G17" s="151"/>
      <c r="H17" s="151" t="s">
        <v>4315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4376</v>
      </c>
      <c r="F18" s="151" t="b">
        <f t="shared" si="1"/>
        <v>1</v>
      </c>
      <c r="G18" s="151"/>
      <c r="H18" s="151" t="s">
        <v>4316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4378</v>
      </c>
      <c r="F19" s="151" t="b">
        <f t="shared" si="1"/>
        <v>1</v>
      </c>
      <c r="G19" s="151"/>
      <c r="H19" s="151" t="s">
        <v>4317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4380</v>
      </c>
      <c r="F20" s="151" t="b">
        <f t="shared" si="1"/>
        <v>1</v>
      </c>
      <c r="G20" s="151"/>
      <c r="H20" s="151" t="s">
        <v>4318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4382</v>
      </c>
      <c r="F21" s="151" t="b">
        <f t="shared" si="1"/>
        <v>1</v>
      </c>
      <c r="G21" s="151"/>
      <c r="H21" s="151" t="s">
        <v>4319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4384</v>
      </c>
      <c r="F22" s="151" t="b">
        <f t="shared" si="1"/>
        <v>1</v>
      </c>
      <c r="H22" s="151" t="s">
        <v>4320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3970</v>
      </c>
      <c r="F23" s="151" t="b">
        <f t="shared" si="1"/>
        <v>1</v>
      </c>
      <c r="G23" s="151"/>
      <c r="H23" s="151" t="s">
        <v>3892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3971</v>
      </c>
      <c r="F24" s="151" t="b">
        <f t="shared" si="1"/>
        <v>1</v>
      </c>
      <c r="G24" s="151"/>
      <c r="H24" s="151" t="s">
        <v>3893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4387</v>
      </c>
      <c r="F25" s="151" t="b">
        <f t="shared" si="1"/>
        <v>1</v>
      </c>
      <c r="H25" s="151" t="s">
        <v>4321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4388</v>
      </c>
      <c r="F26" s="151" t="b">
        <f t="shared" si="1"/>
        <v>1</v>
      </c>
      <c r="H26" s="151" t="s">
        <v>4322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4390</v>
      </c>
      <c r="F27" s="151" t="b">
        <f t="shared" si="1"/>
        <v>1</v>
      </c>
      <c r="H27" s="151" t="s">
        <v>4323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4392</v>
      </c>
      <c r="F28" s="151" t="b">
        <f t="shared" si="1"/>
        <v>1</v>
      </c>
      <c r="H28" s="151" t="s">
        <v>4324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4394</v>
      </c>
      <c r="F29" s="151" t="b">
        <f t="shared" si="1"/>
        <v>1</v>
      </c>
      <c r="H29" s="151" t="s">
        <v>4325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4396</v>
      </c>
      <c r="F30" s="151" t="b">
        <f t="shared" si="1"/>
        <v>1</v>
      </c>
      <c r="H30" s="151" t="s">
        <v>4326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4398</v>
      </c>
      <c r="F31" s="151" t="b">
        <f t="shared" si="1"/>
        <v>1</v>
      </c>
      <c r="H31" s="151" t="s">
        <v>4327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4400</v>
      </c>
      <c r="F32" s="151" t="b">
        <f t="shared" si="1"/>
        <v>1</v>
      </c>
      <c r="H32" s="151" t="s">
        <v>4328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4401</v>
      </c>
      <c r="F33" s="151" t="b">
        <f t="shared" si="1"/>
        <v>1</v>
      </c>
      <c r="H33" s="151" t="s">
        <v>4329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4402</v>
      </c>
      <c r="F34" s="151" t="b">
        <f t="shared" si="1"/>
        <v>1</v>
      </c>
      <c r="H34" s="151" t="s">
        <v>4330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3972</v>
      </c>
      <c r="F35" s="151" t="b">
        <f t="shared" si="1"/>
        <v>1</v>
      </c>
      <c r="H35" s="151" t="s">
        <v>3894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3973</v>
      </c>
      <c r="F36" s="151" t="b">
        <f t="shared" si="1"/>
        <v>1</v>
      </c>
      <c r="H36" s="151" t="s">
        <v>3895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3974</v>
      </c>
      <c r="F37" s="151" t="b">
        <f t="shared" ref="F37:F70" si="4">"Var"&amp;A37=E37</f>
        <v>1</v>
      </c>
      <c r="H37" s="151" t="s">
        <v>3896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3975</v>
      </c>
      <c r="F38" s="151" t="b">
        <f t="shared" si="4"/>
        <v>1</v>
      </c>
      <c r="H38" s="151" t="s">
        <v>3897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3976</v>
      </c>
      <c r="F39" s="151" t="b">
        <f t="shared" si="4"/>
        <v>1</v>
      </c>
      <c r="H39" s="151" t="s">
        <v>3898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3977</v>
      </c>
      <c r="F40" s="151" t="b">
        <f t="shared" si="4"/>
        <v>1</v>
      </c>
      <c r="H40" s="151" t="s">
        <v>3899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3978</v>
      </c>
      <c r="F41" s="151" t="b">
        <f t="shared" si="4"/>
        <v>1</v>
      </c>
      <c r="H41" s="151" t="s">
        <v>3900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3979</v>
      </c>
      <c r="F42" s="151" t="b">
        <f t="shared" si="4"/>
        <v>1</v>
      </c>
      <c r="H42" s="151" t="s">
        <v>3901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3980</v>
      </c>
      <c r="F43" s="151" t="b">
        <f t="shared" si="4"/>
        <v>1</v>
      </c>
      <c r="H43" s="151" t="s">
        <v>3902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3981</v>
      </c>
      <c r="F44" s="151" t="b">
        <f t="shared" si="4"/>
        <v>1</v>
      </c>
      <c r="H44" s="151" t="s">
        <v>3903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3982</v>
      </c>
      <c r="F45" s="151" t="b">
        <f t="shared" si="4"/>
        <v>1</v>
      </c>
      <c r="H45" s="151" t="s">
        <v>3904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3983</v>
      </c>
      <c r="F46" s="151" t="b">
        <f t="shared" si="4"/>
        <v>1</v>
      </c>
      <c r="H46" s="151" t="s">
        <v>3905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4411</v>
      </c>
      <c r="F47" s="151" t="b">
        <f t="shared" si="4"/>
        <v>1</v>
      </c>
      <c r="H47" s="151" t="s">
        <v>4331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3984</v>
      </c>
      <c r="F48" s="151" t="b">
        <f t="shared" si="4"/>
        <v>1</v>
      </c>
      <c r="H48" s="151" t="s">
        <v>3906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3985</v>
      </c>
      <c r="F49" s="151" t="b">
        <f t="shared" si="4"/>
        <v>1</v>
      </c>
      <c r="H49" s="151" t="s">
        <v>3907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3986</v>
      </c>
      <c r="F50" s="151" t="b">
        <f t="shared" si="4"/>
        <v>1</v>
      </c>
      <c r="H50" s="151" t="s">
        <v>3908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3987</v>
      </c>
      <c r="F51" s="151" t="b">
        <f t="shared" si="4"/>
        <v>1</v>
      </c>
      <c r="H51" s="151" t="s">
        <v>3909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3988</v>
      </c>
      <c r="F52" s="151" t="b">
        <f t="shared" si="4"/>
        <v>1</v>
      </c>
      <c r="H52" s="151" t="s">
        <v>3910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3989</v>
      </c>
      <c r="F53" s="151" t="b">
        <f t="shared" si="4"/>
        <v>1</v>
      </c>
      <c r="H53" s="151" t="s">
        <v>3911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3990</v>
      </c>
      <c r="F54" s="151" t="b">
        <f t="shared" si="4"/>
        <v>1</v>
      </c>
      <c r="H54" s="151" t="s">
        <v>3912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3991</v>
      </c>
      <c r="F55" s="151" t="b">
        <f t="shared" si="4"/>
        <v>1</v>
      </c>
      <c r="H55" s="151" t="s">
        <v>3913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3992</v>
      </c>
      <c r="F56" s="151" t="b">
        <f t="shared" si="4"/>
        <v>1</v>
      </c>
      <c r="H56" s="151" t="s">
        <v>3914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3993</v>
      </c>
      <c r="F57" s="151" t="b">
        <f t="shared" si="4"/>
        <v>1</v>
      </c>
      <c r="H57" s="151" t="s">
        <v>3915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3994</v>
      </c>
      <c r="F58" s="151" t="b">
        <f t="shared" si="4"/>
        <v>1</v>
      </c>
      <c r="H58" s="151" t="s">
        <v>3916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3995</v>
      </c>
      <c r="F59" s="151" t="b">
        <f t="shared" si="4"/>
        <v>1</v>
      </c>
      <c r="H59" s="151" t="s">
        <v>3917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4419</v>
      </c>
      <c r="F60" s="151" t="b">
        <f t="shared" si="4"/>
        <v>1</v>
      </c>
      <c r="H60" s="151" t="s">
        <v>4332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3996</v>
      </c>
      <c r="F61" s="151" t="b">
        <f t="shared" si="4"/>
        <v>1</v>
      </c>
      <c r="H61" s="151" t="s">
        <v>3918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3997</v>
      </c>
      <c r="F62" s="151" t="b">
        <f t="shared" si="4"/>
        <v>1</v>
      </c>
      <c r="H62" s="151" t="s">
        <v>3919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3998</v>
      </c>
      <c r="F63" s="151" t="b">
        <f t="shared" si="4"/>
        <v>1</v>
      </c>
      <c r="H63" s="151" t="s">
        <v>3920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3999</v>
      </c>
      <c r="F64" s="151" t="b">
        <f t="shared" si="4"/>
        <v>1</v>
      </c>
      <c r="H64" s="151" t="s">
        <v>3921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4000</v>
      </c>
      <c r="F65" s="151" t="b">
        <f t="shared" si="4"/>
        <v>1</v>
      </c>
      <c r="H65" s="151" t="s">
        <v>3922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4001</v>
      </c>
      <c r="F66" s="151" t="b">
        <f t="shared" si="4"/>
        <v>1</v>
      </c>
      <c r="H66" s="151" t="s">
        <v>3923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4002</v>
      </c>
      <c r="F67" s="151" t="b">
        <f t="shared" si="4"/>
        <v>1</v>
      </c>
      <c r="H67" s="151" t="s">
        <v>3924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4003</v>
      </c>
      <c r="F68" s="151" t="b">
        <f t="shared" si="4"/>
        <v>1</v>
      </c>
      <c r="H68" s="151" t="s">
        <v>3925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4004</v>
      </c>
      <c r="F69" s="151" t="b">
        <f t="shared" si="4"/>
        <v>1</v>
      </c>
      <c r="H69" s="151" t="s">
        <v>3926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4005</v>
      </c>
      <c r="F70" s="151" t="b">
        <f t="shared" si="4"/>
        <v>1</v>
      </c>
      <c r="H70" s="151" t="s">
        <v>3927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4006</v>
      </c>
      <c r="F71" s="151" t="b">
        <f t="shared" ref="F71:F98" si="6">"Var"&amp;A71=E71</f>
        <v>1</v>
      </c>
      <c r="H71" s="151" t="s">
        <v>3928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4007</v>
      </c>
      <c r="F72" s="151" t="b">
        <f t="shared" si="6"/>
        <v>1</v>
      </c>
      <c r="H72" s="151" t="s">
        <v>3929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4008</v>
      </c>
      <c r="F73" s="151" t="b">
        <f t="shared" si="6"/>
        <v>1</v>
      </c>
      <c r="H73" s="151" t="s">
        <v>3930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4009</v>
      </c>
      <c r="F74" s="151" t="b">
        <f t="shared" si="6"/>
        <v>1</v>
      </c>
      <c r="H74" s="151" t="s">
        <v>3931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4472</v>
      </c>
      <c r="F75" s="151" t="b">
        <f t="shared" si="6"/>
        <v>1</v>
      </c>
      <c r="H75" s="152" t="s">
        <v>4475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4010</v>
      </c>
      <c r="F76" s="151" t="b">
        <f t="shared" si="6"/>
        <v>1</v>
      </c>
      <c r="H76" s="151" t="s">
        <v>3932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4011</v>
      </c>
      <c r="F77" s="151" t="b">
        <f t="shared" si="6"/>
        <v>1</v>
      </c>
      <c r="H77" s="151" t="s">
        <v>3933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4012</v>
      </c>
      <c r="F78" s="151" t="b">
        <f t="shared" si="6"/>
        <v>1</v>
      </c>
      <c r="H78" s="151" t="s">
        <v>3934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4013</v>
      </c>
      <c r="F79" s="151" t="b">
        <f t="shared" si="6"/>
        <v>1</v>
      </c>
      <c r="H79" s="151" t="s">
        <v>3935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4014</v>
      </c>
      <c r="F80" s="151" t="b">
        <f t="shared" si="6"/>
        <v>1</v>
      </c>
      <c r="H80" s="151" t="s">
        <v>3936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4015</v>
      </c>
      <c r="F81" s="151" t="b">
        <f t="shared" si="6"/>
        <v>1</v>
      </c>
      <c r="H81" s="151" t="s">
        <v>3937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4016</v>
      </c>
      <c r="F82" s="151" t="b">
        <f t="shared" si="6"/>
        <v>1</v>
      </c>
      <c r="H82" s="151" t="s">
        <v>3938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4017</v>
      </c>
      <c r="F83" s="151" t="b">
        <f t="shared" si="6"/>
        <v>1</v>
      </c>
      <c r="H83" s="151" t="s">
        <v>3939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4018</v>
      </c>
      <c r="F84" s="151" t="b">
        <f t="shared" si="6"/>
        <v>1</v>
      </c>
      <c r="H84" s="151" t="s">
        <v>3940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4019</v>
      </c>
      <c r="F85" s="151" t="b">
        <f t="shared" si="6"/>
        <v>1</v>
      </c>
      <c r="H85" s="151" t="s">
        <v>3941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4020</v>
      </c>
      <c r="F86" s="151" t="b">
        <f t="shared" si="6"/>
        <v>1</v>
      </c>
      <c r="H86" s="151" t="s">
        <v>3942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4021</v>
      </c>
      <c r="F87" s="151" t="b">
        <f t="shared" si="6"/>
        <v>1</v>
      </c>
      <c r="H87" s="151" t="s">
        <v>3943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4022</v>
      </c>
      <c r="F88" s="151" t="b">
        <f t="shared" si="6"/>
        <v>1</v>
      </c>
      <c r="H88" s="151" t="s">
        <v>3944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4023</v>
      </c>
      <c r="F89" s="151" t="b">
        <f t="shared" si="6"/>
        <v>1</v>
      </c>
      <c r="H89" s="151" t="s">
        <v>3945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4024</v>
      </c>
      <c r="F90" s="151" t="b">
        <f t="shared" si="6"/>
        <v>1</v>
      </c>
      <c r="H90" s="151" t="s">
        <v>3946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4025</v>
      </c>
      <c r="F91" s="151" t="b">
        <f t="shared" si="6"/>
        <v>1</v>
      </c>
      <c r="H91" s="151" t="s">
        <v>3947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4026</v>
      </c>
      <c r="F92" s="151" t="b">
        <f t="shared" si="6"/>
        <v>1</v>
      </c>
      <c r="H92" s="151" t="s">
        <v>3948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4027</v>
      </c>
      <c r="F93" s="151" t="b">
        <f t="shared" si="6"/>
        <v>1</v>
      </c>
      <c r="H93" s="151" t="s">
        <v>3949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4028</v>
      </c>
      <c r="F94" s="151" t="b">
        <f t="shared" si="6"/>
        <v>1</v>
      </c>
      <c r="H94" s="151" t="s">
        <v>3950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4029</v>
      </c>
      <c r="F95" s="151" t="b">
        <f t="shared" si="6"/>
        <v>1</v>
      </c>
      <c r="H95" s="151" t="s">
        <v>3951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4030</v>
      </c>
      <c r="F96" s="151" t="b">
        <f t="shared" si="6"/>
        <v>1</v>
      </c>
      <c r="H96" s="151" t="s">
        <v>3952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4031</v>
      </c>
      <c r="F97" s="151" t="b">
        <f t="shared" si="6"/>
        <v>1</v>
      </c>
      <c r="H97" s="151" t="s">
        <v>3953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4032</v>
      </c>
      <c r="F98" s="151" t="b">
        <f t="shared" si="6"/>
        <v>1</v>
      </c>
      <c r="H98" s="151" t="s">
        <v>3954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4033</v>
      </c>
      <c r="F99" s="151" t="b">
        <f t="shared" ref="F99:F109" si="9">"Var"&amp;A99=E99</f>
        <v>1</v>
      </c>
      <c r="H99" s="151" t="s">
        <v>3955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4034</v>
      </c>
      <c r="F100" s="151" t="b">
        <f t="shared" si="9"/>
        <v>1</v>
      </c>
      <c r="H100" s="151" t="s">
        <v>3956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4035</v>
      </c>
      <c r="F101" s="151" t="b">
        <f t="shared" si="9"/>
        <v>1</v>
      </c>
      <c r="H101" s="151" t="s">
        <v>3957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4036</v>
      </c>
      <c r="F102" s="151" t="b">
        <f t="shared" si="9"/>
        <v>1</v>
      </c>
      <c r="H102" s="151" t="s">
        <v>3958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4037</v>
      </c>
      <c r="F103" s="151" t="b">
        <f t="shared" si="9"/>
        <v>1</v>
      </c>
      <c r="H103" s="151" t="s">
        <v>3959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4038</v>
      </c>
      <c r="F104" s="151" t="b">
        <f t="shared" si="9"/>
        <v>1</v>
      </c>
      <c r="H104" s="151" t="s">
        <v>3960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4039</v>
      </c>
      <c r="F105" s="151" t="b">
        <f t="shared" si="9"/>
        <v>1</v>
      </c>
      <c r="H105" s="151" t="s">
        <v>3961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4040</v>
      </c>
      <c r="F106" s="151" t="b">
        <f t="shared" si="9"/>
        <v>1</v>
      </c>
      <c r="H106" s="151" t="s">
        <v>3962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4041</v>
      </c>
      <c r="F107" s="151" t="b">
        <f>"Var"&amp;A107=E107</f>
        <v>1</v>
      </c>
      <c r="H107" s="151" t="s">
        <v>3963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4042</v>
      </c>
      <c r="F108" s="151" t="b">
        <f t="shared" si="9"/>
        <v>1</v>
      </c>
      <c r="H108" s="151" t="s">
        <v>3964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4043</v>
      </c>
      <c r="F109" s="151" t="b">
        <f t="shared" si="9"/>
        <v>1</v>
      </c>
      <c r="H109" s="151" t="s">
        <v>3965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4044</v>
      </c>
      <c r="F110" s="151" t="b">
        <f t="shared" ref="F110:F112" si="11">"Var"&amp;A110=E110</f>
        <v>1</v>
      </c>
      <c r="H110" s="151" t="s">
        <v>3966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4045</v>
      </c>
      <c r="F111" s="151" t="b">
        <f t="shared" si="11"/>
        <v>1</v>
      </c>
      <c r="H111" s="151" t="s">
        <v>3967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4046</v>
      </c>
      <c r="F112" s="151" t="b">
        <f t="shared" si="11"/>
        <v>1</v>
      </c>
      <c r="H112" s="151" t="s">
        <v>3968</v>
      </c>
    </row>
    <row r="114" spans="1:2" x14ac:dyDescent="0.2">
      <c r="A114" t="s">
        <v>5097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A8" sqref="A8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6953</v>
      </c>
      <c r="C2" s="106" t="str">
        <f>__3_VoorNaam&amp;" "&amp;__2_AchterNaam</f>
        <v xml:space="preserve"> </v>
      </c>
      <c r="G2" s="104" t="s">
        <v>230</v>
      </c>
      <c r="I2" s="885">
        <f ca="1">TODAY()</f>
        <v>43124</v>
      </c>
      <c r="J2" s="885"/>
      <c r="K2" s="885"/>
      <c r="L2" s="104" t="s">
        <v>6955</v>
      </c>
      <c r="M2" s="886">
        <f ca="1">NOW()</f>
        <v>43124.385142129628</v>
      </c>
      <c r="N2" s="886"/>
    </row>
    <row r="3" spans="1:16" x14ac:dyDescent="0.2">
      <c r="A3" s="104" t="s">
        <v>6956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6954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7" t="s">
        <v>403</v>
      </c>
      <c r="N5" s="888"/>
      <c r="O5" s="889" t="s">
        <v>5117</v>
      </c>
      <c r="P5" s="890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1" t="str">
        <f>IF(A24&lt;&gt;"",IF(NeoBerInfB!B23&gt;1,INDEX(Tbl_Neo_MedIV,NeoBerInfB!B23,1),""),"")</f>
        <v/>
      </c>
      <c r="D24" s="892"/>
      <c r="E24" s="892"/>
      <c r="F24" s="892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1" t="str">
        <f>IF(A27&lt;&gt;"",IF(NeoBerInfB!B24&gt;1,INDEX(Tbl_Neo_MedIV,NeoBerInfB!B24,1),""),"")</f>
        <v/>
      </c>
      <c r="D27" s="892"/>
      <c r="E27" s="892"/>
      <c r="F27" s="892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1" t="str">
        <f>IF(A30&lt;&gt;"",IF(NeoBerInfB!B25&gt;1,INDEX(Tbl_Neo_MedIV,NeoBerInfB!B25,1),""),"")</f>
        <v/>
      </c>
      <c r="D30" s="892"/>
      <c r="E30" s="892"/>
      <c r="F30" s="892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1" t="str">
        <f>IF(A33&lt;&gt;"",IF(NeoBerInfB!B26&gt;1,INDEX(Tbl_Neo_MedIV,NeoBerInfB!B26,1),""),"")</f>
        <v/>
      </c>
      <c r="D33" s="892"/>
      <c r="E33" s="892"/>
      <c r="F33" s="892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1" t="str">
        <f>IF(A36&lt;&gt;"",IF(NeoBerInfB!B27&gt;1,INDEX(Tbl_Neo_MedIV,NeoBerInfB!B27,1),""),"")</f>
        <v/>
      </c>
      <c r="D36" s="892"/>
      <c r="E36" s="892"/>
      <c r="F36" s="892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1" t="str">
        <f>IF(A39&lt;&gt;"",IF(NeoBerInfB!B28&gt;1,INDEX(Tbl_Neo_MedIV,NeoBerInfB!B28,1),""),"")</f>
        <v/>
      </c>
      <c r="D39" s="892"/>
      <c r="E39" s="892"/>
      <c r="F39" s="892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1" t="str">
        <f>IF(A42&lt;&gt;"",IF(NeoBerInfB!B29&gt;1,INDEX(Tbl_Neo_MedIV,NeoBerInfB!B29,1),""),"")</f>
        <v/>
      </c>
      <c r="D42" s="892"/>
      <c r="E42" s="892"/>
      <c r="F42" s="892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1" t="str">
        <f>IF(A45&lt;&gt;"",IF(NeoBerInfB!B30&gt;1,INDEX(Tbl_Neo_MedIV,NeoBerInfB!B30,1),""),"")</f>
        <v/>
      </c>
      <c r="D45" s="892"/>
      <c r="E45" s="892"/>
      <c r="F45" s="892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1" t="str">
        <f>IF(A48&lt;&gt;"",IF(NeoBerInfB!B31&gt;1,INDEX(Tbl_Neo_MedIV,NeoBerInfB!B31,1),""),"")</f>
        <v/>
      </c>
      <c r="D48" s="892"/>
      <c r="E48" s="892"/>
      <c r="F48" s="892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1" t="str">
        <f>IF(A51&lt;&gt;"",IF(NeoBerInfB!B32&gt;1,INDEX(Tbl_Neo_MedIV,NeoBerInfB!B32,1),""),"")</f>
        <v/>
      </c>
      <c r="D51" s="892"/>
      <c r="E51" s="892"/>
      <c r="F51" s="892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0.22.11-beta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9"/>
    <col min="2" max="2" width="30.7109375" style="749" bestFit="1" customWidth="1"/>
    <col min="3" max="3" width="12.7109375" style="749" customWidth="1"/>
    <col min="4" max="4" width="18.7109375" style="749" customWidth="1"/>
    <col min="5" max="6" width="9.140625" style="749"/>
    <col min="7" max="11" width="11" style="749" customWidth="1"/>
    <col min="12" max="12" width="8.5703125" style="749" customWidth="1"/>
    <col min="13" max="13" width="22.5703125" style="749" customWidth="1"/>
    <col min="14" max="15" width="6.85546875" style="749" customWidth="1"/>
    <col min="16" max="16" width="37.85546875" style="749" customWidth="1"/>
    <col min="17" max="18" width="9.140625" style="749"/>
    <col min="19" max="19" width="107.42578125" style="749" customWidth="1"/>
    <col min="20" max="20" width="26" style="749" customWidth="1"/>
    <col min="21" max="16384" width="9.140625" style="749"/>
  </cols>
  <sheetData>
    <row r="1" spans="1:22" ht="38.25" x14ac:dyDescent="0.2">
      <c r="T1" s="750"/>
      <c r="U1" s="750" t="s">
        <v>6979</v>
      </c>
    </row>
    <row r="2" spans="1:22" ht="38.25" x14ac:dyDescent="0.2">
      <c r="A2" s="751"/>
      <c r="B2" s="752" t="s">
        <v>448</v>
      </c>
      <c r="C2" s="752" t="s">
        <v>3293</v>
      </c>
      <c r="D2" s="752" t="s">
        <v>4094</v>
      </c>
      <c r="E2" s="752" t="s">
        <v>4879</v>
      </c>
      <c r="F2" s="752" t="s">
        <v>4880</v>
      </c>
      <c r="G2" s="752" t="s">
        <v>832</v>
      </c>
      <c r="H2" s="752" t="s">
        <v>833</v>
      </c>
      <c r="I2" s="752" t="s">
        <v>831</v>
      </c>
      <c r="J2" s="752" t="s">
        <v>4874</v>
      </c>
      <c r="K2" s="752" t="s">
        <v>4872</v>
      </c>
      <c r="L2" s="752" t="s">
        <v>834</v>
      </c>
      <c r="M2" s="752" t="s">
        <v>4095</v>
      </c>
      <c r="N2" s="752" t="s">
        <v>4933</v>
      </c>
      <c r="O2" s="752" t="s">
        <v>43</v>
      </c>
      <c r="P2" s="752" t="s">
        <v>4892</v>
      </c>
      <c r="Q2" s="752" t="s">
        <v>6980</v>
      </c>
      <c r="R2" s="752" t="s">
        <v>4917</v>
      </c>
      <c r="S2" s="752" t="s">
        <v>4893</v>
      </c>
      <c r="T2" s="752" t="s">
        <v>449</v>
      </c>
      <c r="U2" s="751" t="s">
        <v>4047</v>
      </c>
      <c r="V2" s="749" t="s">
        <v>4090</v>
      </c>
    </row>
    <row r="3" spans="1:22" x14ac:dyDescent="0.2">
      <c r="A3" s="751">
        <v>1</v>
      </c>
      <c r="B3" s="751"/>
      <c r="C3" s="751"/>
      <c r="D3" s="751"/>
      <c r="E3" s="751"/>
      <c r="F3" s="751"/>
      <c r="G3" s="751"/>
      <c r="H3" s="751"/>
      <c r="L3" s="749">
        <v>1</v>
      </c>
      <c r="T3" s="751"/>
      <c r="V3" s="749">
        <v>1</v>
      </c>
    </row>
    <row r="4" spans="1:22" ht="114.75" x14ac:dyDescent="0.2">
      <c r="A4" s="751">
        <f>A3+1</f>
        <v>2</v>
      </c>
      <c r="B4" s="748" t="s">
        <v>160</v>
      </c>
      <c r="C4" s="748" t="s">
        <v>119</v>
      </c>
      <c r="D4" s="748" t="s">
        <v>453</v>
      </c>
      <c r="E4" s="748">
        <v>0.1</v>
      </c>
      <c r="F4" s="748">
        <v>1</v>
      </c>
      <c r="G4" s="748">
        <v>0.05</v>
      </c>
      <c r="H4" s="748">
        <v>0.1</v>
      </c>
      <c r="I4" s="746">
        <v>0.501</v>
      </c>
      <c r="J4" s="746">
        <v>0</v>
      </c>
      <c r="K4" s="746">
        <v>0.1</v>
      </c>
      <c r="L4" s="746">
        <v>3</v>
      </c>
      <c r="M4" s="746" t="s">
        <v>7004</v>
      </c>
      <c r="N4" s="746">
        <v>12</v>
      </c>
      <c r="O4" s="746">
        <v>0.5</v>
      </c>
      <c r="P4" s="746" t="s">
        <v>4894</v>
      </c>
      <c r="Q4" s="746">
        <v>1</v>
      </c>
      <c r="R4" s="746" t="s">
        <v>4895</v>
      </c>
      <c r="S4" s="746" t="s">
        <v>7147</v>
      </c>
      <c r="T4" s="748" t="s">
        <v>5118</v>
      </c>
      <c r="U4" s="749">
        <f t="shared" ref="U4:U25" si="0">HLOOKUP(C4,Tbl_Glob_Conv_EenhCont,VLOOKUP(D4,Tbl_Glob_Conv_EenhCont,2,FALSE),FALSE)</f>
        <v>16.666666666666668</v>
      </c>
      <c r="V4" s="749">
        <f>V3+1</f>
        <v>2</v>
      </c>
    </row>
    <row r="5" spans="1:22" ht="114.75" x14ac:dyDescent="0.2">
      <c r="A5" s="751">
        <f t="shared" ref="A5:A26" si="1">A4+1</f>
        <v>3</v>
      </c>
      <c r="B5" s="748" t="s">
        <v>110</v>
      </c>
      <c r="C5" s="748" t="s">
        <v>119</v>
      </c>
      <c r="D5" s="748" t="s">
        <v>323</v>
      </c>
      <c r="E5" s="748">
        <v>0.5</v>
      </c>
      <c r="F5" s="748">
        <v>1</v>
      </c>
      <c r="G5" s="748">
        <v>10</v>
      </c>
      <c r="H5" s="748">
        <v>200</v>
      </c>
      <c r="I5" s="746">
        <v>200.01</v>
      </c>
      <c r="J5" s="746">
        <v>1.5E-3</v>
      </c>
      <c r="K5" s="746">
        <v>0.02</v>
      </c>
      <c r="L5" s="746">
        <v>3</v>
      </c>
      <c r="M5" s="746" t="s">
        <v>7148</v>
      </c>
      <c r="N5" s="746">
        <v>12</v>
      </c>
      <c r="O5" s="746">
        <v>0.5</v>
      </c>
      <c r="P5" s="746" t="s">
        <v>4896</v>
      </c>
      <c r="Q5" s="746">
        <v>1</v>
      </c>
      <c r="R5" s="746" t="s">
        <v>4895</v>
      </c>
      <c r="S5" s="746" t="s">
        <v>7149</v>
      </c>
      <c r="T5" s="748" t="s">
        <v>5119</v>
      </c>
      <c r="U5" s="749">
        <f t="shared" si="0"/>
        <v>16666.666666666668</v>
      </c>
      <c r="V5" s="749">
        <f t="shared" ref="V5:V26" si="2">V4+1</f>
        <v>3</v>
      </c>
    </row>
    <row r="6" spans="1:22" ht="114.75" x14ac:dyDescent="0.2">
      <c r="A6" s="751">
        <f t="shared" si="1"/>
        <v>4</v>
      </c>
      <c r="B6" s="748" t="s">
        <v>331</v>
      </c>
      <c r="C6" s="748" t="s">
        <v>119</v>
      </c>
      <c r="D6" s="748" t="s">
        <v>453</v>
      </c>
      <c r="E6" s="748">
        <v>50</v>
      </c>
      <c r="F6" s="748">
        <v>1</v>
      </c>
      <c r="G6" s="748">
        <v>5</v>
      </c>
      <c r="H6" s="748">
        <v>15</v>
      </c>
      <c r="I6" s="746">
        <v>15.01</v>
      </c>
      <c r="J6" s="746">
        <v>0.6</v>
      </c>
      <c r="K6" s="746">
        <v>50</v>
      </c>
      <c r="L6" s="746">
        <v>3</v>
      </c>
      <c r="M6" s="746" t="s">
        <v>7150</v>
      </c>
      <c r="N6" s="746">
        <v>12</v>
      </c>
      <c r="O6" s="746">
        <v>0.5</v>
      </c>
      <c r="P6" s="746" t="s">
        <v>4897</v>
      </c>
      <c r="Q6" s="746">
        <v>1</v>
      </c>
      <c r="R6" s="746" t="s">
        <v>4895</v>
      </c>
      <c r="S6" s="746" t="s">
        <v>7151</v>
      </c>
      <c r="T6" s="748" t="s">
        <v>5120</v>
      </c>
      <c r="U6" s="749">
        <f t="shared" si="0"/>
        <v>16.666666666666668</v>
      </c>
      <c r="V6" s="749">
        <f t="shared" si="2"/>
        <v>4</v>
      </c>
    </row>
    <row r="7" spans="1:22" ht="102" x14ac:dyDescent="0.2">
      <c r="A7" s="751">
        <f t="shared" si="1"/>
        <v>5</v>
      </c>
      <c r="B7" s="748" t="s">
        <v>7418</v>
      </c>
      <c r="C7" s="748" t="s">
        <v>120</v>
      </c>
      <c r="D7" s="748" t="s">
        <v>6978</v>
      </c>
      <c r="E7" s="748">
        <v>1</v>
      </c>
      <c r="F7" s="748">
        <v>1</v>
      </c>
      <c r="G7" s="748">
        <v>1</v>
      </c>
      <c r="H7" s="748">
        <v>2</v>
      </c>
      <c r="I7" s="746">
        <v>2.0099999999999998</v>
      </c>
      <c r="J7" s="746">
        <v>0</v>
      </c>
      <c r="K7" s="746">
        <v>0</v>
      </c>
      <c r="L7" s="746">
        <v>12</v>
      </c>
      <c r="M7" s="748" t="s">
        <v>4259</v>
      </c>
      <c r="N7" s="746">
        <v>24</v>
      </c>
      <c r="O7" s="746">
        <v>1</v>
      </c>
      <c r="P7" s="746" t="s">
        <v>4954</v>
      </c>
      <c r="Q7" s="746">
        <v>1</v>
      </c>
      <c r="R7" s="746" t="s">
        <v>4895</v>
      </c>
      <c r="S7" s="746" t="s">
        <v>7152</v>
      </c>
      <c r="T7" s="748" t="s">
        <v>6977</v>
      </c>
      <c r="U7" s="749">
        <f t="shared" si="0"/>
        <v>24</v>
      </c>
      <c r="V7" s="749">
        <f t="shared" si="2"/>
        <v>5</v>
      </c>
    </row>
    <row r="8" spans="1:22" ht="114.75" x14ac:dyDescent="0.2">
      <c r="A8" s="751">
        <f t="shared" si="1"/>
        <v>6</v>
      </c>
      <c r="B8" s="748" t="s">
        <v>34</v>
      </c>
      <c r="C8" s="748" t="s">
        <v>119</v>
      </c>
      <c r="D8" s="748" t="s">
        <v>585</v>
      </c>
      <c r="E8" s="748">
        <v>0.15</v>
      </c>
      <c r="F8" s="748">
        <v>1</v>
      </c>
      <c r="G8" s="748">
        <v>0.25</v>
      </c>
      <c r="H8" s="748">
        <v>2</v>
      </c>
      <c r="I8" s="746">
        <v>2.0099999999999998</v>
      </c>
      <c r="J8" s="746">
        <v>0</v>
      </c>
      <c r="K8" s="746">
        <v>0.15</v>
      </c>
      <c r="L8" s="746">
        <v>12</v>
      </c>
      <c r="M8" s="746" t="s">
        <v>7153</v>
      </c>
      <c r="N8" s="746">
        <v>12</v>
      </c>
      <c r="O8" s="746">
        <v>0.5</v>
      </c>
      <c r="P8" s="746" t="s">
        <v>4898</v>
      </c>
      <c r="Q8" s="746">
        <v>1</v>
      </c>
      <c r="R8" s="746" t="s">
        <v>4895</v>
      </c>
      <c r="S8" s="746" t="s">
        <v>7154</v>
      </c>
      <c r="T8" s="748" t="s">
        <v>5121</v>
      </c>
      <c r="U8" s="749">
        <f t="shared" si="0"/>
        <v>1000</v>
      </c>
      <c r="V8" s="749">
        <f t="shared" si="2"/>
        <v>6</v>
      </c>
    </row>
    <row r="9" spans="1:22" ht="114.75" x14ac:dyDescent="0.2">
      <c r="A9" s="751">
        <f t="shared" si="1"/>
        <v>7</v>
      </c>
      <c r="B9" s="748" t="s">
        <v>254</v>
      </c>
      <c r="C9" s="748" t="s">
        <v>119</v>
      </c>
      <c r="D9" s="748" t="s">
        <v>453</v>
      </c>
      <c r="E9" s="748">
        <v>12.5</v>
      </c>
      <c r="F9" s="748">
        <v>1</v>
      </c>
      <c r="G9" s="748">
        <v>2</v>
      </c>
      <c r="H9" s="748">
        <v>20</v>
      </c>
      <c r="I9" s="746">
        <v>20.010000000000002</v>
      </c>
      <c r="J9" s="746">
        <v>0</v>
      </c>
      <c r="K9" s="746">
        <v>12.5</v>
      </c>
      <c r="L9" s="746">
        <v>3</v>
      </c>
      <c r="M9" s="746" t="s">
        <v>7155</v>
      </c>
      <c r="N9" s="746">
        <v>12</v>
      </c>
      <c r="O9" s="746">
        <v>0.5</v>
      </c>
      <c r="P9" s="746" t="s">
        <v>4899</v>
      </c>
      <c r="Q9" s="746">
        <v>1</v>
      </c>
      <c r="R9" s="746" t="s">
        <v>4895</v>
      </c>
      <c r="S9" s="746" t="s">
        <v>7156</v>
      </c>
      <c r="T9" s="748" t="s">
        <v>5122</v>
      </c>
      <c r="U9" s="749">
        <f t="shared" si="0"/>
        <v>16.666666666666668</v>
      </c>
      <c r="V9" s="749">
        <f t="shared" si="2"/>
        <v>7</v>
      </c>
    </row>
    <row r="10" spans="1:22" s="750" customFormat="1" ht="114.75" x14ac:dyDescent="0.2">
      <c r="A10" s="751">
        <f t="shared" si="1"/>
        <v>8</v>
      </c>
      <c r="B10" s="753" t="s">
        <v>229</v>
      </c>
      <c r="C10" s="748" t="s">
        <v>119</v>
      </c>
      <c r="D10" s="754" t="s">
        <v>453</v>
      </c>
      <c r="E10" s="753">
        <v>40</v>
      </c>
      <c r="F10" s="753">
        <v>1</v>
      </c>
      <c r="G10" s="748">
        <v>1</v>
      </c>
      <c r="H10" s="748">
        <v>20</v>
      </c>
      <c r="I10" s="747">
        <v>20.010000000000002</v>
      </c>
      <c r="J10" s="747">
        <v>0</v>
      </c>
      <c r="K10" s="747">
        <v>40</v>
      </c>
      <c r="L10" s="747">
        <v>3</v>
      </c>
      <c r="M10" s="747" t="s">
        <v>7157</v>
      </c>
      <c r="N10" s="747">
        <v>12</v>
      </c>
      <c r="O10" s="746">
        <v>0.5</v>
      </c>
      <c r="P10" s="747" t="s">
        <v>4900</v>
      </c>
      <c r="Q10" s="747">
        <v>1</v>
      </c>
      <c r="R10" s="747" t="s">
        <v>4895</v>
      </c>
      <c r="S10" s="747" t="s">
        <v>7158</v>
      </c>
      <c r="T10" s="748" t="s">
        <v>5123</v>
      </c>
      <c r="U10" s="749">
        <f t="shared" si="0"/>
        <v>16.666666666666668</v>
      </c>
      <c r="V10" s="749">
        <f t="shared" si="2"/>
        <v>8</v>
      </c>
    </row>
    <row r="11" spans="1:22" ht="76.5" x14ac:dyDescent="0.2">
      <c r="A11" s="751">
        <f t="shared" si="1"/>
        <v>9</v>
      </c>
      <c r="B11" s="748" t="s">
        <v>5139</v>
      </c>
      <c r="C11" s="748" t="s">
        <v>119</v>
      </c>
      <c r="D11" s="748" t="s">
        <v>282</v>
      </c>
      <c r="E11" s="748">
        <v>2</v>
      </c>
      <c r="F11" s="748">
        <v>1</v>
      </c>
      <c r="G11" s="748">
        <v>0.5</v>
      </c>
      <c r="H11" s="748">
        <v>2</v>
      </c>
      <c r="I11" s="748">
        <v>2.0099999999999998</v>
      </c>
      <c r="J11" s="746">
        <v>2</v>
      </c>
      <c r="K11" s="755">
        <v>2</v>
      </c>
      <c r="L11" s="746">
        <v>1</v>
      </c>
      <c r="M11" s="748" t="s">
        <v>7159</v>
      </c>
      <c r="N11" s="748">
        <v>12</v>
      </c>
      <c r="O11" s="748">
        <v>0.5</v>
      </c>
      <c r="P11" s="748" t="s">
        <v>4901</v>
      </c>
      <c r="Q11" s="748">
        <v>1</v>
      </c>
      <c r="R11" s="748" t="s">
        <v>4895</v>
      </c>
      <c r="S11" s="748" t="s">
        <v>7160</v>
      </c>
      <c r="T11" s="748" t="s">
        <v>5124</v>
      </c>
      <c r="U11" s="749">
        <f t="shared" si="0"/>
        <v>1</v>
      </c>
      <c r="V11" s="749">
        <f t="shared" si="2"/>
        <v>9</v>
      </c>
    </row>
    <row r="12" spans="1:22" ht="25.5" x14ac:dyDescent="0.2">
      <c r="A12" s="751">
        <f t="shared" si="1"/>
        <v>10</v>
      </c>
      <c r="B12" s="748" t="s">
        <v>76</v>
      </c>
      <c r="C12" s="748" t="s">
        <v>119</v>
      </c>
      <c r="D12" s="748" t="s">
        <v>323</v>
      </c>
      <c r="E12" s="748">
        <v>0.01</v>
      </c>
      <c r="F12" s="748">
        <v>1</v>
      </c>
      <c r="G12" s="748">
        <v>5</v>
      </c>
      <c r="H12" s="748">
        <v>40</v>
      </c>
      <c r="I12" s="748">
        <v>40.01</v>
      </c>
      <c r="J12" s="746">
        <v>5.0000000000000001E-3</v>
      </c>
      <c r="K12" s="755">
        <v>0.01</v>
      </c>
      <c r="L12" s="746">
        <v>1</v>
      </c>
      <c r="M12" s="748" t="s">
        <v>7161</v>
      </c>
      <c r="N12" s="748">
        <v>12</v>
      </c>
      <c r="O12" s="748">
        <v>0.5</v>
      </c>
      <c r="P12" s="748" t="s">
        <v>4902</v>
      </c>
      <c r="Q12" s="748">
        <v>1</v>
      </c>
      <c r="R12" s="748" t="s">
        <v>4895</v>
      </c>
      <c r="S12" s="748" t="s">
        <v>7162</v>
      </c>
      <c r="T12" s="748" t="s">
        <v>5125</v>
      </c>
      <c r="U12" s="749">
        <f t="shared" si="0"/>
        <v>16666.666666666668</v>
      </c>
      <c r="V12" s="749">
        <f t="shared" si="2"/>
        <v>10</v>
      </c>
    </row>
    <row r="13" spans="1:22" ht="89.25" x14ac:dyDescent="0.2">
      <c r="A13" s="751">
        <f t="shared" si="1"/>
        <v>11</v>
      </c>
      <c r="B13" s="748" t="s">
        <v>358</v>
      </c>
      <c r="C13" s="748" t="s">
        <v>119</v>
      </c>
      <c r="D13" s="748" t="s">
        <v>365</v>
      </c>
      <c r="E13" s="748">
        <v>10</v>
      </c>
      <c r="F13" s="748">
        <v>1</v>
      </c>
      <c r="G13" s="748">
        <v>0.1</v>
      </c>
      <c r="H13" s="748">
        <v>1</v>
      </c>
      <c r="I13" s="746">
        <v>1.01</v>
      </c>
      <c r="J13" s="746">
        <v>0</v>
      </c>
      <c r="K13" s="746">
        <v>10</v>
      </c>
      <c r="L13" s="746">
        <v>3</v>
      </c>
      <c r="M13" s="746" t="s">
        <v>7163</v>
      </c>
      <c r="N13" s="748">
        <v>12</v>
      </c>
      <c r="O13" s="748">
        <v>0.5</v>
      </c>
      <c r="P13" s="746" t="s">
        <v>4903</v>
      </c>
      <c r="Q13" s="746">
        <v>1</v>
      </c>
      <c r="R13" s="746" t="s">
        <v>4895</v>
      </c>
      <c r="S13" s="746" t="s">
        <v>7164</v>
      </c>
      <c r="T13" s="748" t="s">
        <v>5126</v>
      </c>
      <c r="U13" s="749">
        <f t="shared" si="0"/>
        <v>1.6666666666666666E-2</v>
      </c>
      <c r="V13" s="749">
        <f t="shared" si="2"/>
        <v>11</v>
      </c>
    </row>
    <row r="14" spans="1:22" ht="114.75" x14ac:dyDescent="0.2">
      <c r="A14" s="751">
        <f t="shared" si="1"/>
        <v>12</v>
      </c>
      <c r="B14" s="748" t="s">
        <v>124</v>
      </c>
      <c r="C14" s="748" t="s">
        <v>119</v>
      </c>
      <c r="D14" s="748" t="s">
        <v>283</v>
      </c>
      <c r="E14" s="748">
        <v>10</v>
      </c>
      <c r="F14" s="748">
        <v>1</v>
      </c>
      <c r="G14" s="748">
        <v>1</v>
      </c>
      <c r="H14" s="748">
        <v>4</v>
      </c>
      <c r="I14" s="746">
        <v>4.01</v>
      </c>
      <c r="J14" s="746">
        <v>0.1</v>
      </c>
      <c r="K14" s="746">
        <v>10</v>
      </c>
      <c r="L14" s="746">
        <v>3</v>
      </c>
      <c r="M14" s="746" t="s">
        <v>7165</v>
      </c>
      <c r="N14" s="748">
        <v>12</v>
      </c>
      <c r="O14" s="748">
        <v>0.5</v>
      </c>
      <c r="P14" s="746" t="s">
        <v>4904</v>
      </c>
      <c r="Q14" s="746">
        <v>1</v>
      </c>
      <c r="R14" s="746" t="s">
        <v>4895</v>
      </c>
      <c r="S14" s="746" t="s">
        <v>7166</v>
      </c>
      <c r="T14" s="748" t="s">
        <v>5127</v>
      </c>
      <c r="U14" s="749">
        <f t="shared" si="0"/>
        <v>24</v>
      </c>
      <c r="V14" s="749">
        <f t="shared" si="2"/>
        <v>12</v>
      </c>
    </row>
    <row r="15" spans="1:22" ht="25.5" x14ac:dyDescent="0.2">
      <c r="A15" s="751">
        <f t="shared" si="1"/>
        <v>13</v>
      </c>
      <c r="B15" s="747" t="s">
        <v>360</v>
      </c>
      <c r="C15" s="748" t="s">
        <v>4054</v>
      </c>
      <c r="D15" s="756" t="s">
        <v>140</v>
      </c>
      <c r="E15" s="748">
        <v>1</v>
      </c>
      <c r="F15" s="748">
        <v>1</v>
      </c>
      <c r="G15" s="748">
        <v>0.01</v>
      </c>
      <c r="H15" s="748">
        <v>0.1</v>
      </c>
      <c r="I15" s="746">
        <v>0.10100000000000001</v>
      </c>
      <c r="J15" s="746">
        <v>0</v>
      </c>
      <c r="K15" s="746">
        <v>1</v>
      </c>
      <c r="L15" s="746">
        <v>12</v>
      </c>
      <c r="M15" s="746" t="s">
        <v>7167</v>
      </c>
      <c r="N15" s="748">
        <v>12</v>
      </c>
      <c r="O15" s="748">
        <v>0.5</v>
      </c>
      <c r="P15" s="746" t="s">
        <v>4905</v>
      </c>
      <c r="Q15" s="746">
        <v>1</v>
      </c>
      <c r="R15" s="746" t="s">
        <v>4895</v>
      </c>
      <c r="S15" s="746" t="s">
        <v>7168</v>
      </c>
      <c r="T15" s="748" t="s">
        <v>5128</v>
      </c>
      <c r="U15" s="749">
        <f t="shared" si="0"/>
        <v>1</v>
      </c>
      <c r="V15" s="749">
        <f t="shared" si="2"/>
        <v>13</v>
      </c>
    </row>
    <row r="16" spans="1:22" ht="114.75" x14ac:dyDescent="0.2">
      <c r="A16" s="751">
        <f t="shared" si="1"/>
        <v>14</v>
      </c>
      <c r="B16" s="747" t="s">
        <v>306</v>
      </c>
      <c r="C16" s="748" t="s">
        <v>119</v>
      </c>
      <c r="D16" s="756" t="s">
        <v>453</v>
      </c>
      <c r="E16" s="748">
        <v>1</v>
      </c>
      <c r="F16" s="748">
        <v>1</v>
      </c>
      <c r="G16" s="748">
        <v>0.01</v>
      </c>
      <c r="H16" s="748">
        <v>1.5</v>
      </c>
      <c r="I16" s="746">
        <v>1.5009999999999999</v>
      </c>
      <c r="J16" s="746">
        <v>0</v>
      </c>
      <c r="K16" s="746">
        <v>1</v>
      </c>
      <c r="L16" s="746">
        <v>3</v>
      </c>
      <c r="M16" s="746" t="s">
        <v>7169</v>
      </c>
      <c r="N16" s="748">
        <v>12</v>
      </c>
      <c r="O16" s="748">
        <v>0.5</v>
      </c>
      <c r="P16" s="746" t="s">
        <v>4906</v>
      </c>
      <c r="Q16" s="746">
        <v>1</v>
      </c>
      <c r="R16" s="746" t="s">
        <v>4895</v>
      </c>
      <c r="S16" s="746" t="s">
        <v>7170</v>
      </c>
      <c r="T16" s="748" t="s">
        <v>5129</v>
      </c>
      <c r="U16" s="749">
        <f t="shared" si="0"/>
        <v>16.666666666666668</v>
      </c>
      <c r="V16" s="749">
        <f t="shared" si="2"/>
        <v>14</v>
      </c>
    </row>
    <row r="17" spans="1:22" ht="102" x14ac:dyDescent="0.2">
      <c r="A17" s="751">
        <f t="shared" si="1"/>
        <v>15</v>
      </c>
      <c r="B17" s="747" t="s">
        <v>361</v>
      </c>
      <c r="C17" s="748" t="s">
        <v>119</v>
      </c>
      <c r="D17" s="756" t="s">
        <v>282</v>
      </c>
      <c r="E17" s="748">
        <v>5</v>
      </c>
      <c r="F17" s="748">
        <v>1</v>
      </c>
      <c r="G17" s="748">
        <v>0.25</v>
      </c>
      <c r="H17" s="748">
        <v>3</v>
      </c>
      <c r="I17" s="746">
        <v>3.01</v>
      </c>
      <c r="J17" s="746">
        <v>0</v>
      </c>
      <c r="K17" s="746">
        <v>5</v>
      </c>
      <c r="L17" s="746">
        <v>3</v>
      </c>
      <c r="M17" s="746" t="s">
        <v>7171</v>
      </c>
      <c r="N17" s="748">
        <v>12</v>
      </c>
      <c r="O17" s="748">
        <v>0.5</v>
      </c>
      <c r="P17" s="746" t="s">
        <v>4907</v>
      </c>
      <c r="Q17" s="746">
        <v>1</v>
      </c>
      <c r="R17" s="746" t="s">
        <v>4895</v>
      </c>
      <c r="S17" s="746" t="s">
        <v>7172</v>
      </c>
      <c r="T17" s="748" t="s">
        <v>5130</v>
      </c>
      <c r="U17" s="749">
        <f t="shared" si="0"/>
        <v>1</v>
      </c>
      <c r="V17" s="749">
        <f t="shared" si="2"/>
        <v>15</v>
      </c>
    </row>
    <row r="18" spans="1:22" ht="114.75" x14ac:dyDescent="0.2">
      <c r="A18" s="751">
        <f t="shared" si="1"/>
        <v>16</v>
      </c>
      <c r="B18" s="747" t="s">
        <v>4257</v>
      </c>
      <c r="C18" s="748" t="s">
        <v>119</v>
      </c>
      <c r="D18" s="756" t="s">
        <v>282</v>
      </c>
      <c r="E18" s="748">
        <v>20</v>
      </c>
      <c r="F18" s="748">
        <v>1</v>
      </c>
      <c r="G18" s="748">
        <v>5</v>
      </c>
      <c r="H18" s="748">
        <v>7</v>
      </c>
      <c r="I18" s="746">
        <v>7.01</v>
      </c>
      <c r="J18" s="746">
        <v>0</v>
      </c>
      <c r="K18" s="746">
        <v>20</v>
      </c>
      <c r="L18" s="746">
        <v>3</v>
      </c>
      <c r="M18" s="746" t="s">
        <v>7173</v>
      </c>
      <c r="N18" s="748">
        <v>48</v>
      </c>
      <c r="O18" s="748">
        <v>2</v>
      </c>
      <c r="P18" s="746" t="s">
        <v>4908</v>
      </c>
      <c r="Q18" s="746">
        <v>1</v>
      </c>
      <c r="R18" s="746" t="s">
        <v>4895</v>
      </c>
      <c r="S18" s="746" t="s">
        <v>7174</v>
      </c>
      <c r="T18" s="748" t="s">
        <v>5131</v>
      </c>
      <c r="U18" s="749">
        <f t="shared" si="0"/>
        <v>1</v>
      </c>
      <c r="V18" s="749">
        <f t="shared" si="2"/>
        <v>16</v>
      </c>
    </row>
    <row r="19" spans="1:22" ht="114.75" x14ac:dyDescent="0.2">
      <c r="A19" s="751">
        <f t="shared" si="1"/>
        <v>17</v>
      </c>
      <c r="B19" s="748" t="s">
        <v>277</v>
      </c>
      <c r="C19" s="748" t="s">
        <v>119</v>
      </c>
      <c r="D19" s="748" t="s">
        <v>282</v>
      </c>
      <c r="E19" s="748">
        <v>5</v>
      </c>
      <c r="F19" s="748">
        <v>1</v>
      </c>
      <c r="G19" s="748">
        <v>0.05</v>
      </c>
      <c r="H19" s="748">
        <v>5</v>
      </c>
      <c r="I19" s="746">
        <v>5.01</v>
      </c>
      <c r="J19" s="746">
        <v>0</v>
      </c>
      <c r="K19" s="746">
        <v>5</v>
      </c>
      <c r="L19" s="746">
        <v>3</v>
      </c>
      <c r="M19" s="748" t="s">
        <v>7175</v>
      </c>
      <c r="N19" s="748">
        <v>12</v>
      </c>
      <c r="O19" s="748">
        <v>0.5</v>
      </c>
      <c r="P19" s="748" t="s">
        <v>4909</v>
      </c>
      <c r="Q19" s="748">
        <v>1</v>
      </c>
      <c r="R19" s="748" t="s">
        <v>4895</v>
      </c>
      <c r="S19" s="748" t="s">
        <v>7176</v>
      </c>
      <c r="T19" s="748" t="s">
        <v>5132</v>
      </c>
      <c r="U19" s="749">
        <f t="shared" si="0"/>
        <v>1</v>
      </c>
      <c r="V19" s="749">
        <f t="shared" si="2"/>
        <v>17</v>
      </c>
    </row>
    <row r="20" spans="1:22" ht="114.75" x14ac:dyDescent="0.2">
      <c r="A20" s="751">
        <f t="shared" si="1"/>
        <v>18</v>
      </c>
      <c r="B20" s="747" t="s">
        <v>363</v>
      </c>
      <c r="C20" s="748" t="s">
        <v>119</v>
      </c>
      <c r="D20" s="756" t="s">
        <v>453</v>
      </c>
      <c r="E20" s="748">
        <v>1</v>
      </c>
      <c r="F20" s="748">
        <v>1</v>
      </c>
      <c r="G20" s="748">
        <v>0.25</v>
      </c>
      <c r="H20" s="748">
        <v>0.75</v>
      </c>
      <c r="I20" s="746">
        <v>0.75009999999999999</v>
      </c>
      <c r="J20" s="746">
        <v>0</v>
      </c>
      <c r="K20" s="746">
        <v>1</v>
      </c>
      <c r="L20" s="746">
        <v>3</v>
      </c>
      <c r="M20" s="746" t="s">
        <v>7177</v>
      </c>
      <c r="N20" s="748">
        <v>12</v>
      </c>
      <c r="O20" s="748">
        <v>0.5</v>
      </c>
      <c r="P20" s="746" t="s">
        <v>4910</v>
      </c>
      <c r="Q20" s="746">
        <v>1</v>
      </c>
      <c r="R20" s="746" t="s">
        <v>4895</v>
      </c>
      <c r="S20" s="746" t="s">
        <v>7178</v>
      </c>
      <c r="T20" s="748" t="s">
        <v>5133</v>
      </c>
      <c r="U20" s="749">
        <f t="shared" si="0"/>
        <v>16.666666666666668</v>
      </c>
      <c r="V20" s="749">
        <f t="shared" si="2"/>
        <v>18</v>
      </c>
    </row>
    <row r="21" spans="1:22" ht="114.75" x14ac:dyDescent="0.2">
      <c r="A21" s="751">
        <f t="shared" si="1"/>
        <v>19</v>
      </c>
      <c r="B21" s="747" t="s">
        <v>90</v>
      </c>
      <c r="C21" s="748" t="s">
        <v>119</v>
      </c>
      <c r="D21" s="756" t="s">
        <v>283</v>
      </c>
      <c r="E21" s="748">
        <v>1</v>
      </c>
      <c r="F21" s="748">
        <v>1</v>
      </c>
      <c r="G21" s="748">
        <v>0.125</v>
      </c>
      <c r="H21" s="748">
        <v>0.5</v>
      </c>
      <c r="I21" s="746">
        <v>0.501</v>
      </c>
      <c r="J21" s="746">
        <v>0</v>
      </c>
      <c r="K21" s="746">
        <v>1</v>
      </c>
      <c r="L21" s="746">
        <v>3</v>
      </c>
      <c r="M21" s="746" t="s">
        <v>7179</v>
      </c>
      <c r="N21" s="748">
        <v>12</v>
      </c>
      <c r="O21" s="748">
        <v>0.5</v>
      </c>
      <c r="P21" s="746" t="s">
        <v>7196</v>
      </c>
      <c r="Q21" s="746">
        <v>1</v>
      </c>
      <c r="R21" s="746" t="s">
        <v>4895</v>
      </c>
      <c r="S21" s="746" t="s">
        <v>7180</v>
      </c>
      <c r="T21" s="748" t="s">
        <v>5134</v>
      </c>
      <c r="U21" s="749">
        <f t="shared" si="0"/>
        <v>24</v>
      </c>
      <c r="V21" s="749">
        <f t="shared" si="2"/>
        <v>19</v>
      </c>
    </row>
    <row r="22" spans="1:22" ht="114.75" x14ac:dyDescent="0.2">
      <c r="A22" s="751">
        <f t="shared" si="1"/>
        <v>20</v>
      </c>
      <c r="B22" s="747" t="s">
        <v>4258</v>
      </c>
      <c r="C22" s="748" t="s">
        <v>119</v>
      </c>
      <c r="D22" s="756" t="s">
        <v>453</v>
      </c>
      <c r="E22" s="748">
        <v>1</v>
      </c>
      <c r="F22" s="748">
        <v>1</v>
      </c>
      <c r="G22" s="748">
        <v>0.5</v>
      </c>
      <c r="H22" s="748">
        <v>2</v>
      </c>
      <c r="I22" s="746">
        <v>2.0099999999999998</v>
      </c>
      <c r="J22" s="746">
        <v>0</v>
      </c>
      <c r="K22" s="746">
        <v>1</v>
      </c>
      <c r="L22" s="746">
        <v>3</v>
      </c>
      <c r="M22" s="746" t="s">
        <v>7181</v>
      </c>
      <c r="N22" s="748">
        <v>12</v>
      </c>
      <c r="O22" s="748">
        <v>0.5</v>
      </c>
      <c r="P22" s="746" t="s">
        <v>4911</v>
      </c>
      <c r="Q22" s="746">
        <v>1</v>
      </c>
      <c r="R22" s="746" t="s">
        <v>4895</v>
      </c>
      <c r="S22" s="746" t="s">
        <v>7182</v>
      </c>
      <c r="T22" s="748" t="s">
        <v>5135</v>
      </c>
      <c r="U22" s="749">
        <f t="shared" si="0"/>
        <v>16.666666666666668</v>
      </c>
      <c r="V22" s="749">
        <f t="shared" si="2"/>
        <v>20</v>
      </c>
    </row>
    <row r="23" spans="1:22" ht="114.75" x14ac:dyDescent="0.2">
      <c r="A23" s="751">
        <f t="shared" si="1"/>
        <v>21</v>
      </c>
      <c r="B23" s="748" t="s">
        <v>49</v>
      </c>
      <c r="C23" s="748" t="s">
        <v>119</v>
      </c>
      <c r="D23" s="748" t="s">
        <v>453</v>
      </c>
      <c r="E23" s="748">
        <v>10</v>
      </c>
      <c r="F23" s="748">
        <v>1</v>
      </c>
      <c r="G23" s="748">
        <v>0.5</v>
      </c>
      <c r="H23" s="748">
        <v>8</v>
      </c>
      <c r="I23" s="746">
        <v>8.01</v>
      </c>
      <c r="J23" s="746">
        <v>0</v>
      </c>
      <c r="K23" s="746">
        <v>10</v>
      </c>
      <c r="L23" s="746">
        <v>3</v>
      </c>
      <c r="M23" s="746" t="s">
        <v>7183</v>
      </c>
      <c r="N23" s="748">
        <v>12</v>
      </c>
      <c r="O23" s="748">
        <v>0.5</v>
      </c>
      <c r="P23" s="746" t="s">
        <v>7197</v>
      </c>
      <c r="Q23" s="746">
        <v>1</v>
      </c>
      <c r="R23" s="746" t="s">
        <v>4895</v>
      </c>
      <c r="S23" s="746" t="s">
        <v>7184</v>
      </c>
      <c r="T23" s="748" t="s">
        <v>5136</v>
      </c>
      <c r="U23" s="749">
        <f t="shared" si="0"/>
        <v>16.666666666666668</v>
      </c>
      <c r="V23" s="749">
        <f t="shared" si="2"/>
        <v>21</v>
      </c>
    </row>
    <row r="24" spans="1:22" ht="114.75" x14ac:dyDescent="0.2">
      <c r="A24" s="751">
        <f t="shared" si="1"/>
        <v>22</v>
      </c>
      <c r="B24" s="747" t="s">
        <v>302</v>
      </c>
      <c r="C24" s="748" t="s">
        <v>119</v>
      </c>
      <c r="D24" s="756" t="s">
        <v>453</v>
      </c>
      <c r="E24" s="748">
        <v>1</v>
      </c>
      <c r="F24" s="748">
        <v>1</v>
      </c>
      <c r="G24" s="748">
        <v>0.05</v>
      </c>
      <c r="H24" s="748">
        <v>2</v>
      </c>
      <c r="I24" s="746">
        <v>2.0099999999999998</v>
      </c>
      <c r="J24" s="746">
        <v>0</v>
      </c>
      <c r="K24" s="746">
        <v>1</v>
      </c>
      <c r="L24" s="746">
        <v>3</v>
      </c>
      <c r="M24" s="746" t="s">
        <v>7185</v>
      </c>
      <c r="N24" s="748">
        <v>12</v>
      </c>
      <c r="O24" s="748">
        <v>0.5</v>
      </c>
      <c r="P24" s="746" t="s">
        <v>4912</v>
      </c>
      <c r="Q24" s="746">
        <v>1</v>
      </c>
      <c r="R24" s="746" t="s">
        <v>4895</v>
      </c>
      <c r="S24" s="746" t="s">
        <v>7186</v>
      </c>
      <c r="T24" s="748" t="s">
        <v>5137</v>
      </c>
      <c r="U24" s="749">
        <f t="shared" si="0"/>
        <v>16.666666666666668</v>
      </c>
      <c r="V24" s="749">
        <f t="shared" si="2"/>
        <v>22</v>
      </c>
    </row>
    <row r="25" spans="1:22" ht="114.75" x14ac:dyDescent="0.2">
      <c r="A25" s="751">
        <f t="shared" si="1"/>
        <v>23</v>
      </c>
      <c r="B25" s="747" t="s">
        <v>207</v>
      </c>
      <c r="C25" s="748" t="s">
        <v>119</v>
      </c>
      <c r="D25" s="756" t="s">
        <v>282</v>
      </c>
      <c r="E25" s="748">
        <v>10</v>
      </c>
      <c r="F25" s="748">
        <v>1</v>
      </c>
      <c r="G25" s="748">
        <v>0.3</v>
      </c>
      <c r="H25" s="748">
        <v>2.2000000000000002</v>
      </c>
      <c r="I25" s="746">
        <v>2.2010000000000001</v>
      </c>
      <c r="J25" s="746">
        <v>0</v>
      </c>
      <c r="K25" s="746">
        <v>10</v>
      </c>
      <c r="L25" s="746">
        <v>3</v>
      </c>
      <c r="M25" s="746" t="s">
        <v>7187</v>
      </c>
      <c r="N25" s="748">
        <v>12</v>
      </c>
      <c r="O25" s="748">
        <v>0.5</v>
      </c>
      <c r="P25" s="746" t="s">
        <v>4913</v>
      </c>
      <c r="Q25" s="746">
        <v>1</v>
      </c>
      <c r="R25" s="746" t="s">
        <v>4895</v>
      </c>
      <c r="S25" s="746" t="s">
        <v>7188</v>
      </c>
      <c r="T25" s="748" t="s">
        <v>5138</v>
      </c>
      <c r="U25" s="749">
        <f t="shared" si="0"/>
        <v>1</v>
      </c>
      <c r="V25" s="749">
        <f t="shared" si="2"/>
        <v>23</v>
      </c>
    </row>
    <row r="26" spans="1:22" ht="114.75" x14ac:dyDescent="0.2">
      <c r="A26" s="751">
        <f t="shared" si="1"/>
        <v>24</v>
      </c>
      <c r="B26" s="747" t="s">
        <v>7419</v>
      </c>
      <c r="C26" s="748" t="s">
        <v>120</v>
      </c>
      <c r="D26" s="756" t="s">
        <v>6978</v>
      </c>
      <c r="E26" s="748">
        <v>1</v>
      </c>
      <c r="F26" s="748">
        <v>1</v>
      </c>
      <c r="G26" s="748">
        <v>1</v>
      </c>
      <c r="H26" s="748">
        <v>2</v>
      </c>
      <c r="I26" s="746">
        <v>2.0099999999999998</v>
      </c>
      <c r="J26" s="746">
        <v>0</v>
      </c>
      <c r="K26" s="746">
        <v>0</v>
      </c>
      <c r="L26" s="746">
        <v>12</v>
      </c>
      <c r="M26" s="748" t="s">
        <v>4259</v>
      </c>
      <c r="N26" s="748">
        <v>24</v>
      </c>
      <c r="O26" s="748">
        <v>1</v>
      </c>
      <c r="P26" s="746" t="s">
        <v>4955</v>
      </c>
      <c r="Q26" s="746">
        <v>1</v>
      </c>
      <c r="R26" s="746" t="s">
        <v>4895</v>
      </c>
      <c r="S26" s="746" t="s">
        <v>7189</v>
      </c>
      <c r="T26" s="748" t="s">
        <v>6977</v>
      </c>
      <c r="U26" s="749">
        <f>HLOOKUP(C26,Tbl_Glob_Conv_EenhCont,VLOOKUP(D26,Tbl_Glob_Conv_EenhCont,2,FALSE),FALSE)</f>
        <v>24</v>
      </c>
      <c r="V26" s="749">
        <f t="shared" si="2"/>
        <v>24</v>
      </c>
    </row>
    <row r="27" spans="1:22" s="758" customFormat="1" x14ac:dyDescent="0.2">
      <c r="A27" s="757" t="s">
        <v>4084</v>
      </c>
      <c r="B27" s="758">
        <v>1</v>
      </c>
      <c r="C27" s="758">
        <f>B27+1</f>
        <v>2</v>
      </c>
      <c r="D27" s="758">
        <f t="shared" ref="D27:I27" si="3">C27+1</f>
        <v>3</v>
      </c>
      <c r="E27" s="758">
        <f t="shared" si="3"/>
        <v>4</v>
      </c>
      <c r="F27" s="758">
        <f t="shared" si="3"/>
        <v>5</v>
      </c>
      <c r="G27" s="758">
        <f t="shared" si="3"/>
        <v>6</v>
      </c>
      <c r="H27" s="758">
        <f t="shared" si="3"/>
        <v>7</v>
      </c>
      <c r="I27" s="758">
        <f t="shared" si="3"/>
        <v>8</v>
      </c>
      <c r="J27" s="758">
        <f t="shared" ref="J27" si="4">I27+1</f>
        <v>9</v>
      </c>
      <c r="K27" s="758">
        <f t="shared" ref="K27" si="5">J27+1</f>
        <v>10</v>
      </c>
      <c r="L27" s="758">
        <f t="shared" ref="L27" si="6">K27+1</f>
        <v>11</v>
      </c>
      <c r="M27" s="758">
        <f t="shared" ref="M27" si="7">L27+1</f>
        <v>12</v>
      </c>
      <c r="N27" s="758">
        <f t="shared" ref="N27" si="8">M27+1</f>
        <v>13</v>
      </c>
      <c r="O27" s="758">
        <f t="shared" ref="O27" si="9">N27+1</f>
        <v>14</v>
      </c>
      <c r="P27" s="758">
        <f t="shared" ref="P27" si="10">O27+1</f>
        <v>15</v>
      </c>
      <c r="Q27" s="758">
        <f t="shared" ref="Q27" si="11">P27+1</f>
        <v>16</v>
      </c>
      <c r="R27" s="758">
        <f t="shared" ref="R27" si="12">Q27+1</f>
        <v>17</v>
      </c>
      <c r="S27" s="758">
        <f t="shared" ref="S27" si="13">R27+1</f>
        <v>18</v>
      </c>
      <c r="T27" s="758">
        <f t="shared" ref="T27" si="14">S27+1</f>
        <v>19</v>
      </c>
      <c r="U27" s="758">
        <f t="shared" ref="U27" si="15">T27+1</f>
        <v>20</v>
      </c>
      <c r="V27" s="758">
        <v>21</v>
      </c>
    </row>
    <row r="29" spans="1:22" x14ac:dyDescent="0.2">
      <c r="B29" s="759" t="s">
        <v>6952</v>
      </c>
    </row>
    <row r="30" spans="1:22" ht="12.75" customHeight="1" x14ac:dyDescent="0.2">
      <c r="B30" s="893" t="s">
        <v>7190</v>
      </c>
      <c r="C30" s="893" t="s">
        <v>7190</v>
      </c>
      <c r="D30" s="893" t="s">
        <v>7190</v>
      </c>
      <c r="E30" s="893" t="s">
        <v>7190</v>
      </c>
      <c r="F30" s="893" t="s">
        <v>7190</v>
      </c>
      <c r="G30" s="893" t="s">
        <v>7190</v>
      </c>
      <c r="H30" s="893" t="s">
        <v>7190</v>
      </c>
      <c r="I30" s="893" t="s">
        <v>7190</v>
      </c>
      <c r="J30" s="893" t="s">
        <v>7190</v>
      </c>
      <c r="K30" s="893" t="s">
        <v>7190</v>
      </c>
      <c r="L30" s="893" t="s">
        <v>7190</v>
      </c>
    </row>
    <row r="31" spans="1:22" x14ac:dyDescent="0.2">
      <c r="B31" s="893" t="s">
        <v>7190</v>
      </c>
      <c r="C31" s="893" t="s">
        <v>7190</v>
      </c>
      <c r="D31" s="893" t="s">
        <v>7190</v>
      </c>
      <c r="E31" s="893" t="s">
        <v>7190</v>
      </c>
      <c r="F31" s="893" t="s">
        <v>7190</v>
      </c>
      <c r="G31" s="893" t="s">
        <v>7190</v>
      </c>
      <c r="H31" s="893" t="s">
        <v>7190</v>
      </c>
      <c r="I31" s="893" t="s">
        <v>7190</v>
      </c>
      <c r="J31" s="893" t="s">
        <v>7190</v>
      </c>
      <c r="K31" s="893" t="s">
        <v>7190</v>
      </c>
      <c r="L31" s="893" t="s">
        <v>7190</v>
      </c>
    </row>
    <row r="32" spans="1:22" x14ac:dyDescent="0.2">
      <c r="B32" s="893" t="s">
        <v>7190</v>
      </c>
      <c r="C32" s="893" t="s">
        <v>7190</v>
      </c>
      <c r="D32" s="893" t="s">
        <v>7190</v>
      </c>
      <c r="E32" s="893" t="s">
        <v>7190</v>
      </c>
      <c r="F32" s="893" t="s">
        <v>7190</v>
      </c>
      <c r="G32" s="893" t="s">
        <v>7190</v>
      </c>
      <c r="H32" s="893" t="s">
        <v>7190</v>
      </c>
      <c r="I32" s="893" t="s">
        <v>7190</v>
      </c>
      <c r="J32" s="893" t="s">
        <v>7190</v>
      </c>
      <c r="K32" s="893" t="s">
        <v>7190</v>
      </c>
      <c r="L32" s="893" t="s">
        <v>7190</v>
      </c>
    </row>
    <row r="33" spans="2:12" x14ac:dyDescent="0.2">
      <c r="B33" s="893" t="s">
        <v>7190</v>
      </c>
      <c r="C33" s="893" t="s">
        <v>7190</v>
      </c>
      <c r="D33" s="893" t="s">
        <v>7190</v>
      </c>
      <c r="E33" s="893" t="s">
        <v>7190</v>
      </c>
      <c r="F33" s="893" t="s">
        <v>7190</v>
      </c>
      <c r="G33" s="893" t="s">
        <v>7190</v>
      </c>
      <c r="H33" s="893" t="s">
        <v>7190</v>
      </c>
      <c r="I33" s="893" t="s">
        <v>7190</v>
      </c>
      <c r="J33" s="893" t="s">
        <v>7190</v>
      </c>
      <c r="K33" s="893" t="s">
        <v>7190</v>
      </c>
      <c r="L33" s="893" t="s">
        <v>7190</v>
      </c>
    </row>
    <row r="34" spans="2:12" x14ac:dyDescent="0.2">
      <c r="B34" s="893" t="s">
        <v>7190</v>
      </c>
      <c r="C34" s="893" t="s">
        <v>7190</v>
      </c>
      <c r="D34" s="893" t="s">
        <v>7190</v>
      </c>
      <c r="E34" s="893" t="s">
        <v>7190</v>
      </c>
      <c r="F34" s="893" t="s">
        <v>7190</v>
      </c>
      <c r="G34" s="893" t="s">
        <v>7190</v>
      </c>
      <c r="H34" s="893" t="s">
        <v>7190</v>
      </c>
      <c r="I34" s="893" t="s">
        <v>7190</v>
      </c>
      <c r="J34" s="893" t="s">
        <v>7190</v>
      </c>
      <c r="K34" s="893" t="s">
        <v>7190</v>
      </c>
      <c r="L34" s="893" t="s">
        <v>7190</v>
      </c>
    </row>
    <row r="35" spans="2:12" x14ac:dyDescent="0.2">
      <c r="B35" s="893" t="s">
        <v>7190</v>
      </c>
      <c r="C35" s="893" t="s">
        <v>7190</v>
      </c>
      <c r="D35" s="893" t="s">
        <v>7190</v>
      </c>
      <c r="E35" s="893" t="s">
        <v>7190</v>
      </c>
      <c r="F35" s="893" t="s">
        <v>7190</v>
      </c>
      <c r="G35" s="893" t="s">
        <v>7190</v>
      </c>
      <c r="H35" s="893" t="s">
        <v>7190</v>
      </c>
      <c r="I35" s="893" t="s">
        <v>7190</v>
      </c>
      <c r="J35" s="893" t="s">
        <v>7190</v>
      </c>
      <c r="K35" s="893" t="s">
        <v>7190</v>
      </c>
      <c r="L35" s="893" t="s">
        <v>7190</v>
      </c>
    </row>
    <row r="36" spans="2:12" x14ac:dyDescent="0.2">
      <c r="B36" s="893" t="s">
        <v>7190</v>
      </c>
      <c r="C36" s="893" t="s">
        <v>7190</v>
      </c>
      <c r="D36" s="893" t="s">
        <v>7190</v>
      </c>
      <c r="E36" s="893" t="s">
        <v>7190</v>
      </c>
      <c r="F36" s="893" t="s">
        <v>7190</v>
      </c>
      <c r="G36" s="893" t="s">
        <v>7190</v>
      </c>
      <c r="H36" s="893" t="s">
        <v>7190</v>
      </c>
      <c r="I36" s="893" t="s">
        <v>7190</v>
      </c>
      <c r="J36" s="893" t="s">
        <v>7190</v>
      </c>
      <c r="K36" s="893" t="s">
        <v>7190</v>
      </c>
      <c r="L36" s="893" t="s">
        <v>7190</v>
      </c>
    </row>
    <row r="37" spans="2:12" x14ac:dyDescent="0.2">
      <c r="B37" s="893" t="s">
        <v>7190</v>
      </c>
      <c r="C37" s="893" t="s">
        <v>7190</v>
      </c>
      <c r="D37" s="893" t="s">
        <v>7190</v>
      </c>
      <c r="E37" s="893" t="s">
        <v>7190</v>
      </c>
      <c r="F37" s="893" t="s">
        <v>7190</v>
      </c>
      <c r="G37" s="893" t="s">
        <v>7190</v>
      </c>
      <c r="H37" s="893" t="s">
        <v>7190</v>
      </c>
      <c r="I37" s="893" t="s">
        <v>7190</v>
      </c>
      <c r="J37" s="893" t="s">
        <v>7190</v>
      </c>
      <c r="K37" s="893" t="s">
        <v>7190</v>
      </c>
      <c r="L37" s="893" t="s">
        <v>7190</v>
      </c>
    </row>
    <row r="38" spans="2:12" x14ac:dyDescent="0.2">
      <c r="B38" s="893" t="s">
        <v>7190</v>
      </c>
      <c r="C38" s="893" t="s">
        <v>7190</v>
      </c>
      <c r="D38" s="893" t="s">
        <v>7190</v>
      </c>
      <c r="E38" s="893" t="s">
        <v>7190</v>
      </c>
      <c r="F38" s="893" t="s">
        <v>7190</v>
      </c>
      <c r="G38" s="893" t="s">
        <v>7190</v>
      </c>
      <c r="H38" s="893" t="s">
        <v>7190</v>
      </c>
      <c r="I38" s="893" t="s">
        <v>7190</v>
      </c>
      <c r="J38" s="893" t="s">
        <v>7190</v>
      </c>
      <c r="K38" s="893" t="s">
        <v>7190</v>
      </c>
      <c r="L38" s="893" t="s">
        <v>7190</v>
      </c>
    </row>
    <row r="39" spans="2:12" x14ac:dyDescent="0.2">
      <c r="B39" s="893" t="s">
        <v>7190</v>
      </c>
      <c r="C39" s="893" t="s">
        <v>7190</v>
      </c>
      <c r="D39" s="893" t="s">
        <v>7190</v>
      </c>
      <c r="E39" s="893" t="s">
        <v>7190</v>
      </c>
      <c r="F39" s="893" t="s">
        <v>7190</v>
      </c>
      <c r="G39" s="893" t="s">
        <v>7190</v>
      </c>
      <c r="H39" s="893" t="s">
        <v>7190</v>
      </c>
      <c r="I39" s="893" t="s">
        <v>7190</v>
      </c>
      <c r="J39" s="893" t="s">
        <v>7190</v>
      </c>
      <c r="K39" s="893" t="s">
        <v>7190</v>
      </c>
      <c r="L39" s="893" t="s">
        <v>7190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4253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4059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4060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4061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4242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856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24-jan-2018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4516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3465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7052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7053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7054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24-jan-2018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4517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4518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3465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852</v>
      </c>
      <c r="P8" s="604" t="s">
        <v>565</v>
      </c>
      <c r="Q8" s="604" t="s">
        <v>851</v>
      </c>
      <c r="R8" s="604" t="s">
        <v>565</v>
      </c>
      <c r="S8" s="604" t="s">
        <v>853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859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860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7407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7406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7405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857</v>
      </c>
      <c r="M21" s="158" t="s">
        <v>858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81" t="s">
        <v>7408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2" t="s">
        <v>7409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7410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861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862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2" t="s">
        <v>245</v>
      </c>
      <c r="C34" s="264" t="str">
        <f>_User_LastName&amp;", "&amp;_User_FirstName</f>
        <v>Bollen, C.</v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3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4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0.22.09-beta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43124</v>
      </c>
      <c r="N1" s="901"/>
      <c r="O1" s="549"/>
      <c r="P1" s="549"/>
      <c r="Q1" s="56">
        <f ca="1">NOW()</f>
        <v>43124.385142129628</v>
      </c>
      <c r="R1" s="56"/>
    </row>
    <row r="2" spans="1:19" ht="6.75" customHeight="1" x14ac:dyDescent="0.2"/>
    <row r="3" spans="1:19" x14ac:dyDescent="0.2">
      <c r="B3" s="57" t="s">
        <v>4881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4882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4883</v>
      </c>
      <c r="J5" s="54" t="s">
        <v>4884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4885</v>
      </c>
      <c r="D9" s="904" t="str">
        <f ca="1">Txt_Pat_AfspraakDat</f>
        <v>24-jan-2018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_User_LastName&amp;", "&amp;_User_FirstName</f>
        <v>Bollen, C.</v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4886</v>
      </c>
      <c r="G30" s="60">
        <f>IF(NeoBerInfB!B21,NeoBerInfB!C21,NeoBerInfB!AX53)</f>
        <v>0</v>
      </c>
      <c r="H30" s="54" t="s">
        <v>4887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4888</v>
      </c>
      <c r="F49" s="54" t="s">
        <v>4889</v>
      </c>
      <c r="I49" s="54" t="s">
        <v>257</v>
      </c>
      <c r="L49" s="54" t="s">
        <v>4890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D43" sqref="D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5115</v>
      </c>
      <c r="B1" s="60" t="s">
        <v>7537</v>
      </c>
      <c r="H1" s="907" t="s">
        <v>397</v>
      </c>
      <c r="I1" s="907"/>
      <c r="J1" s="908" t="str">
        <f ca="1">DateToString(TODAY())</f>
        <v>24-jan-2018</v>
      </c>
      <c r="K1" s="908"/>
      <c r="L1" s="908"/>
      <c r="M1" s="907" t="s">
        <v>7067</v>
      </c>
      <c r="N1" s="907"/>
      <c r="O1" s="907">
        <f>__1_Bed</f>
        <v>0</v>
      </c>
      <c r="P1" s="907"/>
    </row>
    <row r="2" spans="1:17" x14ac:dyDescent="0.2">
      <c r="B2" s="909" t="s">
        <v>396</v>
      </c>
      <c r="C2" s="909"/>
      <c r="D2" s="910" t="str">
        <f>__3_VoorNaam&amp;" "&amp;__2_AchterNaam</f>
        <v xml:space="preserve"> </v>
      </c>
      <c r="E2" s="910"/>
      <c r="F2" s="910"/>
      <c r="G2" s="910"/>
      <c r="H2" s="907" t="s">
        <v>400</v>
      </c>
      <c r="I2" s="907"/>
      <c r="J2" s="902" t="str">
        <f>IF(OR(_User_Type="Artsen",_User_Type="Supervisor"), _User_LastName&amp;", "&amp;_User_FirstName,"")</f>
        <v/>
      </c>
      <c r="K2" s="902"/>
      <c r="L2" s="902"/>
      <c r="M2" s="907" t="s">
        <v>398</v>
      </c>
      <c r="N2" s="907"/>
      <c r="O2" s="911">
        <f ca="1">NOW()</f>
        <v>43124.385142129628</v>
      </c>
      <c r="P2" s="911"/>
    </row>
    <row r="3" spans="1:17" x14ac:dyDescent="0.2">
      <c r="B3" s="261" t="s">
        <v>7065</v>
      </c>
      <c r="D3" s="902" t="str">
        <f>Txt_Pat_PatNo</f>
        <v/>
      </c>
      <c r="E3" s="902"/>
      <c r="H3" s="909" t="s">
        <v>7066</v>
      </c>
      <c r="I3" s="909"/>
      <c r="J3" s="60">
        <f>(_Pat_Gewicht)</f>
        <v>0</v>
      </c>
      <c r="K3" s="261" t="s">
        <v>483</v>
      </c>
      <c r="L3" s="62"/>
      <c r="M3" s="907" t="s">
        <v>413</v>
      </c>
      <c r="N3" s="907"/>
      <c r="O3" s="909"/>
      <c r="P3" s="909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4" t="e">
        <f>INDEX(Tbl_Neo_BerMedCont,A5,10)&amp;" "&amp;D4&amp;" "&amp;E4</f>
        <v>#VALUE!</v>
      </c>
      <c r="E5" s="892"/>
      <c r="F5" s="892"/>
      <c r="G5" s="892"/>
      <c r="H5" s="892"/>
      <c r="I5" s="780" t="e">
        <f>INDEX(Tbl_Neo_BerMedCont,A5,11)</f>
        <v>#VALUE!</v>
      </c>
      <c r="J5" s="780" t="e">
        <f>INDEX(Tbl_Neo_BerMedCont,A5,14)&amp;" = "</f>
        <v>#VALUE!</v>
      </c>
      <c r="K5" s="780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2" t="s">
        <v>4914</v>
      </c>
      <c r="C9" s="912"/>
      <c r="D9" s="912"/>
      <c r="E9" s="912"/>
      <c r="F9" s="912"/>
      <c r="G9" s="912"/>
      <c r="H9" s="912"/>
      <c r="I9" s="912"/>
      <c r="J9" s="913" t="s">
        <v>5116</v>
      </c>
      <c r="K9" s="913"/>
      <c r="L9" s="913"/>
      <c r="M9" s="913" t="s">
        <v>4915</v>
      </c>
      <c r="N9" s="913"/>
      <c r="O9" s="913" t="s">
        <v>4916</v>
      </c>
      <c r="P9" s="913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6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4893</v>
      </c>
      <c r="C18" s="556"/>
      <c r="D18" s="113"/>
      <c r="E18" s="113"/>
      <c r="F18" s="760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4" t="e">
        <f>INDEX(Tbl_Neo_BerMedCont,A5,21)</f>
        <v>#VALUE!</v>
      </c>
      <c r="B43" s="785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7" t="e">
        <f ca="1">IF(E44&lt;=$A$17,TODAY(),"")</f>
        <v>#VALUE!</v>
      </c>
      <c r="B45" s="917"/>
      <c r="C45" s="918" t="e">
        <f>IF(E44&lt;=$A$17,$O$1,"")</f>
        <v>#VALUE!</v>
      </c>
      <c r="D45" s="918"/>
      <c r="E45" s="70"/>
      <c r="F45" s="70"/>
      <c r="G45" s="917" t="e">
        <f ca="1">IF(K44&lt;=$A$17,TODAY(),"")</f>
        <v>#VALUE!</v>
      </c>
      <c r="H45" s="917"/>
      <c r="I45" s="918" t="e">
        <f>IF(K44&lt;=$A$17,$O$1,"")</f>
        <v>#VALUE!</v>
      </c>
      <c r="J45" s="918"/>
      <c r="K45" s="70"/>
      <c r="L45" s="70"/>
      <c r="M45" s="917" t="e">
        <f ca="1">IF(Q44&lt;=$A$17,TODAY(),"")</f>
        <v>#VALUE!</v>
      </c>
      <c r="N45" s="917"/>
      <c r="O45" s="918" t="e">
        <f>IF(Q44&lt;=$A$17,$O$1,"")</f>
        <v>#VALUE!</v>
      </c>
      <c r="P45" s="918"/>
      <c r="Q45" s="70"/>
    </row>
    <row r="46" spans="1:17" ht="12" customHeight="1" x14ac:dyDescent="0.2">
      <c r="A46" s="919" t="e">
        <f>IF(E44&lt;=$A$17,$D$2&amp;" "&amp;__0_PatNum,"")</f>
        <v>#VALUE!</v>
      </c>
      <c r="B46" s="919"/>
      <c r="C46" s="919"/>
      <c r="D46" s="919"/>
      <c r="E46" s="919"/>
      <c r="F46" s="70"/>
      <c r="G46" s="919" t="e">
        <f>IF(K44&lt;=$A$17,$D$2&amp;" "&amp;__0_PatNum,"")</f>
        <v>#VALUE!</v>
      </c>
      <c r="H46" s="919"/>
      <c r="I46" s="919"/>
      <c r="J46" s="919"/>
      <c r="K46" s="919"/>
      <c r="L46" s="70"/>
      <c r="M46" s="919" t="e">
        <f>IF(Q44&lt;=$A$17,$D$2&amp;" "&amp;__0_PatNum,"")</f>
        <v>#VALUE!</v>
      </c>
      <c r="N46" s="919"/>
      <c r="O46" s="919"/>
      <c r="P46" s="919"/>
      <c r="Q46" s="919"/>
    </row>
    <row r="47" spans="1:17" ht="12" customHeight="1" x14ac:dyDescent="0.2">
      <c r="A47" s="920" t="e">
        <f>IF(E44&lt;=$A$17,INDEX(Tbl_Neo_BerMedCont,$A$5,10)&amp;" "&amp;INDEX(Tbl_Neo_BerMedCont,$A$5,3)/10&amp;" "&amp;$E$4,"")</f>
        <v>#VALUE!</v>
      </c>
      <c r="B47" s="920"/>
      <c r="C47" s="920"/>
      <c r="D47" s="920"/>
      <c r="E47" s="920"/>
      <c r="F47" s="70"/>
      <c r="G47" s="920" t="e">
        <f>IF(K44&lt;=$A$17,INDEX(Tbl_Neo_BerMedCont,$A$5,10)&amp;" "&amp;INDEX(Tbl_Neo_BerMedCont,$A$5,3)/10&amp;" "&amp;$E$4,"")</f>
        <v>#VALUE!</v>
      </c>
      <c r="H47" s="920"/>
      <c r="I47" s="920"/>
      <c r="J47" s="920"/>
      <c r="K47" s="920"/>
      <c r="L47" s="70"/>
      <c r="M47" s="920" t="e">
        <f>IF(Q44&lt;=$A$17,INDEX(Tbl_Neo_BerMedCont,$A$5,10)&amp;" "&amp;INDEX(Tbl_Neo_BerMedCont,$A$5,3)/10&amp;" "&amp;$E$4,"")</f>
        <v>#VALUE!</v>
      </c>
      <c r="N47" s="920"/>
      <c r="O47" s="920"/>
      <c r="P47" s="920"/>
      <c r="Q47" s="920"/>
    </row>
    <row r="48" spans="1:17" ht="12" customHeight="1" x14ac:dyDescent="0.2">
      <c r="A48" s="918" t="e">
        <f>IF(E44&lt;=$A$17,$I$6&amp;" "&amp;IF(Var_Neo_InfB_Cont_DubbeleHoev,($N$7+$O$7/10)/2,$N$7+$O$7/10)&amp;" ml "&amp;$J$6&amp;" "&amp;$K$6,"")</f>
        <v>#VALUE!</v>
      </c>
      <c r="B48" s="918"/>
      <c r="C48" s="918"/>
      <c r="D48" s="921" t="e">
        <f>IF(E44&lt;=$A$17,IF(Var_Neo_InfB_Cont_DubbeleHoev,"("&amp;(($N$7+$O$7/10)/2)&amp;" ml extra)",""),"")</f>
        <v>#VALUE!</v>
      </c>
      <c r="E48" s="921"/>
      <c r="F48" s="70"/>
      <c r="G48" s="918" t="e">
        <f>IF(K44&lt;=$A$17,$I$6&amp;" "&amp;IF(Var_Neo_InfB_Cont_DubbeleHoev,($N$7+$O$7/10)/2,$N$7+$O$7/10)&amp;" ml "&amp;$J$6&amp;" "&amp;$K$6,"")</f>
        <v>#VALUE!</v>
      </c>
      <c r="H48" s="918"/>
      <c r="I48" s="918"/>
      <c r="J48" s="921" t="e">
        <f>IF(K44&lt;=$A$17,IF(Var_Neo_InfB_Cont_DubbeleHoev,"("&amp;(($N$7+$O$7/10)/2)&amp;" ml extra)",""),"")</f>
        <v>#VALUE!</v>
      </c>
      <c r="K48" s="921"/>
      <c r="L48" s="70"/>
      <c r="M48" s="918" t="e">
        <f>IF(Q44&lt;=$A$17,$I$6&amp;" "&amp;IF(Var_Neo_InfB_Cont_DubbeleHoev,($N$7+$O$7/10)/2,$N$7+$O$7/10)&amp;" ml "&amp;$J$6&amp;" "&amp;$K$6,"")</f>
        <v>#VALUE!</v>
      </c>
      <c r="N48" s="918"/>
      <c r="O48" s="918"/>
      <c r="P48" s="921" t="e">
        <f>IF(Q44&lt;=$A$17,IF(Var_Neo_InfB_Cont_DubbeleHoev,"("&amp;(($N$7+$O$7/10)/2)&amp;" ml extra)",""),"")</f>
        <v>#VALUE!</v>
      </c>
      <c r="Q48" s="921"/>
    </row>
    <row r="49" spans="1:17" ht="12" customHeight="1" x14ac:dyDescent="0.2">
      <c r="A49" s="918" t="e">
        <f>IF(E44&lt;=$A$17,$D$6,"")</f>
        <v>#VALUE!</v>
      </c>
      <c r="B49" s="918"/>
      <c r="C49" s="921" t="e">
        <f>IF(E44&lt;=$A$17,$F$6,"")</f>
        <v>#VALUE!</v>
      </c>
      <c r="D49" s="921"/>
      <c r="E49" s="921"/>
      <c r="F49" s="70"/>
      <c r="G49" s="918" t="e">
        <f>IF(K44&lt;=$A$17,$D$6,"")</f>
        <v>#VALUE!</v>
      </c>
      <c r="H49" s="918"/>
      <c r="I49" s="921" t="e">
        <f>IF(K44&lt;=$A$17,$F$6,"")</f>
        <v>#VALUE!</v>
      </c>
      <c r="J49" s="921"/>
      <c r="K49" s="921"/>
      <c r="L49" s="70"/>
      <c r="M49" s="918" t="e">
        <f>IF(Q44&lt;=$A$17,$D$6,"")</f>
        <v>#VALUE!</v>
      </c>
      <c r="N49" s="918"/>
      <c r="O49" s="921" t="e">
        <f>IF(Q44&lt;=$A$17,$F$6,"")</f>
        <v>#VALUE!</v>
      </c>
      <c r="P49" s="921"/>
      <c r="Q49" s="921"/>
    </row>
    <row r="50" spans="1:17" ht="12" customHeight="1" x14ac:dyDescent="0.2">
      <c r="A50" s="922" t="e">
        <f>IF(IsEpiduraal($D$5),"EPIDURAAL","")</f>
        <v>#VALUE!</v>
      </c>
      <c r="B50" s="923"/>
      <c r="C50" s="922" t="e">
        <f>IF(E44&lt;=$A$17,"Exp: "&amp;TEXT($O$2+$A$43,"dd-mm-jj")&amp;" 22:00 "&amp;$B$43,"")</f>
        <v>#VALUE!</v>
      </c>
      <c r="D50" s="923"/>
      <c r="E50" s="923"/>
      <c r="F50" s="70"/>
      <c r="G50" s="922" t="e">
        <f>IF(IsEpiduraal($D$5),"EPIDURAAL","")</f>
        <v>#VALUE!</v>
      </c>
      <c r="H50" s="923"/>
      <c r="I50" s="922" t="e">
        <f>IF(K44&lt;=$A$17,"Exp: "&amp;TEXT($O$2+$A$43,"dd-mm-jj")&amp;" 22:00 "&amp;$B$43,"")</f>
        <v>#VALUE!</v>
      </c>
      <c r="J50" s="923"/>
      <c r="K50" s="923"/>
      <c r="L50" s="688"/>
      <c r="M50" s="922" t="e">
        <f>IF(IsEpiduraal($D$5),"EPIDURAAL","")</f>
        <v>#VALUE!</v>
      </c>
      <c r="N50" s="923"/>
      <c r="O50" s="922" t="e">
        <f>IF(Q44&lt;=$A$17,"Exp: "&amp;TEXT($O$2+$A$43,"dd-mm-jj")&amp;" 22:00 "&amp;$B$43,"")</f>
        <v>#VALUE!</v>
      </c>
      <c r="P50" s="923"/>
      <c r="Q50" s="923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7" t="e">
        <f ca="1">IF(E55&lt;=$A$17,TODAY(),"")</f>
        <v>#VALUE!</v>
      </c>
      <c r="B56" s="917"/>
      <c r="C56" s="918" t="e">
        <f>IF(E55&lt;=$A$17,$O$1,"")</f>
        <v>#VALUE!</v>
      </c>
      <c r="D56" s="918"/>
      <c r="E56" s="70"/>
      <c r="F56" s="70"/>
      <c r="G56" s="917" t="e">
        <f ca="1">IF(K55&lt;=$A$17,TODAY(),"")</f>
        <v>#VALUE!</v>
      </c>
      <c r="H56" s="917"/>
      <c r="I56" s="918" t="e">
        <f>IF(K55&lt;=$A$17,$O$1,"")</f>
        <v>#VALUE!</v>
      </c>
      <c r="J56" s="918"/>
      <c r="K56" s="70"/>
      <c r="L56" s="70"/>
      <c r="M56" s="917" t="e">
        <f ca="1">IF(Q55&lt;=$A$17,TODAY(),"")</f>
        <v>#VALUE!</v>
      </c>
      <c r="N56" s="917"/>
      <c r="O56" s="918" t="e">
        <f>IF(Q55&lt;=$A$17,$O$1,"")</f>
        <v>#VALUE!</v>
      </c>
      <c r="P56" s="918"/>
      <c r="Q56" s="70"/>
    </row>
    <row r="57" spans="1:17" ht="12" customHeight="1" x14ac:dyDescent="0.2">
      <c r="A57" s="919" t="e">
        <f>IF(E55&lt;=$A$17,$D$2&amp;" "&amp;__0_PatNum,"")</f>
        <v>#VALUE!</v>
      </c>
      <c r="B57" s="919"/>
      <c r="C57" s="919"/>
      <c r="D57" s="919"/>
      <c r="E57" s="919"/>
      <c r="F57" s="70"/>
      <c r="G57" s="919" t="e">
        <f>IF(K55&lt;=$A$17,$D$2&amp;" "&amp;__0_PatNum,"")</f>
        <v>#VALUE!</v>
      </c>
      <c r="H57" s="919"/>
      <c r="I57" s="919"/>
      <c r="J57" s="919"/>
      <c r="K57" s="919"/>
      <c r="L57" s="70"/>
      <c r="M57" s="919" t="e">
        <f>IF(Q55&lt;=$A$17,$D$2&amp;" "&amp;__0_PatNum,"")</f>
        <v>#VALUE!</v>
      </c>
      <c r="N57" s="919"/>
      <c r="O57" s="919"/>
      <c r="P57" s="919"/>
      <c r="Q57" s="919"/>
    </row>
    <row r="58" spans="1:17" ht="12" customHeight="1" x14ac:dyDescent="0.2">
      <c r="A58" s="920" t="e">
        <f>IF(E55&lt;=$A$17,INDEX(Tbl_Neo_BerMedCont,$A$5,10)&amp;" "&amp;INDEX(Tbl_Neo_BerMedCont,$A$5,3)/10&amp;" "&amp;$E$4,"")</f>
        <v>#VALUE!</v>
      </c>
      <c r="B58" s="920"/>
      <c r="C58" s="920"/>
      <c r="D58" s="920"/>
      <c r="E58" s="920"/>
      <c r="F58" s="70"/>
      <c r="G58" s="920" t="e">
        <f>IF(K55&lt;=$A$17,INDEX(Tbl_Neo_BerMedCont,$A$5,10)&amp;" "&amp;INDEX(Tbl_Neo_BerMedCont,$A$5,3)/10&amp;" "&amp;$E$4,"")</f>
        <v>#VALUE!</v>
      </c>
      <c r="H58" s="920"/>
      <c r="I58" s="920"/>
      <c r="J58" s="920"/>
      <c r="K58" s="920"/>
      <c r="L58" s="70"/>
      <c r="M58" s="920" t="e">
        <f>IF(Q55&lt;=$A$17,INDEX(Tbl_Neo_BerMedCont,$A$5,10)&amp;" "&amp;INDEX(Tbl_Neo_BerMedCont,$A$5,3)/10&amp;" "&amp;$E$4,"")</f>
        <v>#VALUE!</v>
      </c>
      <c r="N58" s="920"/>
      <c r="O58" s="920"/>
      <c r="P58" s="920"/>
      <c r="Q58" s="920"/>
    </row>
    <row r="59" spans="1:17" ht="12" customHeight="1" x14ac:dyDescent="0.2">
      <c r="A59" s="918" t="e">
        <f>IF(E55&lt;=$A$17,$I$6&amp;" "&amp;IF(Var_Neo_InfB_Cont_DubbeleHoev,($N$7+$O$7/10)/2,$N$7+$O$7/10)&amp;" ml "&amp;$J$6&amp;" "&amp;$K$6,"")</f>
        <v>#VALUE!</v>
      </c>
      <c r="B59" s="918"/>
      <c r="C59" s="918"/>
      <c r="D59" s="921" t="e">
        <f>IF(E55&lt;=$A$17,IF(Var_Neo_InfB_Cont_DubbeleHoev,"("&amp;(($N$7+$O$7/10)/2)&amp;" ml extra)",""),"")</f>
        <v>#VALUE!</v>
      </c>
      <c r="E59" s="921"/>
      <c r="F59" s="70"/>
      <c r="G59" s="918" t="e">
        <f>IF(K55&lt;=$A$17,$I$6&amp;" "&amp;IF(Var_Neo_InfB_Cont_DubbeleHoev,($N$7+$O$7/10)/2,$N$7+$O$7/10)&amp;" ml "&amp;$J$6&amp;" "&amp;$K$6,"")</f>
        <v>#VALUE!</v>
      </c>
      <c r="H59" s="918"/>
      <c r="I59" s="918"/>
      <c r="J59" s="921" t="e">
        <f>IF(K55&lt;=$A$17,IF(Var_Neo_InfB_Cont_DubbeleHoev,"("&amp;(($N$7+$O$7/10)/2)&amp;" ml extra)",""),"")</f>
        <v>#VALUE!</v>
      </c>
      <c r="K59" s="921"/>
      <c r="L59" s="70"/>
      <c r="M59" s="918" t="e">
        <f>IF(Q55&lt;=$A$17,$I$6&amp;" "&amp;IF(Var_Neo_InfB_Cont_DubbeleHoev,($N$7+$O$7/10)/2,$N$7+$O$7/10)&amp;" ml "&amp;$J$6&amp;" "&amp;$K$6,"")</f>
        <v>#VALUE!</v>
      </c>
      <c r="N59" s="918"/>
      <c r="O59" s="918"/>
      <c r="P59" s="921" t="e">
        <f>IF(Q55&lt;=$A$17,IF(Var_Neo_InfB_Cont_DubbeleHoev,"("&amp;(($N$7+$O$7/10)/2)&amp;" ml extra)",""),"")</f>
        <v>#VALUE!</v>
      </c>
      <c r="Q59" s="921"/>
    </row>
    <row r="60" spans="1:17" ht="12" customHeight="1" x14ac:dyDescent="0.2">
      <c r="A60" s="918" t="e">
        <f>IF(E55&lt;=$A$17,$D$6,"")</f>
        <v>#VALUE!</v>
      </c>
      <c r="B60" s="918"/>
      <c r="C60" s="921" t="e">
        <f>IF(E55&lt;=$A$17,$F$6,"")</f>
        <v>#VALUE!</v>
      </c>
      <c r="D60" s="921"/>
      <c r="E60" s="921"/>
      <c r="F60" s="70"/>
      <c r="G60" s="918" t="e">
        <f>IF(K55&lt;=$A$17,$D$6,"")</f>
        <v>#VALUE!</v>
      </c>
      <c r="H60" s="918"/>
      <c r="I60" s="921" t="e">
        <f>IF(K55&lt;=$A$17,$F$6,"")</f>
        <v>#VALUE!</v>
      </c>
      <c r="J60" s="921"/>
      <c r="K60" s="921"/>
      <c r="L60" s="70"/>
      <c r="M60" s="918" t="e">
        <f>IF(Q55&lt;=$A$17,$D$6,"")</f>
        <v>#VALUE!</v>
      </c>
      <c r="N60" s="918"/>
      <c r="O60" s="921" t="e">
        <f>IF(Q55&lt;=$A$17,$F$6,"")</f>
        <v>#VALUE!</v>
      </c>
      <c r="P60" s="921"/>
      <c r="Q60" s="921"/>
    </row>
    <row r="61" spans="1:17" ht="12" customHeight="1" x14ac:dyDescent="0.2">
      <c r="A61" s="922" t="e">
        <f>IF(IsEpiduraal($D$5),"EPIDURAAL","")</f>
        <v>#VALUE!</v>
      </c>
      <c r="B61" s="923"/>
      <c r="C61" s="922" t="e">
        <f>IF(E55&lt;=$A$17,"Exp: "&amp;TEXT($O$2+$A$43,"dd-mm-jj")&amp;" 22:00 "&amp;$B$43,"")</f>
        <v>#VALUE!</v>
      </c>
      <c r="D61" s="923"/>
      <c r="E61" s="923"/>
      <c r="F61" s="688"/>
      <c r="G61" s="922" t="e">
        <f>IF(IsEpiduraal($D$5),"EPIDURAAL","")</f>
        <v>#VALUE!</v>
      </c>
      <c r="H61" s="923"/>
      <c r="I61" s="922" t="e">
        <f>IF(K55&lt;=$A$17,"Exp: "&amp;TEXT($O$2+$A$43,"dd-mm-jj")&amp;" 22:00 "&amp;$B$43,"")</f>
        <v>#VALUE!</v>
      </c>
      <c r="J61" s="923"/>
      <c r="K61" s="923"/>
      <c r="L61" s="688"/>
      <c r="M61" s="922" t="e">
        <f>IF(IsEpiduraal($D$5),"EPIDURAAL","")</f>
        <v>#VALUE!</v>
      </c>
      <c r="N61" s="923"/>
      <c r="O61" s="922" t="e">
        <f>IF(Q55&lt;=$A$17,"Exp: "&amp;TEXT($O$2+$A$43,"dd-mm-jj")&amp;" 22:00 "&amp;$B$43,"")</f>
        <v>#VALUE!</v>
      </c>
      <c r="P61" s="923"/>
      <c r="Q61" s="923"/>
    </row>
  </sheetData>
  <sheetProtection password="CC20" sheet="1" objects="1" scenarios="1" selectLockedCells="1" selectUnlockedCells="1"/>
  <mergeCells count="88">
    <mergeCell ref="O60:Q60"/>
    <mergeCell ref="M61:N61"/>
    <mergeCell ref="G61:H61"/>
    <mergeCell ref="A61:B61"/>
    <mergeCell ref="C61:E61"/>
    <mergeCell ref="I61:K61"/>
    <mergeCell ref="O61:Q61"/>
    <mergeCell ref="A60:B60"/>
    <mergeCell ref="C60:E60"/>
    <mergeCell ref="G60:H60"/>
    <mergeCell ref="I60:K60"/>
    <mergeCell ref="M60:N60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0.22.11-beta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/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43124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43124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2237</vt:i4>
      </vt:variant>
    </vt:vector>
  </HeadingPairs>
  <TitlesOfParts>
    <vt:vector size="2260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2017-12-18T14:49:03Z</cp:lastPrinted>
  <dcterms:created xsi:type="dcterms:W3CDTF">2000-03-04T00:29:05Z</dcterms:created>
  <dcterms:modified xsi:type="dcterms:W3CDTF">2018-01-24T08:14:54Z</dcterms:modified>
</cp:coreProperties>
</file>