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B2" i="14" l="1"/>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C5" i="32" l="1"/>
  <c r="C23" i="32" s="1"/>
  <c r="D9" i="2"/>
  <c r="M17" i="25"/>
  <c r="K33" i="25"/>
  <c r="C10" i="25"/>
  <c r="C6" i="25"/>
  <c r="C8" i="25"/>
  <c r="G23" i="2"/>
  <c r="G98" i="15" s="1"/>
  <c r="D8" i="2"/>
  <c r="B3" i="10"/>
  <c r="H8" i="9"/>
  <c r="N21" i="25"/>
  <c r="M35" i="25"/>
  <c r="D2" i="58"/>
  <c r="H21" i="25"/>
  <c r="H33" i="25"/>
  <c r="E119" i="58"/>
  <c r="D119" i="58"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<sst xmlns="http://schemas.openxmlformats.org/spreadsheetml/2006/main" count="28232" uniqueCount="5097">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</sst>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amily val="2"/>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amily val="2"/>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amily val="2"/>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37332624"/>
        <c:axId val="401589616"/>
      </c:scatterChart>
      <c:valAx>
        <c:axId val="23733262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401589616"/>
        <c:crosses val="autoZero"/>
        <c:crossBetween val="midCat"/>
        <c:majorUnit val="12"/>
        <c:minorUnit val="12"/>
      </c:valAx>
      <c:valAx>
        <c:axId val="401589616"/>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3733262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401585136"/>
        <c:axId val="401587936"/>
      </c:scatterChart>
      <c:valAx>
        <c:axId val="40158513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401587936"/>
        <c:crosses val="autoZero"/>
        <c:crossBetween val="midCat"/>
        <c:majorUnit val="1"/>
        <c:minorUnit val="0.5"/>
      </c:valAx>
      <c:valAx>
        <c:axId val="401587936"/>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401585136"/>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 ca="1">TRUNC((AfspraakDatum-GebDatum)/365,0)*12+TRUNC(((AfspraakDatum-GebDatum)-365*TRUNC((AfspraakDatum-GebDatum)/365,0))/30,0)</f>
        <v>42</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str">
        <f ca="1">"Maat: "&amp;VLOOKUP(C5,L2:N20,3)&amp;", Lengte: "&amp;IF(C5&gt;1,ROUND((C5/2+15)/2,0)*2,IF(C5=0,12,15))&amp;" cm"&amp;" nasaal, "&amp;ROUND((C5/2+12)/2,0)*2&amp;" cm oraal"</f>
        <v>Maat: 5, Lengte: 16 cm nasaal, 14 cm oraal</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str">
        <f ca="1">IF(OR(ROUND(0.01*(E5),2)&gt;1,C5&gt;=18),"1 mg iv",ROUND(0.01*(E5),2)&amp;" mg iv")</f>
        <v>0.1 mg iv</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str">
        <f ca="1">IF(C5=0,"alprostadil (Prostin)","")</f>
        <v/>
      </c>
      <c r="D23" s="268" t="str">
        <f ca="1">IF(C5=0,"0,5 mg in 50 ml FZ","")</f>
        <v/>
      </c>
      <c r="E23" s="269" t="str">
        <f ca="1">IF(C5=0,"1 ml/uur = "&amp;ROUND(1000*(0.5/50)*24/(E5)/1.44,0)&amp;" nanog/kg/min iv","")</f>
        <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str">
        <f ca="1">"AMV "&amp;ROUND(E5*8*VLOOKUP(C5,L2:M20,2)/1000,1)&amp;" L/min"</f>
        <v>AMV 2 L/min</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 ca="1">"frequentie "&amp;VLOOKUP(C5,L2:M20,2)&amp;"/min"</f>
        <v>frequentie 25/min</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rJkIVQSWhmMBl8kzqGK45NMoRa5ZuT5pkcfNIHY5ieoShpFgI4nBNaP9DMhix+99jC+YpqSScpuFiVU048/6iw==" saltValue="ZbrY1Pc16z+E5QSMx1tt6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f ca="1">AfspraakDatum-OpnDatum+1</f>
        <v>827</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f ca="1">AfspraakDatum-OpnDatum+1</f>
        <v>827</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f ca="1">AfspraakDatum-OpnDatum+1</f>
        <v>827</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f ca="1">AfspraakDatum-OpnDatum+1</f>
        <v>827</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827</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827</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f ca="1">AfspraakDatum-OpnDatum+1</f>
        <v>827</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827</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827</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3" sqref="B3"/>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f ca="1">TODAY()</f>
        <v>42189</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f ca="1">AfspraakDatum</f>
        <v>42189</v>
      </c>
      <c r="E2" s="219"/>
      <c r="F2" s="217" t="s">
        <v>2978</v>
      </c>
      <c r="G2" s="201"/>
      <c r="H2" s="220">
        <f>OpnDatum</f>
        <v>41363</v>
      </c>
      <c r="I2" s="217" t="str">
        <f ca="1">"ICU-dag: "&amp;AfspraakDatum-OpnDatum+1</f>
        <v>ICU-dag: 827</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f ca="1">AfspraakDatum</f>
        <v>42189</v>
      </c>
      <c r="F2" s="180"/>
      <c r="G2" s="177"/>
      <c r="H2" s="178" t="s">
        <v>2978</v>
      </c>
      <c r="I2" s="177"/>
      <c r="J2" s="181">
        <f>OpnDatum</f>
        <v>41363</v>
      </c>
      <c r="K2" s="178" t="str">
        <f ca="1">"ICU-dag: "&amp;AfspraakDatum-OpnDatum+1</f>
        <v>ICU-dag: 827</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42189</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topLeftCell="F1" workbookViewId="0">
      <pane ySplit="1" topLeftCell="A2243" activePane="bottomLeft" state="frozenSplit"/>
      <selection pane="bottomLeft" sqref="A1:R2268"/>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f ca="1">AfspraakDatum</f>
        <v>42189</v>
      </c>
      <c r="D2" s="219"/>
      <c r="E2" s="217" t="s">
        <v>2978</v>
      </c>
      <c r="F2" s="220">
        <f>OpnDatum</f>
        <v>41363</v>
      </c>
      <c r="G2" s="217" t="str">
        <f ca="1">"ICU-dag: "&amp;AfspraakDatum-OpnDatum+1</f>
        <v>ICU-dag: 827</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1281</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f ca="1">AfspraakDatum</f>
        <v>42189</v>
      </c>
      <c r="E2" s="219"/>
      <c r="F2" s="217" t="s">
        <v>2978</v>
      </c>
      <c r="G2" s="220">
        <f>OpnDatum</f>
        <v>41363</v>
      </c>
      <c r="H2" s="217" t="str">
        <f ca="1">"ICU-dag: "&amp;AfspraakDatum-OpnDatum+1</f>
        <v>ICU-dag: 827</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SwqHmx3tjr2PvE54pkyTXJW1mdvQZuYGedL+/0peJaeQk/rb0tnw4jgMEfR+rvsP/wtpaLJ96iu26+p3/zE65g==" saltValue="lnZiHXcUDBGPb7Qq8ppFV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42189</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2015-07-04T08:15:13Z</dcterms:modified>
</cp:coreProperties>
</file>