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B2" i="14" l="1"/>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F2" i="15"/>
  <c r="F3" i="15"/>
  <c r="C4" i="70" s="1"/>
  <c r="D29" i="9"/>
  <c r="C63" i="70" s="1"/>
  <c r="E20"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10" i="25" s="1"/>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16" i="32"/>
  <c r="D25" i="32"/>
  <c r="D24" i="32"/>
  <c r="B3" i="32"/>
  <c r="C3" i="32"/>
  <c r="F5" i="32"/>
  <c r="B2" i="32"/>
  <c r="D15"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D28" i="32" l="1"/>
  <c r="E15" i="32"/>
  <c r="G5" i="32"/>
  <c r="D20" i="32"/>
  <c r="E33" i="32"/>
  <c r="D36" i="32"/>
  <c r="D33" i="32"/>
  <c r="E24" i="32"/>
  <c r="E9" i="32"/>
  <c r="D19" i="32"/>
  <c r="D12" i="32"/>
  <c r="E36" i="32"/>
  <c r="D35" i="32"/>
  <c r="E25" i="32"/>
  <c r="E19" i="32"/>
  <c r="E16" i="32"/>
  <c r="H25" i="12"/>
  <c r="E11" i="32"/>
  <c r="E31" i="32"/>
  <c r="E30" i="32"/>
  <c r="D11" i="32"/>
  <c r="E27" i="32"/>
  <c r="D10" i="32"/>
  <c r="C5" i="32"/>
  <c r="C23" i="32" s="1"/>
  <c r="D9" i="2"/>
  <c r="M17" i="25"/>
  <c r="K33" i="25"/>
  <c r="C10" i="25"/>
  <c r="C6" i="25"/>
  <c r="C8" i="25"/>
  <c r="G23" i="2"/>
  <c r="G98" i="15" s="1"/>
  <c r="D8" i="2"/>
  <c r="B3" i="10"/>
  <c r="H8" i="9"/>
  <c r="N21" i="25"/>
  <c r="M35" i="25"/>
  <c r="D2" i="58"/>
  <c r="H21" i="25"/>
  <c r="H33" i="25"/>
  <c r="E119" i="58"/>
  <c r="D119" i="58"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<sst xmlns="http://schemas.openxmlformats.org/spreadsheetml/2006/main" count="28232" uniqueCount="5097">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</sst>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amily val="2"/>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amily val="2"/>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amily val="2"/>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73292304"/>
        <c:axId val="173292864"/>
      </c:scatterChart>
      <c:valAx>
        <c:axId val="17329230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3292864"/>
        <c:crosses val="autoZero"/>
        <c:crossBetween val="midCat"/>
        <c:majorUnit val="12"/>
        <c:minorUnit val="12"/>
      </c:valAx>
      <c:valAx>
        <c:axId val="17329286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329230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73811424"/>
        <c:axId val="173811984"/>
      </c:scatterChart>
      <c:valAx>
        <c:axId val="17381142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3811984"/>
        <c:crosses val="autoZero"/>
        <c:crossBetween val="midCat"/>
        <c:majorUnit val="1"/>
        <c:minorUnit val="0.5"/>
      </c:valAx>
      <c:valAx>
        <c:axId val="173811984"/>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3811424"/>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0"/>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f ca="1">TRUNC((AfspraakDatum-GebDatum)/365,0)*12+TRUNC(((AfspraakDatum-GebDatum)-365*TRUNC((AfspraakDatum-GebDatum)/365,0))/30,0)</f>
        <v>42</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A21" sqref="A2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str">
        <f ca="1">"Maat: "&amp;VLOOKUP(C5,L2:N20,3)&amp;", Lengte: "&amp;IF(C5&gt;1,ROUND((C5/2+15)/2,0)*2,IF(C5=0,12,15))&amp;" cm"&amp;" nasaal, "&amp;ROUND((C5/2+12)/2,0)*2&amp;" cm oraal"</f>
        <v>Maat: 5, Lengte: 16 cm nasaal, 14 cm oraal</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str">
        <f ca="1">IF(OR(ROUND(0.01*(E5),2)&gt;1,C5&gt;=18),"1 mg iv",ROUND(0.01*(E5),2)&amp;" mg iv")</f>
        <v>0.1 mg iv</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str">
        <f ca="1">IF(C5=0,"alprostadil (Prostin)","")</f>
        <v/>
      </c>
      <c r="D23" s="268" t="str">
        <f ca="1">IF(C5=0,"0,5 mg in 50 ml FZ","")</f>
        <v/>
      </c>
      <c r="E23" s="269" t="str">
        <f ca="1">IF(C5=0,"1 ml/uur = "&amp;ROUND(1000*(0.5/50)*24/(E5)/1.44,0)&amp;" nanog/kg/min iv","")</f>
        <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str">
        <f ca="1">"AMV "&amp;ROUND(E5*8*VLOOKUP(C5,L2:M20,2)/1000,1)&amp;" L/min"</f>
        <v>AMV 2 L/min</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str">
        <f ca="1">"frequentie "&amp;VLOOKUP(C5,L2:M20,2)&amp;"/min"</f>
        <v>frequentie 25/min</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i94DS/NrDuzsyJAxU1sAgs1Y+o4OZsZZtWjU6MtbYlWk03hihWrby1kuHQfboxLIDbbdPkfRFcRctuVHnR4m8Q==" saltValue="QUUjDe/5wIbJ23iyQLiNyw=="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f ca="1">AfspraakDatum-OpnDatum+1</f>
        <v>828</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f ca="1">AfspraakDatum-OpnDatum+1</f>
        <v>828</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f ca="1">AfspraakDatum-OpnDatum+1</f>
        <v>828</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f ca="1">AfspraakDatum-OpnDatum+1</f>
        <v>828</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828</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828</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f ca="1">AfspraakDatum-OpnDatum+1</f>
        <v>828</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828</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828</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B3" sqref="B3"/>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f ca="1">TODAY()</f>
        <v>42190</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4" x14ac:dyDescent="0.35">
      <c r="A17" t="s">
        <v>4607</v>
      </c>
      <c r="B17">
        <v>5</v>
      </c>
    </row>
    <row r="18" spans="1:14" x14ac:dyDescent="0.35">
      <c r="A18" t="s">
        <v>4608</v>
      </c>
      <c r="B18">
        <v>500</v>
      </c>
    </row>
    <row r="19" spans="1:14" x14ac:dyDescent="0.35">
      <c r="A19" t="s">
        <v>3794</v>
      </c>
      <c r="B19">
        <v>10</v>
      </c>
    </row>
    <row r="20" spans="1:14" x14ac:dyDescent="0.35">
      <c r="A20" t="b">
        <v>0</v>
      </c>
      <c r="B20" t="b">
        <v>0</v>
      </c>
      <c r="C20" t="b">
        <v>0</v>
      </c>
      <c r="D20" t="b">
        <v>0</v>
      </c>
      <c r="E20" t="b">
        <v>0</v>
      </c>
      <c r="F20" t="b">
        <v>0</v>
      </c>
      <c r="G20" t="b">
        <v>0</v>
      </c>
      <c r="H20" t="b">
        <v>0</v>
      </c>
      <c r="I20" t="b">
        <v>0</v>
      </c>
      <c r="J20" t="b">
        <v>0</v>
      </c>
      <c r="K20" t="b">
        <v>0</v>
      </c>
      <c r="L20" t="b">
        <v>0</v>
      </c>
      <c r="M20" t="b">
        <v>0</v>
      </c>
      <c r="N20" t="b">
        <v>0</v>
      </c>
    </row>
    <row r="21" spans="1:14" x14ac:dyDescent="0.35">
      <c r="A21" t="s">
        <v>3796</v>
      </c>
      <c r="B21">
        <v>150</v>
      </c>
    </row>
    <row r="22" spans="1:14" x14ac:dyDescent="0.35">
      <c r="A22" t="s">
        <v>3797</v>
      </c>
      <c r="B22">
        <v>2500</v>
      </c>
    </row>
    <row r="23" spans="1:14" x14ac:dyDescent="0.35">
      <c r="A23" t="s">
        <v>3798</v>
      </c>
      <c r="B23">
        <v>200</v>
      </c>
    </row>
    <row r="24" spans="1:14" x14ac:dyDescent="0.35">
      <c r="A24" t="s">
        <v>3799</v>
      </c>
      <c r="B24">
        <v>50</v>
      </c>
    </row>
    <row r="25" spans="1:14" x14ac:dyDescent="0.35">
      <c r="A25" t="s">
        <v>3800</v>
      </c>
      <c r="B25">
        <v>100</v>
      </c>
    </row>
    <row r="26" spans="1:14" x14ac:dyDescent="0.35">
      <c r="A26" t="s">
        <v>2670</v>
      </c>
      <c r="B26">
        <v>1</v>
      </c>
    </row>
    <row r="27" spans="1:14" x14ac:dyDescent="0.35">
      <c r="A27" t="s">
        <v>1169</v>
      </c>
      <c r="B27" t="s">
        <v>3483</v>
      </c>
    </row>
    <row r="28" spans="1:14" x14ac:dyDescent="0.35">
      <c r="A28" t="s">
        <v>3692</v>
      </c>
      <c r="B28" t="b">
        <v>0</v>
      </c>
    </row>
    <row r="29" spans="1:14" x14ac:dyDescent="0.35">
      <c r="A29" t="s">
        <v>3693</v>
      </c>
    </row>
    <row r="30" spans="1:14" x14ac:dyDescent="0.35">
      <c r="A30" t="s">
        <v>2120</v>
      </c>
    </row>
    <row r="31" spans="1:14" x14ac:dyDescent="0.35">
      <c r="A31" t="s">
        <v>2679</v>
      </c>
      <c r="B31" t="b">
        <v>1</v>
      </c>
    </row>
    <row r="32" spans="1:14"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f ca="1">AfspraakDatum</f>
        <v>42190</v>
      </c>
      <c r="E2" s="219"/>
      <c r="F2" s="217" t="s">
        <v>2978</v>
      </c>
      <c r="G2" s="201"/>
      <c r="H2" s="220">
        <f>OpnDatum</f>
        <v>41363</v>
      </c>
      <c r="I2" s="217" t="str">
        <f ca="1">"ICU-dag: "&amp;AfspraakDatum-OpnDatum+1</f>
        <v>ICU-dag: 828</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f ca="1">AfspraakDatum</f>
        <v>42190</v>
      </c>
      <c r="F2" s="180"/>
      <c r="G2" s="177"/>
      <c r="H2" s="178" t="s">
        <v>2978</v>
      </c>
      <c r="I2" s="177"/>
      <c r="J2" s="181">
        <f>OpnDatum</f>
        <v>41363</v>
      </c>
      <c r="K2" s="178" t="str">
        <f ca="1">"ICU-dag: "&amp;AfspraakDatum-OpnDatum+1</f>
        <v>ICU-dag: 828</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42190</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dimension ref="A1:AJ2283"/>
  <sheetViews>
    <sheetView workbookViewId="0">
      <pane ySplit="1" topLeftCell="A2279" activePane="bottomLeft" state="frozenSplit"/>
      <selection pane="bottomLeft" activeCell="A2283" sqref="A2283"/>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f ca="1">AfspraakDatum</f>
        <v>42190</v>
      </c>
      <c r="D2" s="219"/>
      <c r="E2" s="217" t="s">
        <v>2978</v>
      </c>
      <c r="F2" s="220">
        <f>OpnDatum</f>
        <v>41363</v>
      </c>
      <c r="G2" s="217" t="str">
        <f ca="1">"ICU-dag: "&amp;AfspraakDatum-OpnDatum+1</f>
        <v>ICU-dag: 828</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1282</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f ca="1">AfspraakDatum</f>
        <v>42190</v>
      </c>
      <c r="E2" s="219"/>
      <c r="F2" s="217" t="s">
        <v>2978</v>
      </c>
      <c r="G2" s="220">
        <f>OpnDatum</f>
        <v>41363</v>
      </c>
      <c r="H2" s="217" t="str">
        <f ca="1">"ICU-dag: "&amp;AfspraakDatum-OpnDatum+1</f>
        <v>ICU-dag: 828</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vJyGpo0weMgqiYXRpjxk8KfEcTGEKXj+pAEf7Ibo3/h5i1oGRQisre/yUIWwy0A3vdxwEemTBZxuD9vi0slSMQ==" saltValue="TwnFh6wLgxIdWi0mE7Olt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42190</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2015-07-05T10:43:06Z</dcterms:modified>
</cp:coreProperties>
</file>