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IUT\s202\"/>
    </mc:Choice>
  </mc:AlternateContent>
  <xr:revisionPtr revIDLastSave="0" documentId="13_ncr:1_{235AB6BB-155E-43D6-90B4-2D6CDF025386}" xr6:coauthVersionLast="47" xr6:coauthVersionMax="47" xr10:uidLastSave="{00000000-0000-0000-0000-000000000000}"/>
  <bookViews>
    <workbookView xWindow="-13245" yWindow="4950" windowWidth="21600" windowHeight="11835" xr2:uid="{E1C18CE6-A35D-4F59-9FEC-44D04BCDD4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O9" i="1"/>
  <c r="O10" i="1"/>
  <c r="O11" i="1"/>
  <c r="O12" i="1"/>
  <c r="O13" i="1"/>
  <c r="O14" i="1"/>
  <c r="O8" i="1"/>
  <c r="T7" i="1"/>
  <c r="S7" i="1"/>
  <c r="R7" i="1"/>
  <c r="Q7" i="1"/>
  <c r="P7" i="1"/>
  <c r="C25" i="1"/>
  <c r="H19" i="1" s="1"/>
  <c r="C13" i="1"/>
  <c r="H12" i="1" s="1"/>
  <c r="E13" i="1"/>
  <c r="J11" i="1" s="1"/>
  <c r="E25" i="1"/>
  <c r="J20" i="1" s="1"/>
  <c r="H10" i="1" l="1"/>
  <c r="J12" i="1"/>
  <c r="J23" i="1"/>
  <c r="H8" i="1"/>
  <c r="H9" i="1"/>
  <c r="J10" i="1"/>
  <c r="K10" i="1" s="1"/>
  <c r="J22" i="1"/>
  <c r="J9" i="1"/>
  <c r="H11" i="1"/>
  <c r="J21" i="1"/>
  <c r="H18" i="1"/>
  <c r="J18" i="1"/>
  <c r="J24" i="1"/>
  <c r="J8" i="1"/>
  <c r="H24" i="1"/>
  <c r="J19" i="1"/>
  <c r="K19" i="1" s="1"/>
  <c r="H23" i="1"/>
  <c r="H22" i="1"/>
  <c r="H21" i="1"/>
  <c r="H20" i="1"/>
  <c r="K20" i="1" s="1"/>
  <c r="K12" i="1"/>
  <c r="K9" i="1" l="1"/>
  <c r="K18" i="1"/>
  <c r="U8" i="1" s="1"/>
  <c r="K22" i="1"/>
  <c r="U12" i="1" s="1"/>
  <c r="K24" i="1"/>
  <c r="U14" i="1" s="1"/>
  <c r="K8" i="1"/>
  <c r="P9" i="1" s="1"/>
  <c r="K21" i="1"/>
  <c r="R11" i="1" s="1"/>
  <c r="K23" i="1"/>
  <c r="R13" i="1" s="1"/>
  <c r="Q12" i="1"/>
  <c r="Q9" i="1"/>
  <c r="Q13" i="1"/>
  <c r="Q14" i="1"/>
  <c r="Q11" i="1"/>
  <c r="Q10" i="1"/>
  <c r="U9" i="1"/>
  <c r="T9" i="1"/>
  <c r="U10" i="1"/>
  <c r="T10" i="1"/>
  <c r="R9" i="1"/>
  <c r="R10" i="1"/>
  <c r="K11" i="1"/>
  <c r="R12" i="1" l="1"/>
  <c r="T8" i="1"/>
  <c r="Q8" i="1"/>
  <c r="R8" i="1"/>
  <c r="L11" i="1"/>
  <c r="T14" i="1"/>
  <c r="P13" i="1"/>
  <c r="P12" i="1"/>
  <c r="P10" i="1"/>
  <c r="T13" i="1"/>
  <c r="T11" i="1"/>
  <c r="U11" i="1"/>
  <c r="L9" i="1"/>
  <c r="R14" i="1"/>
  <c r="L10" i="1"/>
  <c r="T12" i="1"/>
  <c r="P14" i="1"/>
  <c r="P8" i="1"/>
  <c r="L8" i="1"/>
  <c r="P11" i="1"/>
  <c r="L12" i="1"/>
  <c r="U13" i="1"/>
  <c r="S8" i="1"/>
  <c r="S12" i="1"/>
  <c r="S10" i="1"/>
  <c r="S11" i="1"/>
  <c r="S13" i="1"/>
  <c r="S14" i="1"/>
  <c r="S9" i="1"/>
  <c r="W8" i="1" l="1"/>
</calcChain>
</file>

<file path=xl/sharedStrings.xml><?xml version="1.0" encoding="utf-8"?>
<sst xmlns="http://schemas.openxmlformats.org/spreadsheetml/2006/main" count="103" uniqueCount="22">
  <si>
    <t>absences</t>
  </si>
  <si>
    <t>motivation</t>
  </si>
  <si>
    <t>annee</t>
  </si>
  <si>
    <t>nb max</t>
  </si>
  <si>
    <t>moyenne</t>
  </si>
  <si>
    <t>nom</t>
  </si>
  <si>
    <t>Vincent</t>
  </si>
  <si>
    <t>Jacqueline</t>
  </si>
  <si>
    <t>Pénélope</t>
  </si>
  <si>
    <t>Édouard</t>
  </si>
  <si>
    <t>Olivier</t>
  </si>
  <si>
    <t>Claude</t>
  </si>
  <si>
    <t>Madeleine</t>
  </si>
  <si>
    <t>Sabine</t>
  </si>
  <si>
    <t>Hugues</t>
  </si>
  <si>
    <t>Lucas</t>
  </si>
  <si>
    <t>Alexandria</t>
  </si>
  <si>
    <t>Anouk</t>
  </si>
  <si>
    <t>Olivier2</t>
  </si>
  <si>
    <t>Tutoré, Tuteur</t>
  </si>
  <si>
    <t>abs</t>
  </si>
  <si>
    <t>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</si>
</sst>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9265-AF2B-4F21-81B7-2C9FB652761D}">
  <dimension ref="B2:AB69"/>
  <sheetViews>
    <sheetView tabSelected="1" topLeftCell="K43" workbookViewId="0">
      <selection activeCell="S62" sqref="S62"/>
    </sheetView>
  </sheetViews>
  <sheetFormatPr baseColWidth="10" defaultRowHeight="15" x14ac:dyDescent="0.25"/>
  <cols>
    <col min="16" max="20" width="12.5703125" bestFit="1" customWidth="1"/>
  </cols>
  <sheetData>
    <row r="2" spans="2:24" x14ac:dyDescent="0.25">
      <c r="B2" t="s">
        <v>4</v>
      </c>
      <c r="C2">
        <v>1</v>
      </c>
    </row>
    <row r="3" spans="2:24" x14ac:dyDescent="0.25">
      <c r="B3" t="s">
        <v>2</v>
      </c>
      <c r="C3">
        <v>1</v>
      </c>
    </row>
    <row r="4" spans="2:24" x14ac:dyDescent="0.25">
      <c r="B4" t="s">
        <v>20</v>
      </c>
      <c r="C4">
        <v>1</v>
      </c>
    </row>
    <row r="7" spans="2:24" x14ac:dyDescent="0.25">
      <c r="B7" t="s">
        <v>5</v>
      </c>
      <c r="C7" t="s">
        <v>4</v>
      </c>
      <c r="D7" t="s">
        <v>2</v>
      </c>
      <c r="E7" t="s">
        <v>0</v>
      </c>
      <c r="F7" t="s">
        <v>1</v>
      </c>
      <c r="G7" t="s">
        <v>3</v>
      </c>
      <c r="L7" t="s">
        <v>21</v>
      </c>
      <c r="M7" t="s">
        <v>21</v>
      </c>
      <c r="O7" s="20" t="s">
        <v>19</v>
      </c>
      <c r="P7" s="36" t="str">
        <f>B8</f>
        <v>Vincent</v>
      </c>
      <c r="Q7" s="36" t="str">
        <f>B9</f>
        <v>Jacqueline</v>
      </c>
      <c r="R7" s="36" t="str">
        <f>B10</f>
        <v>Pénélope</v>
      </c>
      <c r="S7" s="36" t="str">
        <f>B11</f>
        <v>Édouard</v>
      </c>
      <c r="T7" s="37" t="str">
        <f>B12</f>
        <v>Olivier</v>
      </c>
      <c r="U7" s="2" t="s">
        <v>18</v>
      </c>
    </row>
    <row r="8" spans="2:24" x14ac:dyDescent="0.25">
      <c r="B8" t="s">
        <v>6</v>
      </c>
      <c r="C8">
        <v>9.3000000000000007</v>
      </c>
      <c r="D8">
        <v>2</v>
      </c>
      <c r="E8">
        <v>0</v>
      </c>
      <c r="F8">
        <v>0.9</v>
      </c>
      <c r="H8">
        <f>($C$13/C8)*$C$2</f>
        <v>1.3591397849462366</v>
      </c>
      <c r="I8">
        <f>(3/D8)*$C$3</f>
        <v>1.5</v>
      </c>
      <c r="J8">
        <f>SQRT((E8+1)/(1+$E$13))*$C$4</f>
        <v>0.67419986246324204</v>
      </c>
      <c r="K8" s="21">
        <f>AVERAGE(H8:J8)*F8</f>
        <v>1.0600018942228437</v>
      </c>
      <c r="L8">
        <f>RANK(K8,K$8:K$12)</f>
        <v>4</v>
      </c>
      <c r="M8">
        <v>4</v>
      </c>
      <c r="O8" s="38" t="str">
        <f t="shared" ref="O8:O14" si="0">B18</f>
        <v>Claude</v>
      </c>
      <c r="P8" s="5">
        <f>$K$8+$K18</f>
        <v>1.7498875734757142</v>
      </c>
      <c r="Q8" s="3">
        <f>$K$9+$K18</f>
        <v>1.8268984615266537</v>
      </c>
      <c r="R8" s="3">
        <f>$K$10+$K18</f>
        <v>1.8316783240035428</v>
      </c>
      <c r="S8" s="3">
        <f>$K$11+$K18</f>
        <v>1.5898494971354831</v>
      </c>
      <c r="T8" s="39">
        <f>$K$12+$K18</f>
        <v>1.7853298415991183</v>
      </c>
      <c r="U8" s="3">
        <f>1.5*$K$12+$K18</f>
        <v>2.3330519227722424</v>
      </c>
      <c r="W8" s="1">
        <f>Q10+S8+T11+R13+P14</f>
        <v>9.242208941687581</v>
      </c>
      <c r="X8" s="1"/>
    </row>
    <row r="9" spans="2:24" x14ac:dyDescent="0.25">
      <c r="B9" t="s">
        <v>7</v>
      </c>
      <c r="C9">
        <v>13.2</v>
      </c>
      <c r="D9">
        <v>2</v>
      </c>
      <c r="E9">
        <v>1</v>
      </c>
      <c r="F9">
        <v>1</v>
      </c>
      <c r="H9">
        <f t="shared" ref="H9:H12" si="1">($C$13/C9)*$C$2</f>
        <v>0.95757575757575764</v>
      </c>
      <c r="I9">
        <f t="shared" ref="I9:I12" si="2">(3/D9)*$C$3</f>
        <v>1.5</v>
      </c>
      <c r="J9">
        <f t="shared" ref="J9:J12" si="3">SQRT((E9+1)/(1+$E$13))*$C$4</f>
        <v>0.95346258924559235</v>
      </c>
      <c r="K9" s="21">
        <f t="shared" ref="K9:K12" si="4">AVERAGE(H9:J9)*F9</f>
        <v>1.1370127822737832</v>
      </c>
      <c r="L9">
        <f t="shared" ref="L9:L12" si="5">RANK(K9,K$8:K$12)</f>
        <v>2</v>
      </c>
      <c r="M9">
        <v>2</v>
      </c>
      <c r="O9" s="38" t="str">
        <f t="shared" si="0"/>
        <v>Madeleine</v>
      </c>
      <c r="P9" s="6">
        <f t="shared" ref="P9:P14" si="6">$K$8+$K19</f>
        <v>2.1157104341273776</v>
      </c>
      <c r="Q9" s="4">
        <f t="shared" ref="Q9:Q14" si="7">$K$9+$K19</f>
        <v>2.1927213221783171</v>
      </c>
      <c r="R9" s="4">
        <f t="shared" ref="R9:R14" si="8">$K$10+$K19</f>
        <v>2.1975011846552066</v>
      </c>
      <c r="S9" s="4">
        <f t="shared" ref="S9:S14" si="9">$K$11+$K19</f>
        <v>1.9556723577871464</v>
      </c>
      <c r="T9" s="40">
        <f t="shared" ref="T9:T14" si="10">$K$12+$K19</f>
        <v>2.1511527022507817</v>
      </c>
      <c r="U9" s="4">
        <f t="shared" ref="U9:U14" si="11">1.5*$K$12+$K19</f>
        <v>2.6988747834239062</v>
      </c>
    </row>
    <row r="10" spans="2:24" x14ac:dyDescent="0.25">
      <c r="B10" t="s">
        <v>8</v>
      </c>
      <c r="C10">
        <v>13.2</v>
      </c>
      <c r="D10">
        <v>2</v>
      </c>
      <c r="E10">
        <v>3</v>
      </c>
      <c r="F10">
        <v>0.9</v>
      </c>
      <c r="H10">
        <f t="shared" si="1"/>
        <v>0.95757575757575764</v>
      </c>
      <c r="I10">
        <f t="shared" si="2"/>
        <v>1.5</v>
      </c>
      <c r="J10">
        <f t="shared" si="3"/>
        <v>1.3483997249264841</v>
      </c>
      <c r="K10" s="21">
        <f t="shared" si="4"/>
        <v>1.1417926447506725</v>
      </c>
      <c r="L10">
        <f t="shared" si="5"/>
        <v>1</v>
      </c>
      <c r="M10">
        <v>1</v>
      </c>
      <c r="O10" s="38" t="str">
        <f t="shared" si="0"/>
        <v>Sabine</v>
      </c>
      <c r="P10" s="6">
        <f t="shared" si="6"/>
        <v>2.0629236853173154</v>
      </c>
      <c r="Q10" s="4">
        <f t="shared" si="7"/>
        <v>2.1399345733682544</v>
      </c>
      <c r="R10" s="4">
        <f t="shared" si="8"/>
        <v>2.144714435845144</v>
      </c>
      <c r="S10" s="4">
        <f t="shared" si="9"/>
        <v>1.9028856089770843</v>
      </c>
      <c r="T10" s="40">
        <f t="shared" si="10"/>
        <v>2.0983659534407195</v>
      </c>
      <c r="U10" s="4">
        <f t="shared" si="11"/>
        <v>2.6460880346138436</v>
      </c>
    </row>
    <row r="11" spans="2:24" x14ac:dyDescent="0.25">
      <c r="B11" t="s">
        <v>9</v>
      </c>
      <c r="C11">
        <v>16.2</v>
      </c>
      <c r="D11">
        <v>3</v>
      </c>
      <c r="E11">
        <v>0</v>
      </c>
      <c r="F11">
        <v>1.1000000000000001</v>
      </c>
      <c r="G11">
        <v>1</v>
      </c>
      <c r="H11">
        <f t="shared" si="1"/>
        <v>0.780246913580247</v>
      </c>
      <c r="I11">
        <f t="shared" si="2"/>
        <v>1</v>
      </c>
      <c r="J11">
        <f t="shared" si="3"/>
        <v>0.67419986246324204</v>
      </c>
      <c r="K11" s="21">
        <f t="shared" si="4"/>
        <v>0.8999638178826127</v>
      </c>
      <c r="L11">
        <f t="shared" si="5"/>
        <v>5</v>
      </c>
      <c r="M11">
        <v>5</v>
      </c>
      <c r="O11" s="38" t="str">
        <f t="shared" si="0"/>
        <v>Hugues</v>
      </c>
      <c r="P11" s="6">
        <f t="shared" si="6"/>
        <v>1.5477827433274436</v>
      </c>
      <c r="Q11" s="4">
        <f t="shared" si="7"/>
        <v>1.6247936313783831</v>
      </c>
      <c r="R11" s="4">
        <f t="shared" si="8"/>
        <v>1.6295734938552724</v>
      </c>
      <c r="S11" s="4">
        <f t="shared" si="9"/>
        <v>1.3877446669872127</v>
      </c>
      <c r="T11" s="40">
        <f t="shared" si="10"/>
        <v>1.5832250114508479</v>
      </c>
      <c r="U11" s="4">
        <f t="shared" si="11"/>
        <v>2.130947092623972</v>
      </c>
    </row>
    <row r="12" spans="2:24" x14ac:dyDescent="0.25">
      <c r="B12" t="s">
        <v>10</v>
      </c>
      <c r="C12">
        <v>11.3</v>
      </c>
      <c r="D12">
        <v>3</v>
      </c>
      <c r="E12">
        <v>2</v>
      </c>
      <c r="F12">
        <v>1</v>
      </c>
      <c r="H12">
        <f t="shared" si="1"/>
        <v>1.1185840707964601</v>
      </c>
      <c r="I12">
        <f t="shared" si="2"/>
        <v>1</v>
      </c>
      <c r="J12">
        <f t="shared" si="3"/>
        <v>1.1677484162422844</v>
      </c>
      <c r="K12" s="21">
        <f t="shared" si="4"/>
        <v>1.0954441623462481</v>
      </c>
      <c r="L12">
        <f t="shared" si="5"/>
        <v>3</v>
      </c>
      <c r="M12">
        <v>3</v>
      </c>
      <c r="O12" s="38" t="str">
        <f t="shared" si="0"/>
        <v>Lucas</v>
      </c>
      <c r="P12" s="6">
        <f t="shared" si="6"/>
        <v>2.7560934417132792</v>
      </c>
      <c r="Q12" s="4">
        <f t="shared" si="7"/>
        <v>2.8331043297642187</v>
      </c>
      <c r="R12" s="4">
        <f t="shared" si="8"/>
        <v>2.8378841922411082</v>
      </c>
      <c r="S12" s="4">
        <f t="shared" si="9"/>
        <v>2.596055365373048</v>
      </c>
      <c r="T12" s="40">
        <f t="shared" si="10"/>
        <v>2.7915357098366833</v>
      </c>
      <c r="U12" s="4">
        <f t="shared" si="11"/>
        <v>3.3392577910098078</v>
      </c>
    </row>
    <row r="13" spans="2:24" x14ac:dyDescent="0.25">
      <c r="C13">
        <f>AVERAGE(C8:C12)</f>
        <v>12.64</v>
      </c>
      <c r="E13">
        <f>AVERAGE(E8:E12)</f>
        <v>1.2</v>
      </c>
      <c r="K13" s="21"/>
      <c r="O13" s="38" t="str">
        <f t="shared" si="0"/>
        <v>Alexandria</v>
      </c>
      <c r="P13" s="6">
        <f t="shared" si="6"/>
        <v>1.8715613932182036</v>
      </c>
      <c r="Q13" s="4">
        <f t="shared" si="7"/>
        <v>1.9485722812691431</v>
      </c>
      <c r="R13" s="4">
        <f t="shared" si="8"/>
        <v>1.9533521437460322</v>
      </c>
      <c r="S13" s="4">
        <f t="shared" si="9"/>
        <v>1.7115233168779724</v>
      </c>
      <c r="T13" s="40">
        <f t="shared" si="10"/>
        <v>1.9070036613416077</v>
      </c>
      <c r="U13" s="4">
        <f t="shared" si="11"/>
        <v>2.4547257425147317</v>
      </c>
    </row>
    <row r="14" spans="2:24" x14ac:dyDescent="0.25">
      <c r="K14" s="21"/>
      <c r="O14" s="41" t="str">
        <f t="shared" si="0"/>
        <v>Anouk</v>
      </c>
      <c r="P14" s="42">
        <f t="shared" si="6"/>
        <v>1.9758477159869641</v>
      </c>
      <c r="Q14" s="43">
        <f t="shared" si="7"/>
        <v>2.0528586040379038</v>
      </c>
      <c r="R14" s="43">
        <f t="shared" si="8"/>
        <v>2.0576384665147929</v>
      </c>
      <c r="S14" s="43">
        <f t="shared" si="9"/>
        <v>1.8158096396467331</v>
      </c>
      <c r="T14" s="44">
        <f t="shared" si="10"/>
        <v>2.0112899841103684</v>
      </c>
      <c r="U14" s="4">
        <f t="shared" si="11"/>
        <v>2.5590120652834925</v>
      </c>
    </row>
    <row r="15" spans="2:24" x14ac:dyDescent="0.25">
      <c r="K15" s="21"/>
    </row>
    <row r="16" spans="2:24" x14ac:dyDescent="0.25">
      <c r="K16" s="21"/>
    </row>
    <row r="17" spans="2:21" x14ac:dyDescent="0.25">
      <c r="K17" s="21"/>
    </row>
    <row r="18" spans="2:21" x14ac:dyDescent="0.25">
      <c r="B18" t="s">
        <v>11</v>
      </c>
      <c r="C18">
        <v>9.8000000000000007</v>
      </c>
      <c r="E18">
        <v>0</v>
      </c>
      <c r="F18">
        <v>0.9</v>
      </c>
      <c r="H18">
        <f>$C$2*C18/$C$25</f>
        <v>0.98140200286123036</v>
      </c>
      <c r="J18">
        <f>$C$4*SQRT((1+E18)/(1+$E$25))</f>
        <v>0.55167728436737051</v>
      </c>
      <c r="K18" s="21">
        <f>AVERAGE(H18:J18)*F18</f>
        <v>0.68988567925287037</v>
      </c>
      <c r="P18" t="s">
        <v>6</v>
      </c>
      <c r="Q18" t="s">
        <v>7</v>
      </c>
      <c r="R18" t="s">
        <v>8</v>
      </c>
      <c r="S18" t="s">
        <v>9</v>
      </c>
      <c r="T18" t="s">
        <v>10</v>
      </c>
    </row>
    <row r="19" spans="2:21" x14ac:dyDescent="0.25">
      <c r="B19" t="s">
        <v>12</v>
      </c>
      <c r="C19">
        <v>6.9</v>
      </c>
      <c r="E19">
        <v>8</v>
      </c>
      <c r="F19">
        <v>0.9</v>
      </c>
      <c r="H19">
        <f t="shared" ref="H19:H24" si="12">$C$2*C19/$C$25</f>
        <v>0.6909871244635194</v>
      </c>
      <c r="J19">
        <f t="shared" ref="J19:J24" si="13">$C$4*SQRT((1+E19)/(1+$E$25))</f>
        <v>1.6550318531021113</v>
      </c>
      <c r="K19" s="21">
        <f t="shared" ref="K19:K24" si="14">AVERAGE(H19:J19)*F19</f>
        <v>1.0557085399045338</v>
      </c>
      <c r="O19" t="s">
        <v>11</v>
      </c>
      <c r="P19" s="1">
        <v>1.7498875734757142</v>
      </c>
      <c r="Q19" s="1">
        <v>1.8268984615266537</v>
      </c>
      <c r="R19" s="1">
        <v>1.8316783240035428</v>
      </c>
      <c r="S19" s="1">
        <v>1.5898494971354831</v>
      </c>
      <c r="T19" s="1">
        <v>1.7853298415991183</v>
      </c>
      <c r="U19" s="1"/>
    </row>
    <row r="20" spans="2:21" x14ac:dyDescent="0.25">
      <c r="B20" t="s">
        <v>13</v>
      </c>
      <c r="C20">
        <v>12.7</v>
      </c>
      <c r="E20">
        <v>0</v>
      </c>
      <c r="F20">
        <v>1.1000000000000001</v>
      </c>
      <c r="H20">
        <f t="shared" si="12"/>
        <v>1.2718168812589412</v>
      </c>
      <c r="J20">
        <f t="shared" si="13"/>
        <v>0.55167728436737051</v>
      </c>
      <c r="K20" s="21">
        <f t="shared" si="14"/>
        <v>1.0029217910944714</v>
      </c>
      <c r="O20" t="s">
        <v>13</v>
      </c>
      <c r="P20" s="1">
        <v>2.0629236853173154</v>
      </c>
      <c r="Q20" s="1">
        <v>2.1399345733682544</v>
      </c>
      <c r="R20" s="1">
        <v>2.144714435845144</v>
      </c>
      <c r="S20" s="1">
        <v>1.9028856089770843</v>
      </c>
      <c r="T20" s="1">
        <v>2.0983659534407195</v>
      </c>
      <c r="U20" s="1"/>
    </row>
    <row r="21" spans="2:21" x14ac:dyDescent="0.25">
      <c r="B21" t="s">
        <v>14</v>
      </c>
      <c r="C21">
        <v>0.2</v>
      </c>
      <c r="E21">
        <v>2</v>
      </c>
      <c r="F21">
        <v>1</v>
      </c>
      <c r="H21">
        <f t="shared" si="12"/>
        <v>2.0028612303290415E-2</v>
      </c>
      <c r="J21">
        <f t="shared" si="13"/>
        <v>0.95553308590590924</v>
      </c>
      <c r="K21" s="21">
        <f t="shared" si="14"/>
        <v>0.48778084910459985</v>
      </c>
      <c r="O21" t="s">
        <v>14</v>
      </c>
      <c r="P21" s="1">
        <v>1.5477827433274436</v>
      </c>
      <c r="Q21" s="1">
        <v>1.6247936313783831</v>
      </c>
      <c r="R21" s="1">
        <v>1.6295734938552724</v>
      </c>
      <c r="S21" s="1">
        <v>1.3877446669872127</v>
      </c>
      <c r="T21" s="1">
        <v>1.5832250114508479</v>
      </c>
      <c r="U21" s="1"/>
    </row>
    <row r="22" spans="2:21" x14ac:dyDescent="0.25">
      <c r="B22" t="s">
        <v>15</v>
      </c>
      <c r="C22">
        <v>17.3</v>
      </c>
      <c r="E22">
        <v>5</v>
      </c>
      <c r="F22">
        <v>1.1000000000000001</v>
      </c>
      <c r="H22">
        <f t="shared" si="12"/>
        <v>1.7324749642346209</v>
      </c>
      <c r="J22">
        <f t="shared" si="13"/>
        <v>1.3513278493843526</v>
      </c>
      <c r="K22" s="21">
        <f t="shared" si="14"/>
        <v>1.6960915474904354</v>
      </c>
      <c r="O22" t="s">
        <v>16</v>
      </c>
      <c r="P22" s="1">
        <v>1.8715613932182036</v>
      </c>
      <c r="Q22" s="1">
        <v>1.9485722812691431</v>
      </c>
      <c r="R22" s="1">
        <v>1.9533521437460322</v>
      </c>
      <c r="S22" s="1">
        <v>1.7115233168779724</v>
      </c>
      <c r="T22" s="1">
        <v>1.9070036613416077</v>
      </c>
      <c r="U22" s="1"/>
    </row>
    <row r="23" spans="2:21" x14ac:dyDescent="0.25">
      <c r="B23" t="s">
        <v>16</v>
      </c>
      <c r="C23">
        <v>12.5</v>
      </c>
      <c r="E23">
        <v>0</v>
      </c>
      <c r="F23">
        <v>0.9</v>
      </c>
      <c r="H23">
        <f t="shared" si="12"/>
        <v>1.251788268955651</v>
      </c>
      <c r="J23">
        <f t="shared" si="13"/>
        <v>0.55167728436737051</v>
      </c>
      <c r="K23" s="21">
        <f t="shared" si="14"/>
        <v>0.81155949899535973</v>
      </c>
      <c r="O23" t="s">
        <v>17</v>
      </c>
      <c r="P23" s="1">
        <v>1.9758477159869641</v>
      </c>
      <c r="Q23" s="1">
        <v>2.0528586040379038</v>
      </c>
      <c r="R23" s="1">
        <v>2.0576384665147929</v>
      </c>
      <c r="S23" s="1">
        <v>1.8158096396467331</v>
      </c>
      <c r="T23" s="1">
        <v>2.0112899841103684</v>
      </c>
      <c r="U23" s="1"/>
    </row>
    <row r="24" spans="2:21" x14ac:dyDescent="0.25">
      <c r="B24" t="s">
        <v>17</v>
      </c>
      <c r="C24">
        <v>10.5</v>
      </c>
      <c r="E24">
        <v>1</v>
      </c>
      <c r="F24">
        <v>1</v>
      </c>
      <c r="H24">
        <f t="shared" si="12"/>
        <v>1.0515021459227467</v>
      </c>
      <c r="J24">
        <f t="shared" si="13"/>
        <v>0.78018949760549394</v>
      </c>
      <c r="K24" s="21">
        <f t="shared" si="14"/>
        <v>0.91584582176412033</v>
      </c>
      <c r="U24" s="1"/>
    </row>
    <row r="25" spans="2:21" x14ac:dyDescent="0.25">
      <c r="C25">
        <f>AVERAGE(C18:C24)</f>
        <v>9.9857142857142858</v>
      </c>
      <c r="E25">
        <f>AVERAGE(E18:E24)</f>
        <v>2.2857142857142856</v>
      </c>
      <c r="K25" s="21"/>
      <c r="U25" s="1"/>
    </row>
    <row r="26" spans="2:21" x14ac:dyDescent="0.25">
      <c r="O26" s="20" t="s">
        <v>19</v>
      </c>
      <c r="P26" s="16" t="s">
        <v>6</v>
      </c>
      <c r="Q26" s="16" t="s">
        <v>7</v>
      </c>
      <c r="R26" s="16" t="s">
        <v>8</v>
      </c>
      <c r="S26" s="16" t="s">
        <v>9</v>
      </c>
      <c r="T26" s="16" t="s">
        <v>10</v>
      </c>
      <c r="U26" s="17" t="s">
        <v>18</v>
      </c>
    </row>
    <row r="27" spans="2:21" x14ac:dyDescent="0.25">
      <c r="O27" s="18" t="s">
        <v>11</v>
      </c>
      <c r="P27" s="7">
        <v>1.7498875734757142</v>
      </c>
      <c r="Q27" s="8">
        <v>1.8268984615266537</v>
      </c>
      <c r="R27" s="8">
        <v>1.8316783240035428</v>
      </c>
      <c r="S27" s="8">
        <v>1.5898494971354831</v>
      </c>
      <c r="T27" s="8">
        <v>1.7853298415991183</v>
      </c>
      <c r="U27" s="9">
        <v>2.3330519227722424</v>
      </c>
    </row>
    <row r="28" spans="2:21" x14ac:dyDescent="0.25">
      <c r="O28" s="18" t="s">
        <v>12</v>
      </c>
      <c r="P28" s="10">
        <v>2.1157104341273776</v>
      </c>
      <c r="Q28" s="11">
        <v>2.1927213221783171</v>
      </c>
      <c r="R28" s="11">
        <v>2.1975011846552066</v>
      </c>
      <c r="S28" s="11">
        <v>1.9556723577871464</v>
      </c>
      <c r="T28" s="11">
        <v>2.1511527022507817</v>
      </c>
      <c r="U28" s="12">
        <v>2.6988747834239062</v>
      </c>
    </row>
    <row r="29" spans="2:21" x14ac:dyDescent="0.25">
      <c r="O29" s="18" t="s">
        <v>13</v>
      </c>
      <c r="P29" s="10">
        <v>2.0629236853173154</v>
      </c>
      <c r="Q29" s="11">
        <v>2.1399345733682544</v>
      </c>
      <c r="R29" s="11">
        <v>2.144714435845144</v>
      </c>
      <c r="S29" s="11">
        <v>1.9028856089770843</v>
      </c>
      <c r="T29" s="11">
        <v>2.0983659534407195</v>
      </c>
      <c r="U29" s="12">
        <v>2.6460880346138436</v>
      </c>
    </row>
    <row r="30" spans="2:21" x14ac:dyDescent="0.25">
      <c r="O30" s="18" t="s">
        <v>14</v>
      </c>
      <c r="P30" s="10">
        <v>1.5477827433274436</v>
      </c>
      <c r="Q30" s="11">
        <v>1.6247936313783831</v>
      </c>
      <c r="R30" s="11">
        <v>1.6295734938552724</v>
      </c>
      <c r="S30" s="11">
        <v>1.3877446669872127</v>
      </c>
      <c r="T30" s="11">
        <v>1.5832250114508479</v>
      </c>
      <c r="U30" s="12">
        <v>2.130947092623972</v>
      </c>
    </row>
    <row r="31" spans="2:21" x14ac:dyDescent="0.25">
      <c r="O31" s="18" t="s">
        <v>16</v>
      </c>
      <c r="P31" s="10">
        <v>1.8715613932182036</v>
      </c>
      <c r="Q31" s="11">
        <v>1.9485722812691431</v>
      </c>
      <c r="R31" s="11">
        <v>1.9533521437460322</v>
      </c>
      <c r="S31" s="11">
        <v>1.7115233168779724</v>
      </c>
      <c r="T31" s="11">
        <v>1.9070036613416077</v>
      </c>
      <c r="U31" s="12">
        <v>2.4547257425147317</v>
      </c>
    </row>
    <row r="32" spans="2:21" x14ac:dyDescent="0.25">
      <c r="O32" s="19" t="s">
        <v>17</v>
      </c>
      <c r="P32" s="13">
        <v>1.9758477159869641</v>
      </c>
      <c r="Q32" s="14">
        <v>2.0528586040379038</v>
      </c>
      <c r="R32" s="14">
        <v>2.0576384665147929</v>
      </c>
      <c r="S32" s="14">
        <v>1.8158096396467331</v>
      </c>
      <c r="T32" s="14">
        <v>2.0112899841103684</v>
      </c>
      <c r="U32" s="15">
        <v>2.5590120652834925</v>
      </c>
    </row>
    <row r="35" spans="15:20" x14ac:dyDescent="0.25">
      <c r="O35" s="20" t="s">
        <v>19</v>
      </c>
      <c r="P35" s="22" t="s">
        <v>6</v>
      </c>
      <c r="Q35" s="22" t="s">
        <v>7</v>
      </c>
      <c r="R35" s="22" t="s">
        <v>8</v>
      </c>
      <c r="S35" s="22" t="s">
        <v>9</v>
      </c>
      <c r="T35" s="23" t="s">
        <v>10</v>
      </c>
    </row>
    <row r="36" spans="15:20" x14ac:dyDescent="0.25">
      <c r="O36" s="24" t="s">
        <v>11</v>
      </c>
      <c r="P36" s="30">
        <v>2.5992604102471386</v>
      </c>
      <c r="Q36" s="31">
        <v>2.5877212820061262</v>
      </c>
      <c r="R36" s="31">
        <v>2.5605819525638238</v>
      </c>
      <c r="S36" s="31">
        <v>2.317570933402461</v>
      </c>
      <c r="T36" s="32">
        <v>2.5998220998188257</v>
      </c>
    </row>
    <row r="37" spans="15:20" x14ac:dyDescent="0.25">
      <c r="O37" s="24" t="s">
        <v>13</v>
      </c>
      <c r="P37" s="33">
        <v>3.1701649054936039</v>
      </c>
      <c r="Q37" s="25">
        <v>3.1586257772525914</v>
      </c>
      <c r="R37" s="25">
        <v>3.1314864478102891</v>
      </c>
      <c r="S37" s="25">
        <v>2.8884754286489258</v>
      </c>
      <c r="T37" s="26">
        <v>3.1707265950652905</v>
      </c>
    </row>
    <row r="38" spans="15:20" x14ac:dyDescent="0.25">
      <c r="O38" s="24" t="s">
        <v>14</v>
      </c>
      <c r="P38" s="33">
        <v>1.9655389849629596</v>
      </c>
      <c r="Q38" s="25">
        <v>1.9539998567219472</v>
      </c>
      <c r="R38" s="25">
        <v>1.9268605272796446</v>
      </c>
      <c r="S38" s="25">
        <v>1.6838495081182816</v>
      </c>
      <c r="T38" s="26">
        <v>1.9661006745346465</v>
      </c>
    </row>
    <row r="39" spans="15:20" x14ac:dyDescent="0.25">
      <c r="O39" s="24" t="s">
        <v>16</v>
      </c>
      <c r="P39" s="33">
        <v>2.8426080497321173</v>
      </c>
      <c r="Q39" s="25">
        <v>2.8310689214911049</v>
      </c>
      <c r="R39" s="25">
        <v>2.8039295920488021</v>
      </c>
      <c r="S39" s="25">
        <v>2.5609185728874393</v>
      </c>
      <c r="T39" s="26">
        <v>2.8431697393038045</v>
      </c>
    </row>
    <row r="40" spans="15:20" x14ac:dyDescent="0.25">
      <c r="O40" s="27" t="s">
        <v>17</v>
      </c>
      <c r="P40" s="34">
        <v>2.9093407244322087</v>
      </c>
      <c r="Q40" s="28">
        <v>2.8978015961911963</v>
      </c>
      <c r="R40" s="28">
        <v>2.8706622667488935</v>
      </c>
      <c r="S40" s="28">
        <v>2.6276512475875302</v>
      </c>
      <c r="T40" s="29">
        <v>2.9099024140038954</v>
      </c>
    </row>
    <row r="42" spans="15:20" x14ac:dyDescent="0.25">
      <c r="O42" s="35" t="s">
        <v>19</v>
      </c>
      <c r="P42" s="22" t="s">
        <v>6</v>
      </c>
      <c r="Q42" s="22" t="s">
        <v>7</v>
      </c>
      <c r="R42" s="22" t="s">
        <v>8</v>
      </c>
      <c r="S42" s="22" t="s">
        <v>9</v>
      </c>
      <c r="T42" s="23" t="s">
        <v>10</v>
      </c>
    </row>
    <row r="43" spans="15:20" x14ac:dyDescent="0.25">
      <c r="O43" s="24" t="s">
        <v>11</v>
      </c>
      <c r="P43" s="30">
        <v>2.199887573475714</v>
      </c>
      <c r="Q43" s="31">
        <v>2.3268984615266537</v>
      </c>
      <c r="R43" s="31">
        <v>2.281678324003543</v>
      </c>
      <c r="S43" s="31">
        <v>1.9565161638021498</v>
      </c>
      <c r="T43" s="32">
        <v>2.1186631749324518</v>
      </c>
    </row>
    <row r="44" spans="15:20" x14ac:dyDescent="0.25">
      <c r="O44" s="24" t="s">
        <v>13</v>
      </c>
      <c r="P44" s="33">
        <v>2.5129236853173151</v>
      </c>
      <c r="Q44" s="25">
        <v>2.6399345733682544</v>
      </c>
      <c r="R44" s="25">
        <v>2.5947144358451437</v>
      </c>
      <c r="S44" s="25">
        <v>2.2695522756437509</v>
      </c>
      <c r="T44" s="26">
        <v>2.4316992867740526</v>
      </c>
    </row>
    <row r="45" spans="15:20" x14ac:dyDescent="0.25">
      <c r="O45" s="24" t="s">
        <v>14</v>
      </c>
      <c r="P45" s="33">
        <v>1.9977827433274435</v>
      </c>
      <c r="Q45" s="25">
        <v>2.1247936313783828</v>
      </c>
      <c r="R45" s="25">
        <v>2.0795734938552721</v>
      </c>
      <c r="S45" s="25">
        <v>1.7544113336538794</v>
      </c>
      <c r="T45" s="26">
        <v>1.9165583447841812</v>
      </c>
    </row>
    <row r="46" spans="15:20" x14ac:dyDescent="0.25">
      <c r="O46" s="24" t="s">
        <v>16</v>
      </c>
      <c r="P46" s="33">
        <v>2.3215613932182033</v>
      </c>
      <c r="Q46" s="25">
        <v>2.4485722812691431</v>
      </c>
      <c r="R46" s="25">
        <v>2.4033521437460323</v>
      </c>
      <c r="S46" s="25">
        <v>2.0781899835446391</v>
      </c>
      <c r="T46" s="26">
        <v>2.2403369946749412</v>
      </c>
    </row>
    <row r="47" spans="15:20" x14ac:dyDescent="0.25">
      <c r="O47" s="27" t="s">
        <v>17</v>
      </c>
      <c r="P47" s="34">
        <v>2.425847715986964</v>
      </c>
      <c r="Q47" s="28">
        <v>2.5528586040379038</v>
      </c>
      <c r="R47" s="28">
        <v>2.5076384665147931</v>
      </c>
      <c r="S47" s="28">
        <v>2.1824763063133998</v>
      </c>
      <c r="T47" s="29">
        <v>2.3446233174437019</v>
      </c>
    </row>
    <row r="49" spans="15:28" x14ac:dyDescent="0.25">
      <c r="O49" s="35" t="s">
        <v>19</v>
      </c>
      <c r="P49" s="22" t="s">
        <v>6</v>
      </c>
      <c r="Q49" s="22" t="s">
        <v>7</v>
      </c>
      <c r="R49" s="22" t="s">
        <v>8</v>
      </c>
      <c r="S49" s="22" t="s">
        <v>9</v>
      </c>
      <c r="T49" s="23" t="s">
        <v>10</v>
      </c>
    </row>
    <row r="50" spans="15:28" x14ac:dyDescent="0.25">
      <c r="O50" s="24" t="s">
        <v>11</v>
      </c>
      <c r="P50" s="30">
        <v>2.2004023101800034</v>
      </c>
      <c r="Q50" s="31">
        <v>2.3929741025738349</v>
      </c>
      <c r="R50" s="31">
        <v>2.4844530194468049</v>
      </c>
      <c r="S50" s="31">
        <v>2.0853108913373219</v>
      </c>
      <c r="T50" s="32">
        <v>2.4228340916451967</v>
      </c>
    </row>
    <row r="51" spans="15:28" x14ac:dyDescent="0.25">
      <c r="O51" s="24" t="s">
        <v>12</v>
      </c>
      <c r="P51" s="33">
        <v>3.0627347267623</v>
      </c>
      <c r="Q51" s="25">
        <v>3.2553065191561315</v>
      </c>
      <c r="R51" s="25">
        <v>3.3467854360291014</v>
      </c>
      <c r="S51" s="25">
        <v>2.9476433079196189</v>
      </c>
      <c r="T51" s="26">
        <v>3.2851665082274932</v>
      </c>
    </row>
    <row r="52" spans="15:28" x14ac:dyDescent="0.25">
      <c r="O52" s="24" t="s">
        <v>13</v>
      </c>
      <c r="P52" s="33">
        <v>2.5686061504583417</v>
      </c>
      <c r="Q52" s="25">
        <v>2.7611779428521732</v>
      </c>
      <c r="R52" s="25">
        <v>2.8526568597251432</v>
      </c>
      <c r="S52" s="25">
        <v>2.4535147316156602</v>
      </c>
      <c r="T52" s="26">
        <v>2.791037931923535</v>
      </c>
    </row>
    <row r="53" spans="15:28" x14ac:dyDescent="0.25">
      <c r="O53" s="24" t="s">
        <v>14</v>
      </c>
      <c r="P53" s="33">
        <v>2.2278092450193707</v>
      </c>
      <c r="Q53" s="25">
        <v>2.4203810374132022</v>
      </c>
      <c r="R53" s="25">
        <v>2.5118599542861721</v>
      </c>
      <c r="S53" s="25">
        <v>2.1127178261766892</v>
      </c>
      <c r="T53" s="26">
        <v>2.450241026484564</v>
      </c>
    </row>
    <row r="54" spans="15:28" x14ac:dyDescent="0.25">
      <c r="O54" s="24" t="s">
        <v>15</v>
      </c>
      <c r="P54" s="33">
        <v>3.7015837176136452</v>
      </c>
      <c r="Q54" s="25">
        <v>3.8941555100074767</v>
      </c>
      <c r="R54" s="25">
        <v>3.9856344268804471</v>
      </c>
      <c r="S54" s="25">
        <v>3.5864922987709642</v>
      </c>
      <c r="T54" s="26">
        <v>3.924015499078839</v>
      </c>
    </row>
    <row r="55" spans="15:28" x14ac:dyDescent="0.25">
      <c r="O55" s="24" t="s">
        <v>16</v>
      </c>
      <c r="P55" s="33">
        <v>2.3220761299224923</v>
      </c>
      <c r="Q55" s="25">
        <v>2.5146479223163238</v>
      </c>
      <c r="R55" s="25">
        <v>2.6061268391892942</v>
      </c>
      <c r="S55" s="25">
        <v>2.2069847110798113</v>
      </c>
      <c r="T55" s="26">
        <v>2.5445079113876861</v>
      </c>
    </row>
    <row r="56" spans="15:28" x14ac:dyDescent="0.25">
      <c r="O56" s="27" t="s">
        <v>17</v>
      </c>
      <c r="P56" s="34">
        <v>2.5682024235286836</v>
      </c>
      <c r="Q56" s="28">
        <v>2.760774215922515</v>
      </c>
      <c r="R56" s="28">
        <v>2.852253132795485</v>
      </c>
      <c r="S56" s="28">
        <v>2.4531110046860021</v>
      </c>
      <c r="T56" s="29">
        <v>2.7906342049938768</v>
      </c>
    </row>
    <row r="58" spans="15:28" x14ac:dyDescent="0.25">
      <c r="X58" s="59" t="s">
        <v>19</v>
      </c>
      <c r="Y58" s="59" t="s">
        <v>7</v>
      </c>
      <c r="Z58" s="46" t="s">
        <v>8</v>
      </c>
      <c r="AA58" s="46" t="s">
        <v>9</v>
      </c>
      <c r="AB58" s="47" t="s">
        <v>10</v>
      </c>
    </row>
    <row r="59" spans="15:28" x14ac:dyDescent="0.25">
      <c r="X59" s="59" t="s">
        <v>11</v>
      </c>
      <c r="Y59" s="49">
        <v>1.8268984615266537</v>
      </c>
      <c r="Z59" s="50">
        <v>1.8316783240035428</v>
      </c>
      <c r="AA59" s="50">
        <v>1.5898494971354831</v>
      </c>
      <c r="AB59" s="51">
        <v>1.7853298415991183</v>
      </c>
    </row>
    <row r="60" spans="15:28" x14ac:dyDescent="0.25">
      <c r="X60" s="48" t="s">
        <v>14</v>
      </c>
      <c r="Y60" s="52">
        <v>1.6247936313783831</v>
      </c>
      <c r="Z60" s="53">
        <v>1.6295734938552724</v>
      </c>
      <c r="AA60" s="53">
        <v>1.3877446669872127</v>
      </c>
      <c r="AB60" s="54">
        <v>1.5832250114508479</v>
      </c>
    </row>
    <row r="61" spans="15:28" x14ac:dyDescent="0.25">
      <c r="X61" s="48" t="s">
        <v>16</v>
      </c>
      <c r="Y61" s="52">
        <v>1.9485722812691431</v>
      </c>
      <c r="Z61" s="53">
        <v>1.9533521437460322</v>
      </c>
      <c r="AA61" s="53">
        <v>1.7115233168779724</v>
      </c>
      <c r="AB61" s="54">
        <v>1.9070036613416077</v>
      </c>
    </row>
    <row r="62" spans="15:28" x14ac:dyDescent="0.25">
      <c r="X62" s="55" t="s">
        <v>17</v>
      </c>
      <c r="Y62" s="56">
        <v>2.0528586040379038</v>
      </c>
      <c r="Z62" s="57">
        <v>2.0576384665147929</v>
      </c>
      <c r="AA62" s="57">
        <v>1.8158096396467331</v>
      </c>
      <c r="AB62" s="58">
        <v>2.0112899841103684</v>
      </c>
    </row>
    <row r="64" spans="15:28" x14ac:dyDescent="0.25">
      <c r="O64" s="45" t="s">
        <v>19</v>
      </c>
      <c r="P64" s="46" t="s">
        <v>6</v>
      </c>
      <c r="Q64" s="46" t="s">
        <v>7</v>
      </c>
      <c r="R64" s="46" t="s">
        <v>8</v>
      </c>
      <c r="S64" s="46" t="s">
        <v>9</v>
      </c>
      <c r="T64" s="47" t="s">
        <v>10</v>
      </c>
    </row>
    <row r="65" spans="15:20" x14ac:dyDescent="0.25">
      <c r="O65" s="48" t="s">
        <v>11</v>
      </c>
      <c r="P65" s="49">
        <v>1.7498875734757142</v>
      </c>
      <c r="Q65" s="50">
        <v>1.8268984615266537</v>
      </c>
      <c r="R65" s="50">
        <v>1.8316783240035428</v>
      </c>
      <c r="S65" s="50">
        <v>1.5898494971354831</v>
      </c>
      <c r="T65" s="51">
        <v>1.7853298415991183</v>
      </c>
    </row>
    <row r="66" spans="15:20" x14ac:dyDescent="0.25">
      <c r="O66" s="48" t="s">
        <v>12</v>
      </c>
      <c r="P66" s="52">
        <v>2.1157104341273776</v>
      </c>
      <c r="Q66" s="53">
        <v>2.1927213221783171</v>
      </c>
      <c r="R66" s="53">
        <v>2.1975011846552066</v>
      </c>
      <c r="S66" s="53">
        <v>1.9556723577871464</v>
      </c>
      <c r="T66" s="54">
        <v>2.1511527022507817</v>
      </c>
    </row>
    <row r="67" spans="15:20" x14ac:dyDescent="0.25">
      <c r="O67" s="48" t="s">
        <v>13</v>
      </c>
      <c r="P67" s="52">
        <v>2.0629236853173154</v>
      </c>
      <c r="Q67" s="53">
        <v>2.1399345733682544</v>
      </c>
      <c r="R67" s="53">
        <v>2.144714435845144</v>
      </c>
      <c r="S67" s="53">
        <v>1.9028856089770843</v>
      </c>
      <c r="T67" s="54">
        <v>2.0983659534407195</v>
      </c>
    </row>
    <row r="68" spans="15:20" x14ac:dyDescent="0.25">
      <c r="O68" s="48" t="s">
        <v>14</v>
      </c>
      <c r="P68" s="52">
        <v>1.5477827433274436</v>
      </c>
      <c r="Q68" s="53">
        <v>1.6247936313783831</v>
      </c>
      <c r="R68" s="53">
        <v>1.6295734938552724</v>
      </c>
      <c r="S68" s="53">
        <v>1.3877446669872127</v>
      </c>
      <c r="T68" s="54">
        <v>1.5832250114508479</v>
      </c>
    </row>
    <row r="69" spans="15:20" x14ac:dyDescent="0.25">
      <c r="O69" s="55" t="s">
        <v>17</v>
      </c>
      <c r="P69" s="56">
        <v>1.9758477159869641</v>
      </c>
      <c r="Q69" s="57">
        <v>2.0528586040379038</v>
      </c>
      <c r="R69" s="57">
        <v>2.0576384665147929</v>
      </c>
      <c r="S69" s="57">
        <v>1.8158096396467331</v>
      </c>
      <c r="T69" s="58">
        <v>2.0112899841103684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Herssens</dc:creator>
  <cp:lastModifiedBy>Alexandre Herssens</cp:lastModifiedBy>
  <dcterms:created xsi:type="dcterms:W3CDTF">2022-05-07T08:43:05Z</dcterms:created>
  <dcterms:modified xsi:type="dcterms:W3CDTF">2022-05-07T17:54:20Z</dcterms:modified>
</cp:coreProperties>
</file>